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24226"/>
  <mc:AlternateContent xmlns:mc="http://schemas.openxmlformats.org/markup-compatibility/2006">
    <mc:Choice Requires="x15">
      <x15ac:absPath xmlns:x15ac="http://schemas.microsoft.com/office/spreadsheetml/2010/11/ac" url="H:\source\strabag\data\"/>
    </mc:Choice>
  </mc:AlternateContent>
  <xr:revisionPtr revIDLastSave="0" documentId="13_ncr:1_{73D6A2B6-4919-441F-BEB2-FAC41C67B102}" xr6:coauthVersionLast="46" xr6:coauthVersionMax="46" xr10:uidLastSave="{00000000-0000-0000-0000-000000000000}"/>
  <bookViews>
    <workbookView xWindow="-120" yWindow="-120" windowWidth="29040" windowHeight="15840" tabRatio="753" xr2:uid="{00000000-000D-0000-FFFF-FFFF00000000}"/>
  </bookViews>
  <sheets>
    <sheet name="Total" sheetId="107" r:id="rId1"/>
    <sheet name="Notes" sheetId="105" r:id="rId2"/>
  </sheets>
  <definedNames>
    <definedName name="_xlnm._FilterDatabase" localSheetId="1" hidden="1">Notes!$A$2:$C$14</definedName>
    <definedName name="_xlnm._FilterDatabase" localSheetId="0" hidden="1">Total!$A$1:$T$4385</definedName>
    <definedName name="_xlnm.Print_Area" localSheetId="1">Notes!$A$1:$C$33</definedName>
    <definedName name="_xlnm.Print_Area" localSheetId="0">Total!$A:$M</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003" i="107" l="1"/>
  <c r="L649" i="107" l="1"/>
  <c r="M649" i="107" s="1"/>
  <c r="L1262" i="107"/>
  <c r="M1262" i="107" s="1"/>
  <c r="O1262" i="107"/>
  <c r="L1261" i="107"/>
  <c r="M1261" i="107" s="1"/>
  <c r="L2812" i="107" l="1"/>
  <c r="M2812" i="107" s="1"/>
  <c r="L56" i="107"/>
  <c r="M56" i="107" s="1"/>
  <c r="L55" i="107"/>
  <c r="M55" i="107" s="1"/>
  <c r="O56" i="107"/>
  <c r="O55" i="107"/>
  <c r="L1313" i="107"/>
  <c r="M1313" i="107" s="1"/>
  <c r="L1314" i="107"/>
  <c r="M1314" i="107" s="1"/>
  <c r="L1315" i="107"/>
  <c r="M1315" i="107" s="1"/>
  <c r="L1316" i="107"/>
  <c r="M1316" i="107" s="1"/>
  <c r="L1317" i="107"/>
  <c r="M1317" i="107" s="1"/>
  <c r="L1318" i="107"/>
  <c r="M1318" i="107" s="1"/>
  <c r="L1319" i="107"/>
  <c r="M1319" i="107" s="1"/>
  <c r="L1320" i="107"/>
  <c r="M1320" i="107" s="1"/>
  <c r="L1321" i="107"/>
  <c r="M1321" i="107" s="1"/>
  <c r="L1322" i="107"/>
  <c r="M1322" i="107" s="1"/>
  <c r="L1323" i="107"/>
  <c r="M1323" i="107" s="1"/>
  <c r="L1324" i="107"/>
  <c r="M1324" i="107" s="1"/>
  <c r="L1325" i="107"/>
  <c r="M1325" i="107" s="1"/>
  <c r="L1326" i="107"/>
  <c r="M1326" i="107" s="1"/>
  <c r="L1327" i="107"/>
  <c r="M1327" i="107" s="1"/>
  <c r="O1313" i="107" l="1"/>
  <c r="L1497" i="107"/>
  <c r="M1497" i="107" s="1"/>
  <c r="L3112" i="107"/>
  <c r="M3112" i="107" s="1"/>
  <c r="L3086" i="107"/>
  <c r="M3086" i="107" s="1"/>
  <c r="L2014" i="107"/>
  <c r="M2014" i="107" s="1"/>
  <c r="L1445" i="107"/>
  <c r="M1445" i="107" s="1"/>
  <c r="L291" i="107"/>
  <c r="M291" i="107" s="1"/>
  <c r="O1002" i="107"/>
  <c r="L839" i="107"/>
  <c r="M839" i="107" s="1"/>
  <c r="L626" i="107"/>
  <c r="M626" i="107" s="1"/>
  <c r="O1314" i="107" l="1"/>
  <c r="L4338" i="107"/>
  <c r="M4338" i="107" s="1"/>
  <c r="L4337" i="107"/>
  <c r="M4337" i="107" s="1"/>
  <c r="O10" i="107" l="1"/>
  <c r="P10" i="107"/>
  <c r="O11" i="107"/>
  <c r="P11" i="107"/>
  <c r="O12" i="107"/>
  <c r="P12" i="107"/>
  <c r="O13" i="107"/>
  <c r="O14" i="107"/>
  <c r="P14" i="107"/>
  <c r="O15" i="107"/>
  <c r="P15" i="107"/>
  <c r="O16" i="107"/>
  <c r="P16" i="107"/>
  <c r="Q16" i="107"/>
  <c r="O17" i="107"/>
  <c r="P17" i="107"/>
  <c r="Q17" i="107"/>
  <c r="O18" i="107"/>
  <c r="P18" i="107"/>
  <c r="O19" i="107"/>
  <c r="P19" i="107"/>
  <c r="O20" i="107"/>
  <c r="P20" i="107"/>
  <c r="O21" i="107"/>
  <c r="P21" i="107"/>
  <c r="O22" i="107"/>
  <c r="P22" i="107"/>
  <c r="O23" i="107"/>
  <c r="P23" i="107"/>
  <c r="O24" i="107"/>
  <c r="P24" i="107"/>
  <c r="Q24" i="107"/>
  <c r="O25" i="107"/>
  <c r="P25" i="107"/>
  <c r="Q25" i="107"/>
  <c r="O26" i="107"/>
  <c r="P26" i="107"/>
  <c r="Q26" i="107"/>
  <c r="O27" i="107"/>
  <c r="P27" i="107"/>
  <c r="O28" i="107"/>
  <c r="P28" i="107"/>
  <c r="Q28" i="107"/>
  <c r="O29" i="107"/>
  <c r="P29" i="107"/>
  <c r="O30" i="107"/>
  <c r="P30" i="107"/>
  <c r="O31" i="107"/>
  <c r="P31" i="107"/>
  <c r="Q31" i="107"/>
  <c r="O32" i="107"/>
  <c r="P32" i="107"/>
  <c r="O33" i="107"/>
  <c r="P33" i="107"/>
  <c r="O34" i="107"/>
  <c r="P34" i="107"/>
  <c r="O35" i="107"/>
  <c r="P35" i="107"/>
  <c r="O36" i="107"/>
  <c r="P36" i="107"/>
  <c r="O37" i="107"/>
  <c r="P37" i="107"/>
  <c r="O38" i="107"/>
  <c r="P38" i="107"/>
  <c r="O39" i="107"/>
  <c r="P39" i="107"/>
  <c r="O40" i="107"/>
  <c r="P40" i="107"/>
  <c r="O41" i="107"/>
  <c r="P41" i="107"/>
  <c r="O42" i="107"/>
  <c r="P42" i="107"/>
  <c r="O43" i="107"/>
  <c r="P43" i="107"/>
  <c r="O44" i="107"/>
  <c r="P44" i="107"/>
  <c r="O45" i="107"/>
  <c r="P45" i="107"/>
  <c r="O46" i="107"/>
  <c r="P46" i="107"/>
  <c r="O47" i="107"/>
  <c r="P47" i="107"/>
  <c r="Q47" i="107"/>
  <c r="O48" i="107"/>
  <c r="P48" i="107"/>
  <c r="O49" i="107"/>
  <c r="P49" i="107"/>
  <c r="O50" i="107"/>
  <c r="P50" i="107"/>
  <c r="O51" i="107"/>
  <c r="P51" i="107"/>
  <c r="Q51" i="107"/>
  <c r="O52" i="107"/>
  <c r="P52" i="107"/>
  <c r="O53" i="107"/>
  <c r="P53" i="107"/>
  <c r="O54" i="107"/>
  <c r="P54" i="107"/>
  <c r="O57" i="107"/>
  <c r="P57" i="107"/>
  <c r="O58" i="107"/>
  <c r="P58" i="107"/>
  <c r="O59" i="107"/>
  <c r="P59" i="107"/>
  <c r="Q59" i="107"/>
  <c r="O60" i="107"/>
  <c r="P60" i="107"/>
  <c r="O61" i="107"/>
  <c r="P61" i="107"/>
  <c r="O62" i="107"/>
  <c r="P62" i="107"/>
  <c r="O63" i="107"/>
  <c r="P63" i="107"/>
  <c r="O64" i="107"/>
  <c r="P64" i="107"/>
  <c r="O65" i="107"/>
  <c r="P65" i="107"/>
  <c r="O66" i="107"/>
  <c r="P66" i="107"/>
  <c r="O67" i="107"/>
  <c r="P67" i="107"/>
  <c r="Q67" i="107"/>
  <c r="O68" i="107"/>
  <c r="P68" i="107"/>
  <c r="Q68" i="107"/>
  <c r="O69" i="107"/>
  <c r="P69" i="107"/>
  <c r="Q69" i="107"/>
  <c r="O70" i="107"/>
  <c r="P70" i="107"/>
  <c r="Q70" i="107"/>
  <c r="O71" i="107"/>
  <c r="P71" i="107"/>
  <c r="O72" i="107"/>
  <c r="P72" i="107"/>
  <c r="O73" i="107"/>
  <c r="P73" i="107"/>
  <c r="Q73" i="107"/>
  <c r="O74" i="107"/>
  <c r="P74" i="107"/>
  <c r="Q74" i="107"/>
  <c r="O75" i="107"/>
  <c r="P75" i="107"/>
  <c r="O76" i="107"/>
  <c r="P76" i="107"/>
  <c r="O77" i="107"/>
  <c r="P77" i="107"/>
  <c r="O78" i="107"/>
  <c r="P78" i="107"/>
  <c r="O79" i="107"/>
  <c r="P79" i="107"/>
  <c r="O80" i="107"/>
  <c r="P80" i="107"/>
  <c r="O81" i="107"/>
  <c r="P81" i="107"/>
  <c r="O82" i="107"/>
  <c r="P82" i="107"/>
  <c r="O83" i="107"/>
  <c r="P83" i="107"/>
  <c r="O84" i="107"/>
  <c r="P84" i="107"/>
  <c r="O85" i="107"/>
  <c r="P85" i="107"/>
  <c r="O86" i="107"/>
  <c r="P86" i="107"/>
  <c r="O87" i="107"/>
  <c r="P87" i="107"/>
  <c r="O88" i="107"/>
  <c r="P88" i="107"/>
  <c r="O89" i="107"/>
  <c r="P89" i="107"/>
  <c r="O90" i="107"/>
  <c r="P90" i="107"/>
  <c r="O91" i="107"/>
  <c r="P91" i="107"/>
  <c r="O92" i="107"/>
  <c r="P92" i="107"/>
  <c r="O93" i="107"/>
  <c r="P93" i="107"/>
  <c r="O94" i="107"/>
  <c r="P94" i="107"/>
  <c r="O95" i="107"/>
  <c r="P95" i="107"/>
  <c r="O96" i="107"/>
  <c r="P96" i="107"/>
  <c r="O97" i="107"/>
  <c r="P97" i="107"/>
  <c r="O98" i="107"/>
  <c r="P98" i="107"/>
  <c r="O99" i="107"/>
  <c r="P99" i="107"/>
  <c r="O100" i="107"/>
  <c r="P100" i="107"/>
  <c r="O101" i="107"/>
  <c r="P101" i="107"/>
  <c r="O102" i="107"/>
  <c r="P102" i="107"/>
  <c r="O103" i="107"/>
  <c r="P103" i="107"/>
  <c r="O104" i="107"/>
  <c r="P104" i="107"/>
  <c r="O105" i="107"/>
  <c r="P105" i="107"/>
  <c r="O106" i="107"/>
  <c r="P106" i="107"/>
  <c r="O107" i="107"/>
  <c r="P107" i="107"/>
  <c r="O108" i="107"/>
  <c r="P108" i="107"/>
  <c r="O109" i="107"/>
  <c r="P109" i="107"/>
  <c r="O110" i="107"/>
  <c r="P110" i="107"/>
  <c r="O111" i="107"/>
  <c r="P111" i="107"/>
  <c r="O112" i="107"/>
  <c r="P112" i="107"/>
  <c r="O113" i="107"/>
  <c r="P113" i="107"/>
  <c r="O114" i="107"/>
  <c r="P114" i="107"/>
  <c r="O115" i="107"/>
  <c r="P115" i="107"/>
  <c r="O116" i="107"/>
  <c r="P116" i="107"/>
  <c r="O117" i="107"/>
  <c r="P117" i="107"/>
  <c r="O118" i="107"/>
  <c r="P118" i="107"/>
  <c r="O119" i="107"/>
  <c r="P119" i="107"/>
  <c r="O120" i="107"/>
  <c r="P120" i="107"/>
  <c r="O121" i="107"/>
  <c r="P121" i="107"/>
  <c r="O122" i="107"/>
  <c r="P122" i="107"/>
  <c r="O123" i="107"/>
  <c r="P123" i="107"/>
  <c r="O124" i="107"/>
  <c r="P124" i="107"/>
  <c r="O125" i="107"/>
  <c r="P125" i="107"/>
  <c r="O126" i="107"/>
  <c r="P126" i="107"/>
  <c r="O127" i="107"/>
  <c r="P127" i="107"/>
  <c r="O128" i="107"/>
  <c r="P128" i="107"/>
  <c r="O129" i="107"/>
  <c r="P129" i="107"/>
  <c r="Q129" i="107"/>
  <c r="O130" i="107"/>
  <c r="P130" i="107"/>
  <c r="O131" i="107"/>
  <c r="O132" i="107"/>
  <c r="P132" i="107"/>
  <c r="O133" i="107"/>
  <c r="P133" i="107"/>
  <c r="O134" i="107"/>
  <c r="P134" i="107"/>
  <c r="O135" i="107"/>
  <c r="P135" i="107"/>
  <c r="O136" i="107"/>
  <c r="P136" i="107"/>
  <c r="O137" i="107"/>
  <c r="P137" i="107"/>
  <c r="Q137" i="107"/>
  <c r="O138" i="107"/>
  <c r="P138" i="107"/>
  <c r="Q138" i="107"/>
  <c r="O139" i="107"/>
  <c r="P139" i="107"/>
  <c r="Q139" i="107"/>
  <c r="O140" i="107"/>
  <c r="P140" i="107"/>
  <c r="O141" i="107"/>
  <c r="P141" i="107"/>
  <c r="O142" i="107"/>
  <c r="P142" i="107"/>
  <c r="O143" i="107"/>
  <c r="P143" i="107"/>
  <c r="O144" i="107"/>
  <c r="P144" i="107"/>
  <c r="Q144" i="107"/>
  <c r="O145" i="107"/>
  <c r="P145" i="107"/>
  <c r="Q145" i="107"/>
  <c r="O146" i="107"/>
  <c r="P146" i="107"/>
  <c r="O147" i="107"/>
  <c r="P147" i="107"/>
  <c r="O148" i="107"/>
  <c r="P148" i="107"/>
  <c r="O149" i="107"/>
  <c r="P149" i="107"/>
  <c r="O150" i="107"/>
  <c r="P150" i="107"/>
  <c r="O151" i="107"/>
  <c r="P151" i="107"/>
  <c r="O152" i="107"/>
  <c r="P152" i="107"/>
  <c r="O153" i="107"/>
  <c r="P153" i="107"/>
  <c r="O154" i="107"/>
  <c r="P154" i="107"/>
  <c r="O155" i="107"/>
  <c r="P155" i="107"/>
  <c r="O156" i="107"/>
  <c r="P156" i="107"/>
  <c r="O157" i="107"/>
  <c r="P157" i="107"/>
  <c r="O158" i="107"/>
  <c r="P158" i="107"/>
  <c r="O159" i="107"/>
  <c r="P159" i="107"/>
  <c r="O160" i="107"/>
  <c r="P160" i="107"/>
  <c r="O161" i="107"/>
  <c r="P161" i="107"/>
  <c r="O162" i="107"/>
  <c r="P162" i="107"/>
  <c r="O163" i="107"/>
  <c r="P163" i="107"/>
  <c r="O164" i="107"/>
  <c r="P164" i="107"/>
  <c r="O165" i="107"/>
  <c r="P165" i="107"/>
  <c r="O166" i="107"/>
  <c r="P166" i="107"/>
  <c r="O167" i="107"/>
  <c r="P167" i="107"/>
  <c r="O168" i="107"/>
  <c r="P168" i="107"/>
  <c r="O169" i="107"/>
  <c r="P169" i="107"/>
  <c r="O170" i="107"/>
  <c r="P170" i="107"/>
  <c r="O171" i="107"/>
  <c r="P171" i="107"/>
  <c r="O172" i="107"/>
  <c r="P172" i="107"/>
  <c r="O173" i="107"/>
  <c r="P173" i="107"/>
  <c r="O174" i="107"/>
  <c r="P174" i="107"/>
  <c r="Q174" i="107"/>
  <c r="O175" i="107"/>
  <c r="P175" i="107"/>
  <c r="O176" i="107"/>
  <c r="P176" i="107"/>
  <c r="O177" i="107"/>
  <c r="P177" i="107"/>
  <c r="O178" i="107"/>
  <c r="P178" i="107"/>
  <c r="O179" i="107"/>
  <c r="P179" i="107"/>
  <c r="O180" i="107"/>
  <c r="P180" i="107"/>
  <c r="O181" i="107"/>
  <c r="P181" i="107"/>
  <c r="O182" i="107"/>
  <c r="P182" i="107"/>
  <c r="O183" i="107"/>
  <c r="P183" i="107"/>
  <c r="O184" i="107"/>
  <c r="P184" i="107"/>
  <c r="O185" i="107"/>
  <c r="P185" i="107"/>
  <c r="O186" i="107"/>
  <c r="P186" i="107"/>
  <c r="O187" i="107"/>
  <c r="P187" i="107"/>
  <c r="O188" i="107"/>
  <c r="P188" i="107"/>
  <c r="O189" i="107"/>
  <c r="P189" i="107"/>
  <c r="O190" i="107"/>
  <c r="P190" i="107"/>
  <c r="O191" i="107"/>
  <c r="P191" i="107"/>
  <c r="O192" i="107"/>
  <c r="P192" i="107"/>
  <c r="O193" i="107"/>
  <c r="P193" i="107"/>
  <c r="O194" i="107"/>
  <c r="P194" i="107"/>
  <c r="O195" i="107"/>
  <c r="P195" i="107"/>
  <c r="O196" i="107"/>
  <c r="P196" i="107"/>
  <c r="O197" i="107"/>
  <c r="P197" i="107"/>
  <c r="O198" i="107"/>
  <c r="P198" i="107"/>
  <c r="O199" i="107"/>
  <c r="P199" i="107"/>
  <c r="O200" i="107"/>
  <c r="P200" i="107"/>
  <c r="O201" i="107"/>
  <c r="P201" i="107"/>
  <c r="O202" i="107"/>
  <c r="P202" i="107"/>
  <c r="O203" i="107"/>
  <c r="P203" i="107"/>
  <c r="O204" i="107"/>
  <c r="P204" i="107"/>
  <c r="O205" i="107"/>
  <c r="P205" i="107"/>
  <c r="O206" i="107"/>
  <c r="P206" i="107"/>
  <c r="Q206" i="107"/>
  <c r="O207" i="107"/>
  <c r="O208" i="107"/>
  <c r="O209" i="107"/>
  <c r="P209" i="107"/>
  <c r="O210" i="107"/>
  <c r="P210" i="107"/>
  <c r="O211" i="107"/>
  <c r="O212" i="107"/>
  <c r="P212" i="107"/>
  <c r="O213" i="107"/>
  <c r="O214" i="107"/>
  <c r="O215" i="107"/>
  <c r="P215" i="107"/>
  <c r="O216" i="107"/>
  <c r="P216" i="107"/>
  <c r="O217" i="107"/>
  <c r="P217" i="107"/>
  <c r="O218" i="107"/>
  <c r="P218" i="107"/>
  <c r="O219" i="107"/>
  <c r="P219" i="107"/>
  <c r="O220" i="107"/>
  <c r="P220" i="107"/>
  <c r="O221" i="107"/>
  <c r="P221" i="107"/>
  <c r="O222" i="107"/>
  <c r="P222" i="107"/>
  <c r="Q222" i="107"/>
  <c r="O223" i="107"/>
  <c r="P223" i="107"/>
  <c r="Q223" i="107"/>
  <c r="O224" i="107"/>
  <c r="P224" i="107"/>
  <c r="O225" i="107"/>
  <c r="P225" i="107"/>
  <c r="O226" i="107"/>
  <c r="P226" i="107"/>
  <c r="O227" i="107"/>
  <c r="P227" i="107"/>
  <c r="O228" i="107"/>
  <c r="P228" i="107"/>
  <c r="O229" i="107"/>
  <c r="P229" i="107"/>
  <c r="Q229" i="107"/>
  <c r="O230" i="107"/>
  <c r="P230" i="107"/>
  <c r="O231" i="107"/>
  <c r="P231" i="107"/>
  <c r="O232" i="107"/>
  <c r="P232" i="107"/>
  <c r="O233" i="107"/>
  <c r="P233" i="107"/>
  <c r="O234" i="107"/>
  <c r="P234" i="107"/>
  <c r="O235" i="107"/>
  <c r="P235" i="107"/>
  <c r="O236" i="107"/>
  <c r="P236" i="107"/>
  <c r="O237" i="107"/>
  <c r="P237" i="107"/>
  <c r="O238" i="107"/>
  <c r="P238" i="107"/>
  <c r="O239" i="107"/>
  <c r="P239" i="107"/>
  <c r="O240" i="107"/>
  <c r="P240" i="107"/>
  <c r="O241" i="107"/>
  <c r="P241" i="107"/>
  <c r="Q241" i="107"/>
  <c r="O242" i="107"/>
  <c r="P242" i="107"/>
  <c r="O243" i="107"/>
  <c r="P243" i="107"/>
  <c r="O244" i="107"/>
  <c r="P244" i="107"/>
  <c r="O245" i="107"/>
  <c r="P245" i="107"/>
  <c r="O246" i="107"/>
  <c r="P246" i="107"/>
  <c r="Q246" i="107"/>
  <c r="O247" i="107"/>
  <c r="P247" i="107"/>
  <c r="Q247" i="107"/>
  <c r="O248" i="107"/>
  <c r="P248" i="107"/>
  <c r="Q248" i="107"/>
  <c r="O249" i="107"/>
  <c r="P249" i="107"/>
  <c r="Q249" i="107"/>
  <c r="O250" i="107"/>
  <c r="P250" i="107"/>
  <c r="O251" i="107"/>
  <c r="P251" i="107"/>
  <c r="O252" i="107"/>
  <c r="P252" i="107"/>
  <c r="O253" i="107"/>
  <c r="P253" i="107"/>
  <c r="O254" i="107"/>
  <c r="P254" i="107"/>
  <c r="Q254" i="107"/>
  <c r="O255" i="107"/>
  <c r="P255" i="107"/>
  <c r="Q255" i="107"/>
  <c r="O256" i="107"/>
  <c r="P256" i="107"/>
  <c r="Q256" i="107"/>
  <c r="O257" i="107"/>
  <c r="P257" i="107"/>
  <c r="O258" i="107"/>
  <c r="P258" i="107"/>
  <c r="Q258" i="107"/>
  <c r="O259" i="107"/>
  <c r="P259" i="107"/>
  <c r="O260" i="107"/>
  <c r="P260" i="107"/>
  <c r="O261" i="107"/>
  <c r="P261" i="107"/>
  <c r="Q261" i="107"/>
  <c r="O262" i="107"/>
  <c r="P262" i="107"/>
  <c r="Q262" i="107"/>
  <c r="O263" i="107"/>
  <c r="P263" i="107"/>
  <c r="Q263" i="107"/>
  <c r="O264" i="107"/>
  <c r="P264" i="107"/>
  <c r="O265" i="107"/>
  <c r="P265" i="107"/>
  <c r="O266" i="107"/>
  <c r="P266" i="107"/>
  <c r="O267" i="107"/>
  <c r="P267" i="107"/>
  <c r="O268" i="107"/>
  <c r="P268" i="107"/>
  <c r="Q268" i="107"/>
  <c r="O269" i="107"/>
  <c r="P269" i="107"/>
  <c r="O270" i="107"/>
  <c r="P270" i="107"/>
  <c r="Q270" i="107"/>
  <c r="O271" i="107"/>
  <c r="P271" i="107"/>
  <c r="O272" i="107"/>
  <c r="P272" i="107"/>
  <c r="Q272" i="107"/>
  <c r="O273" i="107"/>
  <c r="P273" i="107"/>
  <c r="Q273" i="107"/>
  <c r="O274" i="107"/>
  <c r="P274" i="107"/>
  <c r="O275" i="107"/>
  <c r="P275" i="107"/>
  <c r="O276" i="107"/>
  <c r="P276" i="107"/>
  <c r="O277" i="107"/>
  <c r="O278" i="107"/>
  <c r="P278" i="107"/>
  <c r="O279" i="107"/>
  <c r="P279" i="107"/>
  <c r="O280" i="107"/>
  <c r="P280" i="107"/>
  <c r="Q280" i="107"/>
  <c r="O281" i="107"/>
  <c r="P281" i="107"/>
  <c r="O282" i="107"/>
  <c r="P282" i="107"/>
  <c r="Q282" i="107"/>
  <c r="O283" i="107"/>
  <c r="P283" i="107"/>
  <c r="Q283" i="107"/>
  <c r="O284" i="107"/>
  <c r="P284" i="107"/>
  <c r="O285" i="107"/>
  <c r="P285" i="107"/>
  <c r="O286" i="107"/>
  <c r="P286" i="107"/>
  <c r="O287" i="107"/>
  <c r="P287" i="107"/>
  <c r="O288" i="107"/>
  <c r="P288" i="107"/>
  <c r="O289" i="107"/>
  <c r="P289" i="107"/>
  <c r="Q289" i="107"/>
  <c r="O290" i="107"/>
  <c r="P290" i="107"/>
  <c r="O291" i="107"/>
  <c r="P291" i="107"/>
  <c r="O292" i="107"/>
  <c r="P292" i="107"/>
  <c r="O293" i="107"/>
  <c r="P293" i="107"/>
  <c r="O294" i="107"/>
  <c r="P294" i="107"/>
  <c r="O295" i="107"/>
  <c r="P295" i="107"/>
  <c r="Q295" i="107"/>
  <c r="O296" i="107"/>
  <c r="P296" i="107"/>
  <c r="Q296" i="107"/>
  <c r="O297" i="107"/>
  <c r="P297" i="107"/>
  <c r="O298" i="107"/>
  <c r="P298" i="107"/>
  <c r="Q298" i="107"/>
  <c r="O299" i="107"/>
  <c r="P299" i="107"/>
  <c r="O300" i="107"/>
  <c r="P300" i="107"/>
  <c r="Q300" i="107"/>
  <c r="O301" i="107"/>
  <c r="P301" i="107"/>
  <c r="O302" i="107"/>
  <c r="P302" i="107"/>
  <c r="Q302" i="107"/>
  <c r="O303" i="107"/>
  <c r="P303" i="107"/>
  <c r="O304" i="107"/>
  <c r="P304" i="107"/>
  <c r="O305" i="107"/>
  <c r="P305" i="107"/>
  <c r="Q305" i="107"/>
  <c r="O306" i="107"/>
  <c r="P306" i="107"/>
  <c r="Q306" i="107"/>
  <c r="O307" i="107"/>
  <c r="P307" i="107"/>
  <c r="O308" i="107"/>
  <c r="P308" i="107"/>
  <c r="Q308" i="107"/>
  <c r="O309" i="107"/>
  <c r="P309" i="107"/>
  <c r="O310" i="107"/>
  <c r="P310" i="107"/>
  <c r="Q310" i="107"/>
  <c r="O311" i="107"/>
  <c r="P311" i="107"/>
  <c r="O312" i="107"/>
  <c r="P312" i="107"/>
  <c r="Q312" i="107"/>
  <c r="O313" i="107"/>
  <c r="P313" i="107"/>
  <c r="Q313" i="107"/>
  <c r="O314" i="107"/>
  <c r="P314" i="107"/>
  <c r="O315" i="107"/>
  <c r="P315" i="107"/>
  <c r="O316" i="107"/>
  <c r="P316" i="107"/>
  <c r="O317" i="107"/>
  <c r="P317" i="107"/>
  <c r="O318" i="107"/>
  <c r="P318" i="107"/>
  <c r="O319" i="107"/>
  <c r="P319" i="107"/>
  <c r="O320" i="107"/>
  <c r="P320" i="107"/>
  <c r="O321" i="107"/>
  <c r="P321" i="107"/>
  <c r="O322" i="107"/>
  <c r="P322" i="107"/>
  <c r="O323" i="107"/>
  <c r="P323" i="107"/>
  <c r="O324" i="107"/>
  <c r="P324" i="107"/>
  <c r="O325" i="107"/>
  <c r="P325" i="107"/>
  <c r="Q325" i="107"/>
  <c r="O326" i="107"/>
  <c r="P326" i="107"/>
  <c r="O327" i="107"/>
  <c r="P327" i="107"/>
  <c r="Q327" i="107"/>
  <c r="O328" i="107"/>
  <c r="P328" i="107"/>
  <c r="O329" i="107"/>
  <c r="P329" i="107"/>
  <c r="Q329" i="107"/>
  <c r="O330" i="107"/>
  <c r="P330" i="107"/>
  <c r="Q330" i="107"/>
  <c r="O331" i="107"/>
  <c r="P331" i="107"/>
  <c r="O332" i="107"/>
  <c r="P332" i="107"/>
  <c r="O333" i="107"/>
  <c r="P333" i="107"/>
  <c r="O334" i="107"/>
  <c r="P334" i="107"/>
  <c r="O335" i="107"/>
  <c r="P335" i="107"/>
  <c r="O336" i="107"/>
  <c r="P336" i="107"/>
  <c r="O337" i="107"/>
  <c r="P337" i="107"/>
  <c r="O338" i="107"/>
  <c r="P338" i="107"/>
  <c r="O339" i="107"/>
  <c r="P339" i="107"/>
  <c r="O340" i="107"/>
  <c r="P340" i="107"/>
  <c r="O341" i="107"/>
  <c r="P341" i="107"/>
  <c r="O342" i="107"/>
  <c r="P342" i="107"/>
  <c r="O343" i="107"/>
  <c r="P343" i="107"/>
  <c r="O344" i="107"/>
  <c r="P344" i="107"/>
  <c r="O345" i="107"/>
  <c r="P345" i="107"/>
  <c r="O346" i="107"/>
  <c r="P346" i="107"/>
  <c r="O347" i="107"/>
  <c r="P347" i="107"/>
  <c r="O348" i="107"/>
  <c r="P348" i="107"/>
  <c r="O349" i="107"/>
  <c r="P349" i="107"/>
  <c r="Q349" i="107"/>
  <c r="O350" i="107"/>
  <c r="P350" i="107"/>
  <c r="O351" i="107"/>
  <c r="P351" i="107"/>
  <c r="Q351" i="107"/>
  <c r="O352" i="107"/>
  <c r="P352" i="107"/>
  <c r="O353" i="107"/>
  <c r="P353" i="107"/>
  <c r="Q353" i="107"/>
  <c r="O354" i="107"/>
  <c r="P354" i="107"/>
  <c r="O355" i="107"/>
  <c r="P355" i="107"/>
  <c r="O356" i="107"/>
  <c r="P356" i="107"/>
  <c r="Q356" i="107"/>
  <c r="O357" i="107"/>
  <c r="P357" i="107"/>
  <c r="Q357" i="107"/>
  <c r="O358" i="107"/>
  <c r="P358" i="107"/>
  <c r="Q358" i="107"/>
  <c r="O359" i="107"/>
  <c r="P359" i="107"/>
  <c r="Q359" i="107"/>
  <c r="O360" i="107"/>
  <c r="O361" i="107"/>
  <c r="P361" i="107"/>
  <c r="O362" i="107"/>
  <c r="P362" i="107"/>
  <c r="O363" i="107"/>
  <c r="O364" i="107"/>
  <c r="O365" i="107"/>
  <c r="P365" i="107"/>
  <c r="O366" i="107"/>
  <c r="P366" i="107"/>
  <c r="O367" i="107"/>
  <c r="P367" i="107"/>
  <c r="O368" i="107"/>
  <c r="O369" i="107"/>
  <c r="P369" i="107"/>
  <c r="O370" i="107"/>
  <c r="P370" i="107"/>
  <c r="O371" i="107"/>
  <c r="P371" i="107"/>
  <c r="O372" i="107"/>
  <c r="P372" i="107"/>
  <c r="O373" i="107"/>
  <c r="P373" i="107"/>
  <c r="O374" i="107"/>
  <c r="P374" i="107"/>
  <c r="O375" i="107"/>
  <c r="P375" i="107"/>
  <c r="Q375" i="107"/>
  <c r="O376" i="107"/>
  <c r="P376" i="107"/>
  <c r="Q376" i="107"/>
  <c r="O377" i="107"/>
  <c r="P377" i="107"/>
  <c r="Q377" i="107"/>
  <c r="O378" i="107"/>
  <c r="P378" i="107"/>
  <c r="O379" i="107"/>
  <c r="P379" i="107"/>
  <c r="O380" i="107"/>
  <c r="P380" i="107"/>
  <c r="O381" i="107"/>
  <c r="P381" i="107"/>
  <c r="Q381" i="107"/>
  <c r="O382" i="107"/>
  <c r="P382" i="107"/>
  <c r="O383" i="107"/>
  <c r="P383" i="107"/>
  <c r="O384" i="107"/>
  <c r="P384" i="107"/>
  <c r="Q384" i="107"/>
  <c r="O385" i="107"/>
  <c r="P385" i="107"/>
  <c r="O386" i="107"/>
  <c r="P386" i="107"/>
  <c r="O387" i="107"/>
  <c r="P387" i="107"/>
  <c r="Q387" i="107"/>
  <c r="O388" i="107"/>
  <c r="P388" i="107"/>
  <c r="O389" i="107"/>
  <c r="P389" i="107"/>
  <c r="O390" i="107"/>
  <c r="P390" i="107"/>
  <c r="Q390" i="107"/>
  <c r="O391" i="107"/>
  <c r="P391" i="107"/>
  <c r="O392" i="107"/>
  <c r="P392" i="107"/>
  <c r="O393" i="107"/>
  <c r="P393" i="107"/>
  <c r="O394" i="107"/>
  <c r="P394" i="107"/>
  <c r="O395" i="107"/>
  <c r="P395" i="107"/>
  <c r="O396" i="107"/>
  <c r="P396" i="107"/>
  <c r="O397" i="107"/>
  <c r="P397" i="107"/>
  <c r="Q397" i="107"/>
  <c r="O398" i="107"/>
  <c r="P398" i="107"/>
  <c r="Q398" i="107"/>
  <c r="O399" i="107"/>
  <c r="P399" i="107"/>
  <c r="Q399" i="107"/>
  <c r="O400" i="107"/>
  <c r="P400" i="107"/>
  <c r="O401" i="107"/>
  <c r="P401" i="107"/>
  <c r="Q401" i="107"/>
  <c r="O402" i="107"/>
  <c r="P402" i="107"/>
  <c r="Q402" i="107"/>
  <c r="O403" i="107"/>
  <c r="P403" i="107"/>
  <c r="O404" i="107"/>
  <c r="P404" i="107"/>
  <c r="O405" i="107"/>
  <c r="P405" i="107"/>
  <c r="O406" i="107"/>
  <c r="P406" i="107"/>
  <c r="O407" i="107"/>
  <c r="P407" i="107"/>
  <c r="O408" i="107"/>
  <c r="P408" i="107"/>
  <c r="O409" i="107"/>
  <c r="P409" i="107"/>
  <c r="O410" i="107"/>
  <c r="P410" i="107"/>
  <c r="O411" i="107"/>
  <c r="P411" i="107"/>
  <c r="O412" i="107"/>
  <c r="P412" i="107"/>
  <c r="O413" i="107"/>
  <c r="P413" i="107"/>
  <c r="O414" i="107"/>
  <c r="P414" i="107"/>
  <c r="O415" i="107"/>
  <c r="P415" i="107"/>
  <c r="O416" i="107"/>
  <c r="P416" i="107"/>
  <c r="O417" i="107"/>
  <c r="P417" i="107"/>
  <c r="O418" i="107"/>
  <c r="P418" i="107"/>
  <c r="O419" i="107"/>
  <c r="P419" i="107"/>
  <c r="O420" i="107"/>
  <c r="P420" i="107"/>
  <c r="O421" i="107"/>
  <c r="P421" i="107"/>
  <c r="O422" i="107"/>
  <c r="P422" i="107"/>
  <c r="O423" i="107"/>
  <c r="P423" i="107"/>
  <c r="O424" i="107"/>
  <c r="P424" i="107"/>
  <c r="Q424" i="107"/>
  <c r="O425" i="107"/>
  <c r="P425" i="107"/>
  <c r="Q425" i="107"/>
  <c r="O426" i="107"/>
  <c r="P426" i="107"/>
  <c r="O427" i="107"/>
  <c r="P427" i="107"/>
  <c r="O428" i="107"/>
  <c r="P428" i="107"/>
  <c r="O429" i="107"/>
  <c r="P429" i="107"/>
  <c r="O430" i="107"/>
  <c r="P430" i="107"/>
  <c r="O431" i="107"/>
  <c r="P431" i="107"/>
  <c r="O432" i="107"/>
  <c r="P432" i="107"/>
  <c r="O433" i="107"/>
  <c r="P433" i="107"/>
  <c r="Q433" i="107"/>
  <c r="O434" i="107"/>
  <c r="P434" i="107"/>
  <c r="O435" i="107"/>
  <c r="P435" i="107"/>
  <c r="O436" i="107"/>
  <c r="P436" i="107"/>
  <c r="O437" i="107"/>
  <c r="P437" i="107"/>
  <c r="Q437" i="107"/>
  <c r="O438" i="107"/>
  <c r="P438" i="107"/>
  <c r="Q438" i="107"/>
  <c r="O439" i="107"/>
  <c r="P439" i="107"/>
  <c r="O440" i="107"/>
  <c r="O441" i="107"/>
  <c r="P441" i="107"/>
  <c r="Q441" i="107"/>
  <c r="O442" i="107"/>
  <c r="P442" i="107"/>
  <c r="O443" i="107"/>
  <c r="P443" i="107"/>
  <c r="O444" i="107"/>
  <c r="P444" i="107"/>
  <c r="O445" i="107"/>
  <c r="P445" i="107"/>
  <c r="O446" i="107"/>
  <c r="P446" i="107"/>
  <c r="O447" i="107"/>
  <c r="P447" i="107"/>
  <c r="Q447" i="107"/>
  <c r="O448" i="107"/>
  <c r="P448" i="107"/>
  <c r="Q448" i="107"/>
  <c r="O449" i="107"/>
  <c r="P449" i="107"/>
  <c r="O450" i="107"/>
  <c r="P450" i="107"/>
  <c r="O451" i="107"/>
  <c r="P451" i="107"/>
  <c r="O452" i="107"/>
  <c r="P452" i="107"/>
  <c r="O453" i="107"/>
  <c r="P453" i="107"/>
  <c r="Q453" i="107"/>
  <c r="O454" i="107"/>
  <c r="P454" i="107"/>
  <c r="Q454" i="107"/>
  <c r="O455" i="107"/>
  <c r="P455" i="107"/>
  <c r="O456" i="107"/>
  <c r="P456" i="107"/>
  <c r="O457" i="107"/>
  <c r="P457" i="107"/>
  <c r="Q457" i="107"/>
  <c r="O458" i="107"/>
  <c r="P458" i="107"/>
  <c r="O459" i="107"/>
  <c r="P459" i="107"/>
  <c r="O460" i="107"/>
  <c r="P460" i="107"/>
  <c r="Q460" i="107"/>
  <c r="O461" i="107"/>
  <c r="P461" i="107"/>
  <c r="O462" i="107"/>
  <c r="P462" i="107"/>
  <c r="O463" i="107"/>
  <c r="P463" i="107"/>
  <c r="O464" i="107"/>
  <c r="P464" i="107"/>
  <c r="Q464" i="107"/>
  <c r="O465" i="107"/>
  <c r="P465" i="107"/>
  <c r="Q465" i="107"/>
  <c r="O466" i="107"/>
  <c r="P466" i="107"/>
  <c r="Q466" i="107"/>
  <c r="O467" i="107"/>
  <c r="P467" i="107"/>
  <c r="Q467" i="107"/>
  <c r="O468" i="107"/>
  <c r="P468" i="107"/>
  <c r="Q468" i="107"/>
  <c r="O469" i="107"/>
  <c r="P469" i="107"/>
  <c r="Q469" i="107"/>
  <c r="O470" i="107"/>
  <c r="P470" i="107"/>
  <c r="Q470" i="107"/>
  <c r="O471" i="107"/>
  <c r="P471" i="107"/>
  <c r="Q471" i="107"/>
  <c r="O472" i="107"/>
  <c r="P472" i="107"/>
  <c r="Q472" i="107"/>
  <c r="O473" i="107"/>
  <c r="P473" i="107"/>
  <c r="Q473" i="107"/>
  <c r="O474" i="107"/>
  <c r="P474" i="107"/>
  <c r="Q474" i="107"/>
  <c r="O475" i="107"/>
  <c r="P475" i="107"/>
  <c r="O476" i="107"/>
  <c r="P476" i="107"/>
  <c r="O477" i="107"/>
  <c r="P477" i="107"/>
  <c r="O478" i="107"/>
  <c r="P478" i="107"/>
  <c r="O479" i="107"/>
  <c r="P479" i="107"/>
  <c r="Q479" i="107"/>
  <c r="O480" i="107"/>
  <c r="P480" i="107"/>
  <c r="Q480" i="107"/>
  <c r="O481" i="107"/>
  <c r="P481" i="107"/>
  <c r="Q481" i="107"/>
  <c r="O482" i="107"/>
  <c r="P482" i="107"/>
  <c r="Q482" i="107"/>
  <c r="O483" i="107"/>
  <c r="P483" i="107"/>
  <c r="Q483" i="107"/>
  <c r="O484" i="107"/>
  <c r="P484" i="107"/>
  <c r="Q484" i="107"/>
  <c r="O485" i="107"/>
  <c r="P485" i="107"/>
  <c r="Q485" i="107"/>
  <c r="O486" i="107"/>
  <c r="P486" i="107"/>
  <c r="Q486" i="107"/>
  <c r="O487" i="107"/>
  <c r="P487" i="107"/>
  <c r="Q487" i="107"/>
  <c r="O488" i="107"/>
  <c r="P488" i="107"/>
  <c r="Q488" i="107"/>
  <c r="O489" i="107"/>
  <c r="P489" i="107"/>
  <c r="O490" i="107"/>
  <c r="P490" i="107"/>
  <c r="O491" i="107"/>
  <c r="P491" i="107"/>
  <c r="O492" i="107"/>
  <c r="P492" i="107"/>
  <c r="O493" i="107"/>
  <c r="P493" i="107"/>
  <c r="O494" i="107"/>
  <c r="P494" i="107"/>
  <c r="O495" i="107"/>
  <c r="P495" i="107"/>
  <c r="O496" i="107"/>
  <c r="P496" i="107"/>
  <c r="Q496" i="107"/>
  <c r="O497" i="107"/>
  <c r="P497" i="107"/>
  <c r="Q497" i="107"/>
  <c r="O498" i="107"/>
  <c r="P498" i="107"/>
  <c r="O499" i="107"/>
  <c r="P499" i="107"/>
  <c r="Q499" i="107"/>
  <c r="O500" i="107"/>
  <c r="P500" i="107"/>
  <c r="Q500" i="107"/>
  <c r="O501" i="107"/>
  <c r="P501" i="107"/>
  <c r="Q501" i="107"/>
  <c r="O502" i="107"/>
  <c r="P502" i="107"/>
  <c r="O503" i="107"/>
  <c r="P503" i="107"/>
  <c r="O504" i="107"/>
  <c r="P504" i="107"/>
  <c r="Q504" i="107"/>
  <c r="O505" i="107"/>
  <c r="P505" i="107"/>
  <c r="Q505" i="107"/>
  <c r="O506" i="107"/>
  <c r="P506" i="107"/>
  <c r="O507" i="107"/>
  <c r="P507" i="107"/>
  <c r="O508" i="107"/>
  <c r="P508" i="107"/>
  <c r="O509" i="107"/>
  <c r="P509" i="107"/>
  <c r="O510" i="107"/>
  <c r="P510" i="107"/>
  <c r="O511" i="107"/>
  <c r="P511" i="107"/>
  <c r="O512" i="107"/>
  <c r="P512" i="107"/>
  <c r="Q512" i="107"/>
  <c r="O513" i="107"/>
  <c r="P513" i="107"/>
  <c r="Q513" i="107"/>
  <c r="O514" i="107"/>
  <c r="P514" i="107"/>
  <c r="Q514" i="107"/>
  <c r="O515" i="107"/>
  <c r="P515" i="107"/>
  <c r="Q515" i="107"/>
  <c r="O516" i="107"/>
  <c r="P516" i="107"/>
  <c r="Q516" i="107"/>
  <c r="O517" i="107"/>
  <c r="P517" i="107"/>
  <c r="Q517" i="107"/>
  <c r="O518" i="107"/>
  <c r="P518" i="107"/>
  <c r="Q518" i="107"/>
  <c r="O519" i="107"/>
  <c r="P519" i="107"/>
  <c r="Q519" i="107"/>
  <c r="O520" i="107"/>
  <c r="P520" i="107"/>
  <c r="O521" i="107"/>
  <c r="P521" i="107"/>
  <c r="O522" i="107"/>
  <c r="P522" i="107"/>
  <c r="O523" i="107"/>
  <c r="P523" i="107"/>
  <c r="O524" i="107"/>
  <c r="P524" i="107"/>
  <c r="O525" i="107"/>
  <c r="P525" i="107"/>
  <c r="Q525" i="107"/>
  <c r="O526" i="107"/>
  <c r="P526" i="107"/>
  <c r="Q526" i="107"/>
  <c r="O527" i="107"/>
  <c r="P527" i="107"/>
  <c r="Q527" i="107"/>
  <c r="O528" i="107"/>
  <c r="P528" i="107"/>
  <c r="O529" i="107"/>
  <c r="P529" i="107"/>
  <c r="O530" i="107"/>
  <c r="P530" i="107"/>
  <c r="O531" i="107"/>
  <c r="P531" i="107"/>
  <c r="Q531" i="107"/>
  <c r="O532" i="107"/>
  <c r="P532" i="107"/>
  <c r="Q532" i="107"/>
  <c r="O533" i="107"/>
  <c r="P533" i="107"/>
  <c r="O534" i="107"/>
  <c r="P534" i="107"/>
  <c r="O535" i="107"/>
  <c r="P535" i="107"/>
  <c r="O536" i="107"/>
  <c r="P536" i="107"/>
  <c r="O537" i="107"/>
  <c r="P537" i="107"/>
  <c r="Q537" i="107"/>
  <c r="O538" i="107"/>
  <c r="P538" i="107"/>
  <c r="Q538" i="107"/>
  <c r="O539" i="107"/>
  <c r="O540" i="107"/>
  <c r="P540" i="107"/>
  <c r="Q540" i="107"/>
  <c r="O541" i="107"/>
  <c r="O542" i="107"/>
  <c r="P542" i="107"/>
  <c r="Q542" i="107"/>
  <c r="O543" i="107"/>
  <c r="P543" i="107"/>
  <c r="O544" i="107"/>
  <c r="P544" i="107"/>
  <c r="O545" i="107"/>
  <c r="P545" i="107"/>
  <c r="O546" i="107"/>
  <c r="P546" i="107"/>
  <c r="O547" i="107"/>
  <c r="P547" i="107"/>
  <c r="O548" i="107"/>
  <c r="P548" i="107"/>
  <c r="O549" i="107"/>
  <c r="P549" i="107"/>
  <c r="O550" i="107"/>
  <c r="P550" i="107"/>
  <c r="O551" i="107"/>
  <c r="P551" i="107"/>
  <c r="O552" i="107"/>
  <c r="P552" i="107"/>
  <c r="O553" i="107"/>
  <c r="P553" i="107"/>
  <c r="Q553" i="107"/>
  <c r="O554" i="107"/>
  <c r="P554" i="107"/>
  <c r="O555" i="107"/>
  <c r="P555" i="107"/>
  <c r="O556" i="107"/>
  <c r="P556" i="107"/>
  <c r="O557" i="107"/>
  <c r="P557" i="107"/>
  <c r="Q557" i="107"/>
  <c r="O558" i="107"/>
  <c r="P558" i="107"/>
  <c r="Q558" i="107"/>
  <c r="O559" i="107"/>
  <c r="P559" i="107"/>
  <c r="O560" i="107"/>
  <c r="P560" i="107"/>
  <c r="Q560" i="107"/>
  <c r="O561" i="107"/>
  <c r="P561" i="107"/>
  <c r="O562" i="107"/>
  <c r="P562" i="107"/>
  <c r="O563" i="107"/>
  <c r="P563" i="107"/>
  <c r="O564" i="107"/>
  <c r="P564" i="107"/>
  <c r="Q564" i="107"/>
  <c r="O565" i="107"/>
  <c r="P565" i="107"/>
  <c r="Q565" i="107"/>
  <c r="O566" i="107"/>
  <c r="P566" i="107"/>
  <c r="Q566" i="107"/>
  <c r="O567" i="107"/>
  <c r="P567" i="107"/>
  <c r="Q567" i="107"/>
  <c r="O568" i="107"/>
  <c r="P568" i="107"/>
  <c r="O569" i="107"/>
  <c r="P569" i="107"/>
  <c r="Q569" i="107"/>
  <c r="O570" i="107"/>
  <c r="P570" i="107"/>
  <c r="O571" i="107"/>
  <c r="P571" i="107"/>
  <c r="Q571" i="107"/>
  <c r="O572" i="107"/>
  <c r="P572" i="107"/>
  <c r="Q572" i="107"/>
  <c r="O573" i="107"/>
  <c r="P573" i="107"/>
  <c r="O574" i="107"/>
  <c r="P574" i="107"/>
  <c r="Q574" i="107"/>
  <c r="O575" i="107"/>
  <c r="P575" i="107"/>
  <c r="O576" i="107"/>
  <c r="P576" i="107"/>
  <c r="Q576" i="107"/>
  <c r="O577" i="107"/>
  <c r="P577" i="107"/>
  <c r="Q577" i="107"/>
  <c r="O578" i="107"/>
  <c r="P578" i="107"/>
  <c r="O579" i="107"/>
  <c r="P579" i="107"/>
  <c r="Q579" i="107"/>
  <c r="O580" i="107"/>
  <c r="P580" i="107"/>
  <c r="O581" i="107"/>
  <c r="P581" i="107"/>
  <c r="Q581" i="107"/>
  <c r="O582" i="107"/>
  <c r="P582" i="107"/>
  <c r="O583" i="107"/>
  <c r="P583" i="107"/>
  <c r="O584" i="107"/>
  <c r="P584" i="107"/>
  <c r="O585" i="107"/>
  <c r="P585" i="107"/>
  <c r="O586" i="107"/>
  <c r="P586" i="107"/>
  <c r="O587" i="107"/>
  <c r="P587" i="107"/>
  <c r="O588" i="107"/>
  <c r="P588" i="107"/>
  <c r="O589" i="107"/>
  <c r="P589" i="107"/>
  <c r="Q589" i="107"/>
  <c r="O590" i="107"/>
  <c r="P590" i="107"/>
  <c r="Q590" i="107"/>
  <c r="O591" i="107"/>
  <c r="P591" i="107"/>
  <c r="Q591" i="107"/>
  <c r="O592" i="107"/>
  <c r="P592" i="107"/>
  <c r="Q592" i="107"/>
  <c r="O593" i="107"/>
  <c r="P593" i="107"/>
  <c r="O594" i="107"/>
  <c r="P594" i="107"/>
  <c r="Q594" i="107"/>
  <c r="O595" i="107"/>
  <c r="P595" i="107"/>
  <c r="Q595" i="107"/>
  <c r="O596" i="107"/>
  <c r="P596" i="107"/>
  <c r="O597" i="107"/>
  <c r="P597" i="107"/>
  <c r="O598" i="107"/>
  <c r="P598" i="107"/>
  <c r="O599" i="107"/>
  <c r="P599" i="107"/>
  <c r="O600" i="107"/>
  <c r="P600" i="107"/>
  <c r="O601" i="107"/>
  <c r="P601" i="107"/>
  <c r="O602" i="107"/>
  <c r="P602" i="107"/>
  <c r="Q602" i="107"/>
  <c r="O603" i="107"/>
  <c r="P603" i="107"/>
  <c r="Q603" i="107"/>
  <c r="O604" i="107"/>
  <c r="P604" i="107"/>
  <c r="Q604" i="107"/>
  <c r="O605" i="107"/>
  <c r="P605" i="107"/>
  <c r="Q605" i="107"/>
  <c r="O606" i="107"/>
  <c r="P606" i="107"/>
  <c r="O607" i="107"/>
  <c r="P607" i="107"/>
  <c r="O608" i="107"/>
  <c r="P608" i="107"/>
  <c r="O609" i="107"/>
  <c r="P609" i="107"/>
  <c r="O610" i="107"/>
  <c r="P610" i="107"/>
  <c r="O611" i="107"/>
  <c r="P611" i="107"/>
  <c r="O612" i="107"/>
  <c r="P612" i="107"/>
  <c r="Q612" i="107"/>
  <c r="O613" i="107"/>
  <c r="P613" i="107"/>
  <c r="Q613" i="107"/>
  <c r="O614" i="107"/>
  <c r="P614" i="107"/>
  <c r="Q614" i="107"/>
  <c r="O615" i="107"/>
  <c r="P615" i="107"/>
  <c r="O616" i="107"/>
  <c r="P616" i="107"/>
  <c r="Q616" i="107"/>
  <c r="O617" i="107"/>
  <c r="P617" i="107"/>
  <c r="Q617" i="107"/>
  <c r="O618" i="107"/>
  <c r="P618" i="107"/>
  <c r="O619" i="107"/>
  <c r="P619" i="107"/>
  <c r="O620" i="107"/>
  <c r="P620" i="107"/>
  <c r="Q620" i="107"/>
  <c r="O621" i="107"/>
  <c r="P621" i="107"/>
  <c r="Q621" i="107"/>
  <c r="O622" i="107"/>
  <c r="P622" i="107"/>
  <c r="O623" i="107"/>
  <c r="P623" i="107"/>
  <c r="O624" i="107"/>
  <c r="P624" i="107"/>
  <c r="O625" i="107"/>
  <c r="P625" i="107"/>
  <c r="O626" i="107"/>
  <c r="P626" i="107"/>
  <c r="Q626" i="107"/>
  <c r="O627" i="107"/>
  <c r="P627" i="107"/>
  <c r="Q627" i="107"/>
  <c r="O628" i="107"/>
  <c r="P628" i="107"/>
  <c r="Q628" i="107"/>
  <c r="O629" i="107"/>
  <c r="P629" i="107"/>
  <c r="O630" i="107"/>
  <c r="P630" i="107"/>
  <c r="O631" i="107"/>
  <c r="P631" i="107"/>
  <c r="O632" i="107"/>
  <c r="P632" i="107"/>
  <c r="O633" i="107"/>
  <c r="P633" i="107"/>
  <c r="Q633" i="107"/>
  <c r="O634" i="107"/>
  <c r="P634" i="107"/>
  <c r="Q634" i="107"/>
  <c r="O635" i="107"/>
  <c r="P635" i="107"/>
  <c r="O636" i="107"/>
  <c r="P636" i="107"/>
  <c r="O637" i="107"/>
  <c r="P637" i="107"/>
  <c r="O638" i="107"/>
  <c r="P638" i="107"/>
  <c r="O639" i="107"/>
  <c r="P639" i="107"/>
  <c r="O640" i="107"/>
  <c r="P640" i="107"/>
  <c r="Q640" i="107"/>
  <c r="O641" i="107"/>
  <c r="P641" i="107"/>
  <c r="Q641" i="107"/>
  <c r="O642" i="107"/>
  <c r="P642" i="107"/>
  <c r="O643" i="107"/>
  <c r="P643" i="107"/>
  <c r="O644" i="107"/>
  <c r="P644" i="107"/>
  <c r="O645" i="107"/>
  <c r="P645" i="107"/>
  <c r="O646" i="107"/>
  <c r="P646" i="107"/>
  <c r="Q646" i="107"/>
  <c r="O647" i="107"/>
  <c r="P647" i="107"/>
  <c r="O648" i="107"/>
  <c r="P648" i="107"/>
  <c r="O649" i="107"/>
  <c r="P649" i="107"/>
  <c r="O650" i="107"/>
  <c r="P650" i="107"/>
  <c r="O651" i="107"/>
  <c r="P651" i="107"/>
  <c r="O652" i="107"/>
  <c r="P652" i="107"/>
  <c r="O653" i="107"/>
  <c r="P653" i="107"/>
  <c r="O654" i="107"/>
  <c r="P654" i="107"/>
  <c r="O655" i="107"/>
  <c r="P655" i="107"/>
  <c r="O656" i="107"/>
  <c r="P656" i="107"/>
  <c r="O657" i="107"/>
  <c r="P657" i="107"/>
  <c r="O658" i="107"/>
  <c r="P658" i="107"/>
  <c r="O659" i="107"/>
  <c r="P659" i="107"/>
  <c r="O660" i="107"/>
  <c r="P660" i="107"/>
  <c r="O661" i="107"/>
  <c r="P661" i="107"/>
  <c r="O662" i="107"/>
  <c r="P662" i="107"/>
  <c r="O663" i="107"/>
  <c r="P663" i="107"/>
  <c r="O664" i="107"/>
  <c r="P664" i="107"/>
  <c r="O665" i="107"/>
  <c r="P665" i="107"/>
  <c r="O666" i="107"/>
  <c r="P666" i="107"/>
  <c r="O667" i="107"/>
  <c r="P667" i="107"/>
  <c r="O668" i="107"/>
  <c r="P668" i="107"/>
  <c r="O669" i="107"/>
  <c r="P669" i="107"/>
  <c r="O670" i="107"/>
  <c r="P670" i="107"/>
  <c r="O671" i="107"/>
  <c r="P671" i="107"/>
  <c r="O672" i="107"/>
  <c r="P672" i="107"/>
  <c r="O673" i="107"/>
  <c r="P673" i="107"/>
  <c r="O674" i="107"/>
  <c r="P674" i="107"/>
  <c r="Q674" i="107"/>
  <c r="O675" i="107"/>
  <c r="P675" i="107"/>
  <c r="Q675" i="107"/>
  <c r="O676" i="107"/>
  <c r="P676" i="107"/>
  <c r="O677" i="107"/>
  <c r="P677" i="107"/>
  <c r="O678" i="107"/>
  <c r="P678" i="107"/>
  <c r="O679" i="107"/>
  <c r="P679" i="107"/>
  <c r="Q679" i="107"/>
  <c r="O680" i="107"/>
  <c r="P680" i="107"/>
  <c r="O681" i="107"/>
  <c r="P681" i="107"/>
  <c r="O682" i="107"/>
  <c r="P682" i="107"/>
  <c r="O683" i="107"/>
  <c r="P683" i="107"/>
  <c r="O684" i="107"/>
  <c r="P684" i="107"/>
  <c r="O685" i="107"/>
  <c r="P685" i="107"/>
  <c r="Q685" i="107"/>
  <c r="O686" i="107"/>
  <c r="P686" i="107"/>
  <c r="O687" i="107"/>
  <c r="P687" i="107"/>
  <c r="O688" i="107"/>
  <c r="P688" i="107"/>
  <c r="O689" i="107"/>
  <c r="P689" i="107"/>
  <c r="O690" i="107"/>
  <c r="P690" i="107"/>
  <c r="Q690" i="107"/>
  <c r="O691" i="107"/>
  <c r="P691" i="107"/>
  <c r="Q691" i="107"/>
  <c r="O692" i="107"/>
  <c r="P692" i="107"/>
  <c r="Q692" i="107"/>
  <c r="O693" i="107"/>
  <c r="P693" i="107"/>
  <c r="O694" i="107"/>
  <c r="P694" i="107"/>
  <c r="O695" i="107"/>
  <c r="P695" i="107"/>
  <c r="Q695" i="107"/>
  <c r="O696" i="107"/>
  <c r="P696" i="107"/>
  <c r="Q696" i="107"/>
  <c r="O697" i="107"/>
  <c r="P697" i="107"/>
  <c r="O698" i="107"/>
  <c r="P698" i="107"/>
  <c r="O699" i="107"/>
  <c r="P699" i="107"/>
  <c r="O700" i="107"/>
  <c r="P700" i="107"/>
  <c r="Q700" i="107"/>
  <c r="O701" i="107"/>
  <c r="P701" i="107"/>
  <c r="O702" i="107"/>
  <c r="P702" i="107"/>
  <c r="O703" i="107"/>
  <c r="P703" i="107"/>
  <c r="O704" i="107"/>
  <c r="P704" i="107"/>
  <c r="O705" i="107"/>
  <c r="P705" i="107"/>
  <c r="O706" i="107"/>
  <c r="P706" i="107"/>
  <c r="Q706" i="107"/>
  <c r="O707" i="107"/>
  <c r="P707" i="107"/>
  <c r="O708" i="107"/>
  <c r="P708" i="107"/>
  <c r="O709" i="107"/>
  <c r="P709" i="107"/>
  <c r="Q709" i="107"/>
  <c r="O710" i="107"/>
  <c r="P710" i="107"/>
  <c r="O711" i="107"/>
  <c r="P711" i="107"/>
  <c r="O712" i="107"/>
  <c r="P712" i="107"/>
  <c r="O713" i="107"/>
  <c r="P713" i="107"/>
  <c r="O714" i="107"/>
  <c r="P714" i="107"/>
  <c r="O715" i="107"/>
  <c r="P715" i="107"/>
  <c r="O716" i="107"/>
  <c r="P716" i="107"/>
  <c r="O717" i="107"/>
  <c r="P717" i="107"/>
  <c r="O718" i="107"/>
  <c r="P718" i="107"/>
  <c r="O719" i="107"/>
  <c r="P719" i="107"/>
  <c r="O720" i="107"/>
  <c r="P720" i="107"/>
  <c r="O721" i="107"/>
  <c r="P721" i="107"/>
  <c r="O722" i="107"/>
  <c r="P722" i="107"/>
  <c r="O723" i="107"/>
  <c r="P723" i="107"/>
  <c r="Q723" i="107"/>
  <c r="O724" i="107"/>
  <c r="P724" i="107"/>
  <c r="O725" i="107"/>
  <c r="P725" i="107"/>
  <c r="O726" i="107"/>
  <c r="P726" i="107"/>
  <c r="O727" i="107"/>
  <c r="P727" i="107"/>
  <c r="O728" i="107"/>
  <c r="P728" i="107"/>
  <c r="O729" i="107"/>
  <c r="P729" i="107"/>
  <c r="O730" i="107"/>
  <c r="P730" i="107"/>
  <c r="O731" i="107"/>
  <c r="P731" i="107"/>
  <c r="Q731" i="107"/>
  <c r="O732" i="107"/>
  <c r="P732" i="107"/>
  <c r="Q732" i="107"/>
  <c r="O733" i="107"/>
  <c r="P733" i="107"/>
  <c r="O734" i="107"/>
  <c r="P734" i="107"/>
  <c r="O735" i="107"/>
  <c r="P735" i="107"/>
  <c r="O736" i="107"/>
  <c r="P736" i="107"/>
  <c r="O737" i="107"/>
  <c r="P737" i="107"/>
  <c r="O738" i="107"/>
  <c r="P738" i="107"/>
  <c r="O739" i="107"/>
  <c r="P739" i="107"/>
  <c r="O740" i="107"/>
  <c r="P740" i="107"/>
  <c r="O741" i="107"/>
  <c r="P741" i="107"/>
  <c r="O742" i="107"/>
  <c r="P742" i="107"/>
  <c r="O743" i="107"/>
  <c r="P743" i="107"/>
  <c r="O744" i="107"/>
  <c r="P744" i="107"/>
  <c r="O745" i="107"/>
  <c r="P745" i="107"/>
  <c r="O746" i="107"/>
  <c r="P746" i="107"/>
  <c r="O747" i="107"/>
  <c r="P747" i="107"/>
  <c r="O748" i="107"/>
  <c r="P748" i="107"/>
  <c r="O749" i="107"/>
  <c r="P749" i="107"/>
  <c r="O750" i="107"/>
  <c r="P750" i="107"/>
  <c r="O751" i="107"/>
  <c r="P751" i="107"/>
  <c r="O752" i="107"/>
  <c r="P752" i="107"/>
  <c r="O753" i="107"/>
  <c r="P753" i="107"/>
  <c r="O754" i="107"/>
  <c r="P754" i="107"/>
  <c r="O755" i="107"/>
  <c r="P755" i="107"/>
  <c r="O756" i="107"/>
  <c r="P756" i="107"/>
  <c r="O757" i="107"/>
  <c r="P757" i="107"/>
  <c r="O758" i="107"/>
  <c r="P758" i="107"/>
  <c r="Q758" i="107"/>
  <c r="O759" i="107"/>
  <c r="P759" i="107"/>
  <c r="O760" i="107"/>
  <c r="P760" i="107"/>
  <c r="O761" i="107"/>
  <c r="P761" i="107"/>
  <c r="O762" i="107"/>
  <c r="P762" i="107"/>
  <c r="O763" i="107"/>
  <c r="P763" i="107"/>
  <c r="Q763" i="107"/>
  <c r="O764" i="107"/>
  <c r="P764" i="107"/>
  <c r="O765" i="107"/>
  <c r="P765" i="107"/>
  <c r="O766" i="107"/>
  <c r="P766" i="107"/>
  <c r="O767" i="107"/>
  <c r="P767" i="107"/>
  <c r="O768" i="107"/>
  <c r="P768" i="107"/>
  <c r="Q768" i="107"/>
  <c r="O769" i="107"/>
  <c r="P769" i="107"/>
  <c r="O770" i="107"/>
  <c r="P770" i="107"/>
  <c r="O771" i="107"/>
  <c r="P771" i="107"/>
  <c r="O772" i="107"/>
  <c r="P772" i="107"/>
  <c r="O773" i="107"/>
  <c r="P773" i="107"/>
  <c r="O774" i="107"/>
  <c r="P774" i="107"/>
  <c r="O775" i="107"/>
  <c r="P775" i="107"/>
  <c r="O776" i="107"/>
  <c r="P776" i="107"/>
  <c r="Q776" i="107"/>
  <c r="O777" i="107"/>
  <c r="P777" i="107"/>
  <c r="O778" i="107"/>
  <c r="P778" i="107"/>
  <c r="O779" i="107"/>
  <c r="P779" i="107"/>
  <c r="O780" i="107"/>
  <c r="P780" i="107"/>
  <c r="O781" i="107"/>
  <c r="P781" i="107"/>
  <c r="O782" i="107"/>
  <c r="P782" i="107"/>
  <c r="Q782" i="107"/>
  <c r="O783" i="107"/>
  <c r="P783" i="107"/>
  <c r="O784" i="107"/>
  <c r="P784" i="107"/>
  <c r="Q784" i="107"/>
  <c r="O785" i="107"/>
  <c r="P785" i="107"/>
  <c r="Q785" i="107"/>
  <c r="O786" i="107"/>
  <c r="P786" i="107"/>
  <c r="O787" i="107"/>
  <c r="P787" i="107"/>
  <c r="O788" i="107"/>
  <c r="P788" i="107"/>
  <c r="O789" i="107"/>
  <c r="P789" i="107"/>
  <c r="O790" i="107"/>
  <c r="P790" i="107"/>
  <c r="O791" i="107"/>
  <c r="P791" i="107"/>
  <c r="O792" i="107"/>
  <c r="P792" i="107"/>
  <c r="O793" i="107"/>
  <c r="P793" i="107"/>
  <c r="O794" i="107"/>
  <c r="P794" i="107"/>
  <c r="O795" i="107"/>
  <c r="P795" i="107"/>
  <c r="Q795" i="107"/>
  <c r="O796" i="107"/>
  <c r="P796" i="107"/>
  <c r="Q796" i="107"/>
  <c r="O797" i="107"/>
  <c r="P797" i="107"/>
  <c r="Q797" i="107"/>
  <c r="O798" i="107"/>
  <c r="P798" i="107"/>
  <c r="Q798" i="107"/>
  <c r="O799" i="107"/>
  <c r="P799" i="107"/>
  <c r="Q799" i="107"/>
  <c r="O800" i="107"/>
  <c r="P800" i="107"/>
  <c r="Q800" i="107"/>
  <c r="O801" i="107"/>
  <c r="P801" i="107"/>
  <c r="Q801" i="107"/>
  <c r="O802" i="107"/>
  <c r="P802" i="107"/>
  <c r="Q802" i="107"/>
  <c r="O803" i="107"/>
  <c r="P803" i="107"/>
  <c r="Q803" i="107"/>
  <c r="O804" i="107"/>
  <c r="P804" i="107"/>
  <c r="Q804" i="107"/>
  <c r="O805" i="107"/>
  <c r="P805" i="107"/>
  <c r="Q805" i="107"/>
  <c r="O806" i="107"/>
  <c r="P806" i="107"/>
  <c r="Q806" i="107"/>
  <c r="O807" i="107"/>
  <c r="P807" i="107"/>
  <c r="Q807" i="107"/>
  <c r="O808" i="107"/>
  <c r="P808" i="107"/>
  <c r="Q808" i="107"/>
  <c r="O809" i="107"/>
  <c r="P809" i="107"/>
  <c r="Q809" i="107"/>
  <c r="O810" i="107"/>
  <c r="P810" i="107"/>
  <c r="Q810" i="107"/>
  <c r="O811" i="107"/>
  <c r="P811" i="107"/>
  <c r="Q811" i="107"/>
  <c r="O812" i="107"/>
  <c r="P812" i="107"/>
  <c r="Q812" i="107"/>
  <c r="O813" i="107"/>
  <c r="P813" i="107"/>
  <c r="Q813" i="107"/>
  <c r="O814" i="107"/>
  <c r="P814" i="107"/>
  <c r="Q814" i="107"/>
  <c r="O815" i="107"/>
  <c r="P815" i="107"/>
  <c r="O816" i="107"/>
  <c r="P816" i="107"/>
  <c r="O817" i="107"/>
  <c r="P817" i="107"/>
  <c r="O818" i="107"/>
  <c r="P818" i="107"/>
  <c r="O819" i="107"/>
  <c r="P819" i="107"/>
  <c r="O820" i="107"/>
  <c r="P820" i="107"/>
  <c r="O821" i="107"/>
  <c r="P821" i="107"/>
  <c r="O822" i="107"/>
  <c r="P822" i="107"/>
  <c r="Q822" i="107"/>
  <c r="O823" i="107"/>
  <c r="P823" i="107"/>
  <c r="O824" i="107"/>
  <c r="P824" i="107"/>
  <c r="Q824" i="107"/>
  <c r="O825" i="107"/>
  <c r="P825" i="107"/>
  <c r="O826" i="107"/>
  <c r="P826" i="107"/>
  <c r="O827" i="107"/>
  <c r="P827" i="107"/>
  <c r="O828" i="107"/>
  <c r="P828" i="107"/>
  <c r="Q828" i="107"/>
  <c r="O829" i="107"/>
  <c r="P829" i="107"/>
  <c r="Q829" i="107"/>
  <c r="O830" i="107"/>
  <c r="P830" i="107"/>
  <c r="O831" i="107"/>
  <c r="P831" i="107"/>
  <c r="O832" i="107"/>
  <c r="P832" i="107"/>
  <c r="O833" i="107"/>
  <c r="P833" i="107"/>
  <c r="O834" i="107"/>
  <c r="P834" i="107"/>
  <c r="O835" i="107"/>
  <c r="P835" i="107"/>
  <c r="O836" i="107"/>
  <c r="P836" i="107"/>
  <c r="O837" i="107"/>
  <c r="P837" i="107"/>
  <c r="O838" i="107"/>
  <c r="P838" i="107"/>
  <c r="O839" i="107"/>
  <c r="P839" i="107"/>
  <c r="Q839" i="107"/>
  <c r="O840" i="107"/>
  <c r="P840" i="107"/>
  <c r="O841" i="107"/>
  <c r="P841" i="107"/>
  <c r="O842" i="107"/>
  <c r="P842" i="107"/>
  <c r="Q842" i="107"/>
  <c r="O843" i="107"/>
  <c r="P843" i="107"/>
  <c r="O844" i="107"/>
  <c r="P844" i="107"/>
  <c r="Q844" i="107"/>
  <c r="O845" i="107"/>
  <c r="P845" i="107"/>
  <c r="Q845" i="107"/>
  <c r="O846" i="107"/>
  <c r="P846" i="107"/>
  <c r="Q846" i="107"/>
  <c r="O847" i="107"/>
  <c r="P847" i="107"/>
  <c r="Q847" i="107"/>
  <c r="O848" i="107"/>
  <c r="P848" i="107"/>
  <c r="Q848" i="107"/>
  <c r="O849" i="107"/>
  <c r="P849" i="107"/>
  <c r="Q849" i="107"/>
  <c r="O850" i="107"/>
  <c r="P850" i="107"/>
  <c r="Q850" i="107"/>
  <c r="O851" i="107"/>
  <c r="P851" i="107"/>
  <c r="Q851" i="107"/>
  <c r="O852" i="107"/>
  <c r="P852" i="107"/>
  <c r="Q852" i="107"/>
  <c r="O853" i="107"/>
  <c r="P853" i="107"/>
  <c r="Q853" i="107"/>
  <c r="O854" i="107"/>
  <c r="P854" i="107"/>
  <c r="Q854" i="107"/>
  <c r="O855" i="107"/>
  <c r="P855" i="107"/>
  <c r="O856" i="107"/>
  <c r="P856" i="107"/>
  <c r="O857" i="107"/>
  <c r="P857" i="107"/>
  <c r="O858" i="107"/>
  <c r="P858" i="107"/>
  <c r="O859" i="107"/>
  <c r="P859" i="107"/>
  <c r="O860" i="107"/>
  <c r="P860" i="107"/>
  <c r="O861" i="107"/>
  <c r="P861" i="107"/>
  <c r="O862" i="107"/>
  <c r="P862" i="107"/>
  <c r="O863" i="107"/>
  <c r="P863" i="107"/>
  <c r="O864" i="107"/>
  <c r="P864" i="107"/>
  <c r="O865" i="107"/>
  <c r="P865" i="107"/>
  <c r="O866" i="107"/>
  <c r="P866" i="107"/>
  <c r="O867" i="107"/>
  <c r="P867" i="107"/>
  <c r="O868" i="107"/>
  <c r="P868" i="107"/>
  <c r="O869" i="107"/>
  <c r="P869" i="107"/>
  <c r="Q869" i="107"/>
  <c r="O870" i="107"/>
  <c r="P870" i="107"/>
  <c r="O871" i="107"/>
  <c r="P871" i="107"/>
  <c r="O872" i="107"/>
  <c r="P872" i="107"/>
  <c r="O873" i="107"/>
  <c r="P873" i="107"/>
  <c r="O874" i="107"/>
  <c r="P874" i="107"/>
  <c r="O875" i="107"/>
  <c r="P875" i="107"/>
  <c r="O876" i="107"/>
  <c r="P876" i="107"/>
  <c r="O877" i="107"/>
  <c r="P877" i="107"/>
  <c r="O878" i="107"/>
  <c r="P878" i="107"/>
  <c r="O879" i="107"/>
  <c r="P879" i="107"/>
  <c r="O880" i="107"/>
  <c r="P880" i="107"/>
  <c r="O881" i="107"/>
  <c r="P881" i="107"/>
  <c r="O882" i="107"/>
  <c r="P882" i="107"/>
  <c r="O883" i="107"/>
  <c r="P883" i="107"/>
  <c r="O884" i="107"/>
  <c r="P884" i="107"/>
  <c r="O885" i="107"/>
  <c r="P885" i="107"/>
  <c r="O886" i="107"/>
  <c r="P886" i="107"/>
  <c r="Q886" i="107"/>
  <c r="O887" i="107"/>
  <c r="P887" i="107"/>
  <c r="Q887" i="107"/>
  <c r="O888" i="107"/>
  <c r="P888" i="107"/>
  <c r="O889" i="107"/>
  <c r="P889" i="107"/>
  <c r="O890" i="107"/>
  <c r="P890" i="107"/>
  <c r="O891" i="107"/>
  <c r="P891" i="107"/>
  <c r="O892" i="107"/>
  <c r="P892" i="107"/>
  <c r="O893" i="107"/>
  <c r="P893" i="107"/>
  <c r="O894" i="107"/>
  <c r="P894" i="107"/>
  <c r="O895" i="107"/>
  <c r="P895" i="107"/>
  <c r="O896" i="107"/>
  <c r="P896" i="107"/>
  <c r="O897" i="107"/>
  <c r="P897" i="107"/>
  <c r="O898" i="107"/>
  <c r="P898" i="107"/>
  <c r="Q898" i="107"/>
  <c r="O899" i="107"/>
  <c r="P899" i="107"/>
  <c r="Q899" i="107"/>
  <c r="O900" i="107"/>
  <c r="P900" i="107"/>
  <c r="Q900" i="107"/>
  <c r="O901" i="107"/>
  <c r="P901" i="107"/>
  <c r="Q901" i="107"/>
  <c r="O902" i="107"/>
  <c r="P902" i="107"/>
  <c r="Q902" i="107"/>
  <c r="O903" i="107"/>
  <c r="P903" i="107"/>
  <c r="Q903" i="107"/>
  <c r="O904" i="107"/>
  <c r="P904" i="107"/>
  <c r="Q904" i="107"/>
  <c r="O905" i="107"/>
  <c r="P905" i="107"/>
  <c r="Q905" i="107"/>
  <c r="O906" i="107"/>
  <c r="P906" i="107"/>
  <c r="Q906" i="107"/>
  <c r="O907" i="107"/>
  <c r="P907" i="107"/>
  <c r="Q907" i="107"/>
  <c r="O908" i="107"/>
  <c r="P908" i="107"/>
  <c r="Q908" i="107"/>
  <c r="O909" i="107"/>
  <c r="P909" i="107"/>
  <c r="Q909" i="107"/>
  <c r="O910" i="107"/>
  <c r="P910" i="107"/>
  <c r="Q910" i="107"/>
  <c r="O911" i="107"/>
  <c r="P911" i="107"/>
  <c r="Q911" i="107"/>
  <c r="O912" i="107"/>
  <c r="P912" i="107"/>
  <c r="Q912" i="107"/>
  <c r="O913" i="107"/>
  <c r="P913" i="107"/>
  <c r="Q913" i="107"/>
  <c r="O914" i="107"/>
  <c r="P914" i="107"/>
  <c r="Q914" i="107"/>
  <c r="O915" i="107"/>
  <c r="P915" i="107"/>
  <c r="Q915" i="107"/>
  <c r="O916" i="107"/>
  <c r="P916" i="107"/>
  <c r="Q916" i="107"/>
  <c r="O917" i="107"/>
  <c r="P917" i="107"/>
  <c r="Q917" i="107"/>
  <c r="O918" i="107"/>
  <c r="P918" i="107"/>
  <c r="O919" i="107"/>
  <c r="P919" i="107"/>
  <c r="O920" i="107"/>
  <c r="P920" i="107"/>
  <c r="O921" i="107"/>
  <c r="P921" i="107"/>
  <c r="O922" i="107"/>
  <c r="P922" i="107"/>
  <c r="O923" i="107"/>
  <c r="P923" i="107"/>
  <c r="Q923" i="107"/>
  <c r="O924" i="107"/>
  <c r="P924" i="107"/>
  <c r="O925" i="107"/>
  <c r="P925" i="107"/>
  <c r="O926" i="107"/>
  <c r="P926" i="107"/>
  <c r="Q926" i="107"/>
  <c r="O927" i="107"/>
  <c r="P927" i="107"/>
  <c r="O928" i="107"/>
  <c r="P928" i="107"/>
  <c r="O929" i="107"/>
  <c r="P929" i="107"/>
  <c r="O930" i="107"/>
  <c r="P930" i="107"/>
  <c r="O931" i="107"/>
  <c r="P931" i="107"/>
  <c r="O932" i="107"/>
  <c r="P932" i="107"/>
  <c r="O933" i="107"/>
  <c r="P933" i="107"/>
  <c r="O934" i="107"/>
  <c r="P934" i="107"/>
  <c r="O935" i="107"/>
  <c r="P935" i="107"/>
  <c r="O936" i="107"/>
  <c r="P936" i="107"/>
  <c r="O937" i="107"/>
  <c r="P937" i="107"/>
  <c r="O938" i="107"/>
  <c r="P938" i="107"/>
  <c r="Q938" i="107"/>
  <c r="O939" i="107"/>
  <c r="P939" i="107"/>
  <c r="O940" i="107"/>
  <c r="P940" i="107"/>
  <c r="Q940" i="107"/>
  <c r="O941" i="107"/>
  <c r="P941" i="107"/>
  <c r="Q941" i="107"/>
  <c r="O942" i="107"/>
  <c r="P942" i="107"/>
  <c r="Q942" i="107"/>
  <c r="O943" i="107"/>
  <c r="P943" i="107"/>
  <c r="Q943" i="107"/>
  <c r="O944" i="107"/>
  <c r="P944" i="107"/>
  <c r="Q944" i="107"/>
  <c r="O945" i="107"/>
  <c r="P945" i="107"/>
  <c r="O946" i="107"/>
  <c r="P946" i="107"/>
  <c r="O947" i="107"/>
  <c r="P947" i="107"/>
  <c r="O948" i="107"/>
  <c r="P948" i="107"/>
  <c r="O949" i="107"/>
  <c r="P949" i="107"/>
  <c r="O950" i="107"/>
  <c r="P950" i="107"/>
  <c r="O951" i="107"/>
  <c r="P951" i="107"/>
  <c r="O952" i="107"/>
  <c r="P952" i="107"/>
  <c r="O953" i="107"/>
  <c r="P953" i="107"/>
  <c r="O954" i="107"/>
  <c r="P954" i="107"/>
  <c r="Q954" i="107"/>
  <c r="O955" i="107"/>
  <c r="P955" i="107"/>
  <c r="Q955" i="107"/>
  <c r="O956" i="107"/>
  <c r="P956" i="107"/>
  <c r="Q956" i="107"/>
  <c r="O957" i="107"/>
  <c r="P957" i="107"/>
  <c r="Q957" i="107"/>
  <c r="O958" i="107"/>
  <c r="P958" i="107"/>
  <c r="Q958" i="107"/>
  <c r="O959" i="107"/>
  <c r="P959" i="107"/>
  <c r="Q959" i="107"/>
  <c r="O960" i="107"/>
  <c r="P960" i="107"/>
  <c r="Q960" i="107"/>
  <c r="O961" i="107"/>
  <c r="P961" i="107"/>
  <c r="Q961" i="107"/>
  <c r="O962" i="107"/>
  <c r="P962" i="107"/>
  <c r="Q962" i="107"/>
  <c r="O963" i="107"/>
  <c r="P963" i="107"/>
  <c r="Q963" i="107"/>
  <c r="O964" i="107"/>
  <c r="P964" i="107"/>
  <c r="Q964" i="107"/>
  <c r="O965" i="107"/>
  <c r="P965" i="107"/>
  <c r="Q965" i="107"/>
  <c r="O966" i="107"/>
  <c r="P966" i="107"/>
  <c r="O967" i="107"/>
  <c r="P967" i="107"/>
  <c r="O968" i="107"/>
  <c r="P968" i="107"/>
  <c r="O969" i="107"/>
  <c r="P969" i="107"/>
  <c r="O970" i="107"/>
  <c r="P970" i="107"/>
  <c r="O971" i="107"/>
  <c r="P971" i="107"/>
  <c r="O972" i="107"/>
  <c r="P972" i="107"/>
  <c r="O973" i="107"/>
  <c r="P973" i="107"/>
  <c r="O974" i="107"/>
  <c r="P974" i="107"/>
  <c r="O975" i="107"/>
  <c r="P975" i="107"/>
  <c r="O976" i="107"/>
  <c r="P976" i="107"/>
  <c r="O977" i="107"/>
  <c r="P977" i="107"/>
  <c r="O978" i="107"/>
  <c r="P978" i="107"/>
  <c r="O979" i="107"/>
  <c r="P979" i="107"/>
  <c r="O980" i="107"/>
  <c r="P980" i="107"/>
  <c r="O981" i="107"/>
  <c r="P981" i="107"/>
  <c r="O982" i="107"/>
  <c r="P982" i="107"/>
  <c r="O983" i="107"/>
  <c r="P983" i="107"/>
  <c r="O984" i="107"/>
  <c r="P984" i="107"/>
  <c r="O985" i="107"/>
  <c r="P985" i="107"/>
  <c r="O986" i="107"/>
  <c r="P986" i="107"/>
  <c r="O987" i="107"/>
  <c r="P987" i="107"/>
  <c r="O988" i="107"/>
  <c r="P988" i="107"/>
  <c r="Q988" i="107"/>
  <c r="O989" i="107"/>
  <c r="P989" i="107"/>
  <c r="Q989" i="107"/>
  <c r="O990" i="107"/>
  <c r="P990" i="107"/>
  <c r="O991" i="107"/>
  <c r="P991" i="107"/>
  <c r="O992" i="107"/>
  <c r="P992" i="107"/>
  <c r="Q992" i="107"/>
  <c r="O993" i="107"/>
  <c r="P993" i="107"/>
  <c r="O994" i="107"/>
  <c r="P994" i="107"/>
  <c r="O995" i="107"/>
  <c r="P995" i="107"/>
  <c r="O996" i="107"/>
  <c r="P996" i="107"/>
  <c r="O997" i="107"/>
  <c r="P997" i="107"/>
  <c r="O998" i="107"/>
  <c r="P998" i="107"/>
  <c r="O999" i="107"/>
  <c r="P999" i="107"/>
  <c r="O1000" i="107"/>
  <c r="P1000" i="107"/>
  <c r="O1001" i="107"/>
  <c r="P1001" i="107"/>
  <c r="P1002" i="107"/>
  <c r="Q1002" i="107"/>
  <c r="P1003" i="107"/>
  <c r="O1004" i="107"/>
  <c r="P1004" i="107"/>
  <c r="O1005" i="107"/>
  <c r="P1005" i="107"/>
  <c r="O1006" i="107"/>
  <c r="P1006" i="107"/>
  <c r="O1007" i="107"/>
  <c r="P1007" i="107"/>
  <c r="Q1007" i="107"/>
  <c r="O1008" i="107"/>
  <c r="P1008" i="107"/>
  <c r="O1009" i="107"/>
  <c r="P1009" i="107"/>
  <c r="O1010" i="107"/>
  <c r="P1010" i="107"/>
  <c r="Q1010" i="107"/>
  <c r="O1011" i="107"/>
  <c r="P1011" i="107"/>
  <c r="O1012" i="107"/>
  <c r="P1012" i="107"/>
  <c r="O1013" i="107"/>
  <c r="P1013" i="107"/>
  <c r="O1014" i="107"/>
  <c r="P1014" i="107"/>
  <c r="O1015" i="107"/>
  <c r="P1015" i="107"/>
  <c r="O1016" i="107"/>
  <c r="P1016" i="107"/>
  <c r="O1017" i="107"/>
  <c r="P1017" i="107"/>
  <c r="Q1017" i="107"/>
  <c r="O1018" i="107"/>
  <c r="P1018" i="107"/>
  <c r="O1019" i="107"/>
  <c r="P1019" i="107"/>
  <c r="O1020" i="107"/>
  <c r="P1020" i="107"/>
  <c r="O1021" i="107"/>
  <c r="P1021" i="107"/>
  <c r="O1022" i="107"/>
  <c r="P1022" i="107"/>
  <c r="Q1022" i="107"/>
  <c r="O1023" i="107"/>
  <c r="P1023" i="107"/>
  <c r="O1024" i="107"/>
  <c r="P1024" i="107"/>
  <c r="Q1024" i="107"/>
  <c r="O1025" i="107"/>
  <c r="P1025" i="107"/>
  <c r="O1026" i="107"/>
  <c r="P1026" i="107"/>
  <c r="O1027" i="107"/>
  <c r="P1027" i="107"/>
  <c r="O1028" i="107"/>
  <c r="P1028" i="107"/>
  <c r="O1029" i="107"/>
  <c r="P1029" i="107"/>
  <c r="O1030" i="107"/>
  <c r="P1030" i="107"/>
  <c r="O1031" i="107"/>
  <c r="P1031" i="107"/>
  <c r="O1032" i="107"/>
  <c r="P1032" i="107"/>
  <c r="O1033" i="107"/>
  <c r="P1033" i="107"/>
  <c r="O1034" i="107"/>
  <c r="P1034" i="107"/>
  <c r="O1035" i="107"/>
  <c r="P1035" i="107"/>
  <c r="O1036" i="107"/>
  <c r="P1036" i="107"/>
  <c r="O1037" i="107"/>
  <c r="P1037" i="107"/>
  <c r="O1038" i="107"/>
  <c r="P1038" i="107"/>
  <c r="O1039" i="107"/>
  <c r="P1039" i="107"/>
  <c r="O1040" i="107"/>
  <c r="P1040" i="107"/>
  <c r="Q1040" i="107"/>
  <c r="O1041" i="107"/>
  <c r="P1041" i="107"/>
  <c r="O1042" i="107"/>
  <c r="P1042" i="107"/>
  <c r="O1043" i="107"/>
  <c r="P1043" i="107"/>
  <c r="O1044" i="107"/>
  <c r="P1044" i="107"/>
  <c r="O1045" i="107"/>
  <c r="P1045" i="107"/>
  <c r="O1046" i="107"/>
  <c r="P1046" i="107"/>
  <c r="O1047" i="107"/>
  <c r="P1047" i="107"/>
  <c r="O1048" i="107"/>
  <c r="P1048" i="107"/>
  <c r="O1049" i="107"/>
  <c r="P1049" i="107"/>
  <c r="O1050" i="107"/>
  <c r="P1050" i="107"/>
  <c r="O1051" i="107"/>
  <c r="P1051" i="107"/>
  <c r="O1052" i="107"/>
  <c r="P1052" i="107"/>
  <c r="O1053" i="107"/>
  <c r="P1053" i="107"/>
  <c r="O1054" i="107"/>
  <c r="P1054" i="107"/>
  <c r="O1055" i="107"/>
  <c r="P1055" i="107"/>
  <c r="O1056" i="107"/>
  <c r="P1056" i="107"/>
  <c r="O1057" i="107"/>
  <c r="P1057" i="107"/>
  <c r="O1058" i="107"/>
  <c r="P1058" i="107"/>
  <c r="O1059" i="107"/>
  <c r="P1059" i="107"/>
  <c r="O1060" i="107"/>
  <c r="P1060" i="107"/>
  <c r="O1061" i="107"/>
  <c r="P1061" i="107"/>
  <c r="O1062" i="107"/>
  <c r="P1062" i="107"/>
  <c r="O1063" i="107"/>
  <c r="P1063" i="107"/>
  <c r="O1064" i="107"/>
  <c r="P1064" i="107"/>
  <c r="O1065" i="107"/>
  <c r="P1065" i="107"/>
  <c r="O1066" i="107"/>
  <c r="P1066" i="107"/>
  <c r="O1067" i="107"/>
  <c r="P1067" i="107"/>
  <c r="O1068" i="107"/>
  <c r="P1068" i="107"/>
  <c r="O1069" i="107"/>
  <c r="P1069" i="107"/>
  <c r="O1070" i="107"/>
  <c r="P1070" i="107"/>
  <c r="O1071" i="107"/>
  <c r="P1071" i="107"/>
  <c r="Q1071" i="107"/>
  <c r="O1072" i="107"/>
  <c r="P1072" i="107"/>
  <c r="O1073" i="107"/>
  <c r="P1073" i="107"/>
  <c r="O1074" i="107"/>
  <c r="P1074" i="107"/>
  <c r="O1075" i="107"/>
  <c r="P1075" i="107"/>
  <c r="O1076" i="107"/>
  <c r="P1076" i="107"/>
  <c r="O1077" i="107"/>
  <c r="P1077" i="107"/>
  <c r="O1078" i="107"/>
  <c r="P1078" i="107"/>
  <c r="Q1078" i="107"/>
  <c r="O1079" i="107"/>
  <c r="P1079" i="107"/>
  <c r="Q1079" i="107"/>
  <c r="O1080" i="107"/>
  <c r="P1080" i="107"/>
  <c r="Q1080" i="107"/>
  <c r="O1081" i="107"/>
  <c r="P1081" i="107"/>
  <c r="Q1081" i="107"/>
  <c r="O1082" i="107"/>
  <c r="P1082" i="107"/>
  <c r="Q1082" i="107"/>
  <c r="O1083" i="107"/>
  <c r="P1083" i="107"/>
  <c r="Q1083" i="107"/>
  <c r="O1084" i="107"/>
  <c r="P1084" i="107"/>
  <c r="Q1084" i="107"/>
  <c r="O1085" i="107"/>
  <c r="P1085" i="107"/>
  <c r="Q1085" i="107"/>
  <c r="O1086" i="107"/>
  <c r="P1086" i="107"/>
  <c r="Q1086" i="107"/>
  <c r="O1087" i="107"/>
  <c r="P1087" i="107"/>
  <c r="Q1087" i="107"/>
  <c r="O1088" i="107"/>
  <c r="P1088" i="107"/>
  <c r="Q1088" i="107"/>
  <c r="O1089" i="107"/>
  <c r="P1089" i="107"/>
  <c r="Q1089" i="107"/>
  <c r="O1090" i="107"/>
  <c r="P1090" i="107"/>
  <c r="O1091" i="107"/>
  <c r="P1091" i="107"/>
  <c r="O1092" i="107"/>
  <c r="P1092" i="107"/>
  <c r="O1093" i="107"/>
  <c r="P1093" i="107"/>
  <c r="O1094" i="107"/>
  <c r="P1094" i="107"/>
  <c r="O1095" i="107"/>
  <c r="P1095" i="107"/>
  <c r="O1096" i="107"/>
  <c r="P1096" i="107"/>
  <c r="O1097" i="107"/>
  <c r="P1097" i="107"/>
  <c r="P1098" i="107"/>
  <c r="P1099" i="107"/>
  <c r="P1100" i="107"/>
  <c r="P1101" i="107"/>
  <c r="P1102" i="107"/>
  <c r="P1103" i="107"/>
  <c r="P1104" i="107"/>
  <c r="P1105" i="107"/>
  <c r="P1106" i="107"/>
  <c r="P1107" i="107"/>
  <c r="P1108" i="107"/>
  <c r="P1109" i="107"/>
  <c r="P1110" i="107"/>
  <c r="P1111" i="107"/>
  <c r="P1112" i="107"/>
  <c r="P1113" i="107"/>
  <c r="P1114" i="107"/>
  <c r="P1115" i="107"/>
  <c r="P1116" i="107"/>
  <c r="P1117" i="107"/>
  <c r="P1118" i="107"/>
  <c r="P1119" i="107"/>
  <c r="P1120" i="107"/>
  <c r="P1121" i="107"/>
  <c r="P1122" i="107"/>
  <c r="P1123" i="107"/>
  <c r="P1124" i="107"/>
  <c r="P1125" i="107"/>
  <c r="P1126" i="107"/>
  <c r="P1127" i="107"/>
  <c r="P1128" i="107"/>
  <c r="O1129" i="107"/>
  <c r="P1129" i="107"/>
  <c r="Q1129" i="107"/>
  <c r="O1130" i="107"/>
  <c r="P1130" i="107"/>
  <c r="O1131" i="107"/>
  <c r="P1131" i="107"/>
  <c r="Q1131" i="107"/>
  <c r="O1132" i="107"/>
  <c r="P1132" i="107"/>
  <c r="Q1132" i="107"/>
  <c r="O1133" i="107"/>
  <c r="P1133" i="107"/>
  <c r="Q1133" i="107"/>
  <c r="O1134" i="107"/>
  <c r="P1134" i="107"/>
  <c r="Q1134" i="107"/>
  <c r="O1135" i="107"/>
  <c r="P1135" i="107"/>
  <c r="Q1135" i="107"/>
  <c r="O1136" i="107"/>
  <c r="P1136" i="107"/>
  <c r="Q1136" i="107"/>
  <c r="O1137" i="107"/>
  <c r="P1137" i="107"/>
  <c r="Q1137" i="107"/>
  <c r="O1138" i="107"/>
  <c r="P1138" i="107"/>
  <c r="Q1138" i="107"/>
  <c r="O1139" i="107"/>
  <c r="P1139" i="107"/>
  <c r="Q1139" i="107"/>
  <c r="O1140" i="107"/>
  <c r="P1140" i="107"/>
  <c r="Q1140" i="107"/>
  <c r="O1141" i="107"/>
  <c r="P1141" i="107"/>
  <c r="Q1141" i="107"/>
  <c r="O1142" i="107"/>
  <c r="P1142" i="107"/>
  <c r="Q1142" i="107"/>
  <c r="O1143" i="107"/>
  <c r="P1143" i="107"/>
  <c r="Q1143" i="107"/>
  <c r="O1144" i="107"/>
  <c r="P1144" i="107"/>
  <c r="O1145" i="107"/>
  <c r="O1146" i="107"/>
  <c r="P1146" i="107"/>
  <c r="P1148" i="107"/>
  <c r="P1150" i="107"/>
  <c r="P1152" i="107"/>
  <c r="P1154" i="107"/>
  <c r="P1156" i="107"/>
  <c r="P1158" i="107"/>
  <c r="P1160" i="107"/>
  <c r="Q1160" i="107"/>
  <c r="P1161" i="107"/>
  <c r="Q1161" i="107"/>
  <c r="P1162" i="107"/>
  <c r="P1164" i="107"/>
  <c r="P1166" i="107"/>
  <c r="Q1166" i="107"/>
  <c r="P1167" i="107"/>
  <c r="Q1167" i="107"/>
  <c r="P1168" i="107"/>
  <c r="P1169" i="107"/>
  <c r="Q1169" i="107"/>
  <c r="P1170" i="107"/>
  <c r="P1171" i="107"/>
  <c r="P1172" i="107"/>
  <c r="Q1172" i="107"/>
  <c r="P1173" i="107"/>
  <c r="P1174" i="107"/>
  <c r="P1175" i="107"/>
  <c r="P1176" i="107"/>
  <c r="P1177" i="107"/>
  <c r="P1178" i="107"/>
  <c r="P1179" i="107"/>
  <c r="P1180" i="107"/>
  <c r="P1181" i="107"/>
  <c r="P1182" i="107"/>
  <c r="P1183" i="107"/>
  <c r="P1184" i="107"/>
  <c r="P1185" i="107"/>
  <c r="P1186" i="107"/>
  <c r="P1187" i="107"/>
  <c r="P1188" i="107"/>
  <c r="P1189" i="107"/>
  <c r="P1190" i="107"/>
  <c r="P1191" i="107"/>
  <c r="P1192" i="107"/>
  <c r="P1193" i="107"/>
  <c r="P1194" i="107"/>
  <c r="P1195" i="107"/>
  <c r="P1196" i="107"/>
  <c r="P1197" i="107"/>
  <c r="P1198" i="107"/>
  <c r="P1199" i="107"/>
  <c r="P1200" i="107"/>
  <c r="P1201" i="107"/>
  <c r="P1202" i="107"/>
  <c r="P1203" i="107"/>
  <c r="P1204" i="107"/>
  <c r="O1205" i="107"/>
  <c r="P1205" i="107"/>
  <c r="O1206" i="107"/>
  <c r="P1206" i="107"/>
  <c r="Q1206" i="107"/>
  <c r="O1207" i="107"/>
  <c r="P1207" i="107"/>
  <c r="Q1207" i="107"/>
  <c r="O1208" i="107"/>
  <c r="P1208" i="107"/>
  <c r="Q1208" i="107"/>
  <c r="O1209" i="107"/>
  <c r="P1209" i="107"/>
  <c r="Q1209" i="107"/>
  <c r="O1210" i="107"/>
  <c r="P1210" i="107"/>
  <c r="Q1210" i="107"/>
  <c r="O1211" i="107"/>
  <c r="P1211" i="107"/>
  <c r="Q1211" i="107"/>
  <c r="O1212" i="107"/>
  <c r="P1212" i="107"/>
  <c r="Q1212" i="107"/>
  <c r="O1213" i="107"/>
  <c r="P1213" i="107"/>
  <c r="Q1213" i="107"/>
  <c r="O1214" i="107"/>
  <c r="P1214" i="107"/>
  <c r="Q1214" i="107"/>
  <c r="O1215" i="107"/>
  <c r="P1215" i="107"/>
  <c r="Q1215" i="107"/>
  <c r="O1216" i="107"/>
  <c r="P1216" i="107"/>
  <c r="Q1216" i="107"/>
  <c r="O1217" i="107"/>
  <c r="P1217" i="107"/>
  <c r="Q1217" i="107"/>
  <c r="O1218" i="107"/>
  <c r="P1218" i="107"/>
  <c r="Q1218" i="107"/>
  <c r="O1219" i="107"/>
  <c r="P1219" i="107"/>
  <c r="Q1219" i="107"/>
  <c r="O1220" i="107"/>
  <c r="P1220" i="107"/>
  <c r="Q1220" i="107"/>
  <c r="O1221" i="107"/>
  <c r="P1221" i="107"/>
  <c r="Q1221" i="107"/>
  <c r="O1222" i="107"/>
  <c r="P1222" i="107"/>
  <c r="Q1222" i="107"/>
  <c r="O1223" i="107"/>
  <c r="P1223" i="107"/>
  <c r="Q1223" i="107"/>
  <c r="O1224" i="107"/>
  <c r="P1224" i="107"/>
  <c r="Q1224" i="107"/>
  <c r="O1225" i="107"/>
  <c r="P1225" i="107"/>
  <c r="Q1225" i="107"/>
  <c r="O1226" i="107"/>
  <c r="P1226" i="107"/>
  <c r="Q1226" i="107"/>
  <c r="O1228" i="107"/>
  <c r="P1228" i="107"/>
  <c r="Q1228" i="107"/>
  <c r="O1229" i="107"/>
  <c r="P1229" i="107"/>
  <c r="Q1229" i="107"/>
  <c r="O1230" i="107"/>
  <c r="P1230" i="107"/>
  <c r="Q1230" i="107"/>
  <c r="O1231" i="107"/>
  <c r="P1231" i="107"/>
  <c r="Q1231" i="107"/>
  <c r="O1232" i="107"/>
  <c r="P1232" i="107"/>
  <c r="Q1232" i="107"/>
  <c r="O1233" i="107"/>
  <c r="P1233" i="107"/>
  <c r="Q1233" i="107"/>
  <c r="O1234" i="107"/>
  <c r="P1234" i="107"/>
  <c r="Q1234" i="107"/>
  <c r="O1235" i="107"/>
  <c r="P1235" i="107"/>
  <c r="Q1235" i="107"/>
  <c r="O1236" i="107"/>
  <c r="P1236" i="107"/>
  <c r="Q1236" i="107"/>
  <c r="O1237" i="107"/>
  <c r="P1237" i="107"/>
  <c r="Q1237" i="107"/>
  <c r="O1238" i="107"/>
  <c r="P1238" i="107"/>
  <c r="Q1238" i="107"/>
  <c r="O1239" i="107"/>
  <c r="P1239" i="107"/>
  <c r="Q1239" i="107"/>
  <c r="O1240" i="107"/>
  <c r="P1240" i="107"/>
  <c r="Q1240" i="107"/>
  <c r="O1241" i="107"/>
  <c r="P1241" i="107"/>
  <c r="Q1241" i="107"/>
  <c r="O1242" i="107"/>
  <c r="P1242" i="107"/>
  <c r="Q1242" i="107"/>
  <c r="O1243" i="107"/>
  <c r="P1243" i="107"/>
  <c r="Q1243" i="107"/>
  <c r="O1244" i="107"/>
  <c r="P1244" i="107"/>
  <c r="Q1244" i="107"/>
  <c r="O1245" i="107"/>
  <c r="P1245" i="107"/>
  <c r="Q1245" i="107"/>
  <c r="O1246" i="107"/>
  <c r="P1246" i="107"/>
  <c r="Q1246" i="107"/>
  <c r="O1247" i="107"/>
  <c r="P1247" i="107"/>
  <c r="Q1247" i="107"/>
  <c r="O1248" i="107"/>
  <c r="P1248" i="107"/>
  <c r="Q1248" i="107"/>
  <c r="O1249" i="107"/>
  <c r="P1249" i="107"/>
  <c r="Q1249" i="107"/>
  <c r="O1250" i="107"/>
  <c r="P1250" i="107"/>
  <c r="Q1250" i="107"/>
  <c r="O1251" i="107"/>
  <c r="P1251" i="107"/>
  <c r="Q1251" i="107"/>
  <c r="O1252" i="107"/>
  <c r="P1252" i="107"/>
  <c r="Q1252" i="107"/>
  <c r="O1253" i="107"/>
  <c r="P1253" i="107"/>
  <c r="O1254" i="107"/>
  <c r="P1254" i="107"/>
  <c r="O1255" i="107"/>
  <c r="P1255" i="107"/>
  <c r="Q1255" i="107"/>
  <c r="O1256" i="107"/>
  <c r="P1256" i="107"/>
  <c r="Q1256" i="107"/>
  <c r="O1257" i="107"/>
  <c r="P1257" i="107"/>
  <c r="Q1257" i="107"/>
  <c r="O1258" i="107"/>
  <c r="P1258" i="107"/>
  <c r="O1259" i="107"/>
  <c r="P1259" i="107"/>
  <c r="O1260" i="107"/>
  <c r="P1260" i="107"/>
  <c r="P1261" i="107"/>
  <c r="P1263" i="107"/>
  <c r="P1264" i="107"/>
  <c r="P1265" i="107"/>
  <c r="P1266" i="107"/>
  <c r="P1267" i="107"/>
  <c r="P1268" i="107"/>
  <c r="O1269" i="107"/>
  <c r="P1269" i="107"/>
  <c r="O1270" i="107"/>
  <c r="P1270" i="107"/>
  <c r="Q1270" i="107"/>
  <c r="O1271" i="107"/>
  <c r="P1271" i="107"/>
  <c r="Q1271" i="107"/>
  <c r="O1272" i="107"/>
  <c r="P1272" i="107"/>
  <c r="O1273" i="107"/>
  <c r="P1273" i="107"/>
  <c r="O1274" i="107"/>
  <c r="P1274" i="107"/>
  <c r="O1275" i="107"/>
  <c r="P1275" i="107"/>
  <c r="P1276" i="107"/>
  <c r="P1277" i="107"/>
  <c r="P1278" i="107"/>
  <c r="P1279" i="107"/>
  <c r="P1280" i="107"/>
  <c r="P1281" i="107"/>
  <c r="P1282" i="107"/>
  <c r="P1283" i="107"/>
  <c r="P1284" i="107"/>
  <c r="P1285" i="107"/>
  <c r="P1286" i="107"/>
  <c r="P1287" i="107"/>
  <c r="P1288" i="107"/>
  <c r="P1289" i="107"/>
  <c r="P1290" i="107"/>
  <c r="P1291" i="107"/>
  <c r="P1292" i="107"/>
  <c r="P1293" i="107"/>
  <c r="P1294" i="107"/>
  <c r="P1295" i="107"/>
  <c r="P1296" i="107"/>
  <c r="P1297" i="107"/>
  <c r="P1298" i="107"/>
  <c r="P1299" i="107"/>
  <c r="P1300" i="107"/>
  <c r="P1301" i="107"/>
  <c r="P1302" i="107"/>
  <c r="P1303" i="107"/>
  <c r="P1304" i="107"/>
  <c r="P1305" i="107"/>
  <c r="P1306" i="107"/>
  <c r="P1307" i="107"/>
  <c r="P1308" i="107"/>
  <c r="P1309" i="107"/>
  <c r="P1310" i="107"/>
  <c r="P1311" i="107"/>
  <c r="P1312" i="107"/>
  <c r="P1322" i="107"/>
  <c r="P1323" i="107"/>
  <c r="P1327" i="107"/>
  <c r="P1328" i="107"/>
  <c r="P1329" i="107"/>
  <c r="P1330" i="107"/>
  <c r="P1331" i="107"/>
  <c r="P1332" i="107"/>
  <c r="P1333" i="107"/>
  <c r="P1334" i="107"/>
  <c r="P1335" i="107"/>
  <c r="P1336" i="107"/>
  <c r="P1337" i="107"/>
  <c r="P1338" i="107"/>
  <c r="P1339" i="107"/>
  <c r="P1340" i="107"/>
  <c r="P1341" i="107"/>
  <c r="P1342" i="107"/>
  <c r="P1343" i="107"/>
  <c r="P1344" i="107"/>
  <c r="P1345" i="107"/>
  <c r="P1346" i="107"/>
  <c r="P1347" i="107"/>
  <c r="P1348" i="107"/>
  <c r="P1349" i="107"/>
  <c r="P1350" i="107"/>
  <c r="P1351" i="107"/>
  <c r="P1352" i="107"/>
  <c r="P1353" i="107"/>
  <c r="P1354" i="107"/>
  <c r="P1355" i="107"/>
  <c r="P1356" i="107"/>
  <c r="O1357" i="107"/>
  <c r="P1357" i="107"/>
  <c r="O1358" i="107"/>
  <c r="P1358" i="107"/>
  <c r="O1359" i="107"/>
  <c r="P1359" i="107"/>
  <c r="Q1359" i="107"/>
  <c r="O1360" i="107"/>
  <c r="P1360" i="107"/>
  <c r="Q1360" i="107"/>
  <c r="O1361" i="107"/>
  <c r="P1361" i="107"/>
  <c r="Q1361" i="107"/>
  <c r="O1362" i="107"/>
  <c r="P1362" i="107"/>
  <c r="Q1362" i="107"/>
  <c r="O1363" i="107"/>
  <c r="P1363" i="107"/>
  <c r="Q1363" i="107"/>
  <c r="O1364" i="107"/>
  <c r="P1364" i="107"/>
  <c r="Q1364" i="107"/>
  <c r="O1365" i="107"/>
  <c r="P1365" i="107"/>
  <c r="Q1365" i="107"/>
  <c r="O1366" i="107"/>
  <c r="P1366" i="107"/>
  <c r="Q1366" i="107"/>
  <c r="O1367" i="107"/>
  <c r="P1367" i="107"/>
  <c r="Q1367" i="107"/>
  <c r="O1368" i="107"/>
  <c r="P1368" i="107"/>
  <c r="O1369" i="107"/>
  <c r="P1369" i="107"/>
  <c r="O1370" i="107"/>
  <c r="P1370" i="107"/>
  <c r="Q1370" i="107"/>
  <c r="O1371" i="107"/>
  <c r="P1371" i="107"/>
  <c r="Q1371" i="107"/>
  <c r="O1372" i="107"/>
  <c r="P1372" i="107"/>
  <c r="O1373" i="107"/>
  <c r="P1373" i="107"/>
  <c r="Q1373" i="107"/>
  <c r="O1374" i="107"/>
  <c r="P1374" i="107"/>
  <c r="Q1374" i="107"/>
  <c r="O1375" i="107"/>
  <c r="P1375" i="107"/>
  <c r="Q1375" i="107"/>
  <c r="O1376" i="107"/>
  <c r="P1376" i="107"/>
  <c r="O1377" i="107"/>
  <c r="P1377" i="107"/>
  <c r="O1378" i="107"/>
  <c r="P1378" i="107"/>
  <c r="Q1378" i="107"/>
  <c r="O1379" i="107"/>
  <c r="P1379" i="107"/>
  <c r="Q1379" i="107"/>
  <c r="O1380" i="107"/>
  <c r="P1380" i="107"/>
  <c r="O1381" i="107"/>
  <c r="P1381" i="107"/>
  <c r="O1382" i="107"/>
  <c r="P1382" i="107"/>
  <c r="Q1382" i="107"/>
  <c r="O1383" i="107"/>
  <c r="P1383" i="107"/>
  <c r="Q1383" i="107"/>
  <c r="O1384" i="107"/>
  <c r="P1384" i="107"/>
  <c r="O1385" i="107"/>
  <c r="P1385" i="107"/>
  <c r="O1386" i="107"/>
  <c r="P1386" i="107"/>
  <c r="O1387" i="107"/>
  <c r="P1387" i="107"/>
  <c r="O1388" i="107"/>
  <c r="P1388" i="107"/>
  <c r="O1389" i="107"/>
  <c r="P1389" i="107"/>
  <c r="O1390" i="107"/>
  <c r="P1390" i="107"/>
  <c r="O1391" i="107"/>
  <c r="P1391" i="107"/>
  <c r="O1392" i="107"/>
  <c r="P1392" i="107"/>
  <c r="O1393" i="107"/>
  <c r="P1393" i="107"/>
  <c r="Q1393" i="107"/>
  <c r="O1394" i="107"/>
  <c r="P1394" i="107"/>
  <c r="Q1394" i="107"/>
  <c r="O1395" i="107"/>
  <c r="P1395" i="107"/>
  <c r="O1396" i="107"/>
  <c r="P1396" i="107"/>
  <c r="O1397" i="107"/>
  <c r="P1397" i="107"/>
  <c r="O1398" i="107"/>
  <c r="P1398" i="107"/>
  <c r="O1399" i="107"/>
  <c r="P1399" i="107"/>
  <c r="Q1399" i="107"/>
  <c r="O1400" i="107"/>
  <c r="P1400" i="107"/>
  <c r="Q1400" i="107"/>
  <c r="O1401" i="107"/>
  <c r="P1401" i="107"/>
  <c r="Q1401" i="107"/>
  <c r="O1402" i="107"/>
  <c r="P1402" i="107"/>
  <c r="Q1402" i="107"/>
  <c r="O1403" i="107"/>
  <c r="P1403" i="107"/>
  <c r="Q1403" i="107"/>
  <c r="O1404" i="107"/>
  <c r="P1404" i="107"/>
  <c r="Q1404" i="107"/>
  <c r="O1405" i="107"/>
  <c r="P1405" i="107"/>
  <c r="Q1405" i="107"/>
  <c r="O1406" i="107"/>
  <c r="P1406" i="107"/>
  <c r="Q1406" i="107"/>
  <c r="O1407" i="107"/>
  <c r="P1407" i="107"/>
  <c r="Q1407" i="107"/>
  <c r="O1408" i="107"/>
  <c r="P1408" i="107"/>
  <c r="Q1408" i="107"/>
  <c r="O1409" i="107"/>
  <c r="P1409" i="107"/>
  <c r="Q1409" i="107"/>
  <c r="O1410" i="107"/>
  <c r="P1410" i="107"/>
  <c r="O1411" i="107"/>
  <c r="P1411" i="107"/>
  <c r="O1412" i="107"/>
  <c r="P1412" i="107"/>
  <c r="O1413" i="107"/>
  <c r="P1413" i="107"/>
  <c r="O1414" i="107"/>
  <c r="P1414" i="107"/>
  <c r="O1415" i="107"/>
  <c r="P1415" i="107"/>
  <c r="O1416" i="107"/>
  <c r="P1416" i="107"/>
  <c r="O1417" i="107"/>
  <c r="P1417" i="107"/>
  <c r="O1418" i="107"/>
  <c r="P1418" i="107"/>
  <c r="O1419" i="107"/>
  <c r="O1420" i="107"/>
  <c r="P1420" i="107"/>
  <c r="O1421" i="107"/>
  <c r="P1421" i="107"/>
  <c r="O1422" i="107"/>
  <c r="P1422" i="107"/>
  <c r="O1423" i="107"/>
  <c r="P1423" i="107"/>
  <c r="O1424" i="107"/>
  <c r="P1424" i="107"/>
  <c r="O1425" i="107"/>
  <c r="P1425" i="107"/>
  <c r="O1426" i="107"/>
  <c r="P1426" i="107"/>
  <c r="Q1426" i="107"/>
  <c r="O1427" i="107"/>
  <c r="P1427" i="107"/>
  <c r="Q1427" i="107"/>
  <c r="O1428" i="107"/>
  <c r="P1428" i="107"/>
  <c r="Q1428" i="107"/>
  <c r="O1429" i="107"/>
  <c r="P1429" i="107"/>
  <c r="O1430" i="107"/>
  <c r="P1430" i="107"/>
  <c r="O1431" i="107"/>
  <c r="P1431" i="107"/>
  <c r="O1432" i="107"/>
  <c r="P1432" i="107"/>
  <c r="Q1432" i="107"/>
  <c r="O1433" i="107"/>
  <c r="P1433" i="107"/>
  <c r="O1434" i="107"/>
  <c r="P1434" i="107"/>
  <c r="O1435" i="107"/>
  <c r="P1435" i="107"/>
  <c r="O1436" i="107"/>
  <c r="P1436" i="107"/>
  <c r="O1437" i="107"/>
  <c r="P1437" i="107"/>
  <c r="O1438" i="107"/>
  <c r="P1438" i="107"/>
  <c r="Q1438" i="107"/>
  <c r="O1439" i="107"/>
  <c r="P1439" i="107"/>
  <c r="O1440" i="107"/>
  <c r="P1440" i="107"/>
  <c r="Q1440" i="107"/>
  <c r="O1441" i="107"/>
  <c r="P1441" i="107"/>
  <c r="O1442" i="107"/>
  <c r="P1442" i="107"/>
  <c r="Q1442" i="107"/>
  <c r="O1443" i="107"/>
  <c r="P1443" i="107"/>
  <c r="O1444" i="107"/>
  <c r="P1444" i="107"/>
  <c r="O1445" i="107"/>
  <c r="P1445" i="107"/>
  <c r="Q1445" i="107"/>
  <c r="O1446" i="107"/>
  <c r="P1446" i="107"/>
  <c r="Q1446" i="107"/>
  <c r="O1447" i="107"/>
  <c r="P1447" i="107"/>
  <c r="O1448" i="107"/>
  <c r="P1448" i="107"/>
  <c r="O1449" i="107"/>
  <c r="P1449" i="107"/>
  <c r="Q1449" i="107"/>
  <c r="O1450" i="107"/>
  <c r="P1450" i="107"/>
  <c r="O1451" i="107"/>
  <c r="P1451" i="107"/>
  <c r="Q1451" i="107"/>
  <c r="O1452" i="107"/>
  <c r="P1452" i="107"/>
  <c r="Q1452" i="107"/>
  <c r="O1453" i="107"/>
  <c r="P1453" i="107"/>
  <c r="O1454" i="107"/>
  <c r="P1454" i="107"/>
  <c r="Q1454" i="107"/>
  <c r="O1455" i="107"/>
  <c r="P1455" i="107"/>
  <c r="O1456" i="107"/>
  <c r="P1456" i="107"/>
  <c r="O1457" i="107"/>
  <c r="P1457" i="107"/>
  <c r="O1458" i="107"/>
  <c r="P1458" i="107"/>
  <c r="O1459" i="107"/>
  <c r="P1459" i="107"/>
  <c r="O1460" i="107"/>
  <c r="P1460" i="107"/>
  <c r="Q1460" i="107"/>
  <c r="O1461" i="107"/>
  <c r="P1461" i="107"/>
  <c r="O1462" i="107"/>
  <c r="P1462" i="107"/>
  <c r="O1463" i="107"/>
  <c r="P1463" i="107"/>
  <c r="Q1463" i="107"/>
  <c r="O1464" i="107"/>
  <c r="P1464" i="107"/>
  <c r="O1465" i="107"/>
  <c r="P1465" i="107"/>
  <c r="Q1465" i="107"/>
  <c r="O1466" i="107"/>
  <c r="P1466" i="107"/>
  <c r="O1467" i="107"/>
  <c r="P1467" i="107"/>
  <c r="Q1467" i="107"/>
  <c r="O1468" i="107"/>
  <c r="P1468" i="107"/>
  <c r="O1469" i="107"/>
  <c r="P1469" i="107"/>
  <c r="O1470" i="107"/>
  <c r="P1470" i="107"/>
  <c r="O1471" i="107"/>
  <c r="P1471" i="107"/>
  <c r="O1472" i="107"/>
  <c r="P1472" i="107"/>
  <c r="O1473" i="107"/>
  <c r="P1473" i="107"/>
  <c r="O1474" i="107"/>
  <c r="P1474" i="107"/>
  <c r="O1475" i="107"/>
  <c r="P1475" i="107"/>
  <c r="O1476" i="107"/>
  <c r="P1476" i="107"/>
  <c r="O1477" i="107"/>
  <c r="P1477" i="107"/>
  <c r="O1478" i="107"/>
  <c r="P1478" i="107"/>
  <c r="O1479" i="107"/>
  <c r="P1479" i="107"/>
  <c r="O1480" i="107"/>
  <c r="P1480" i="107"/>
  <c r="O1481" i="107"/>
  <c r="P1481" i="107"/>
  <c r="O1482" i="107"/>
  <c r="P1482" i="107"/>
  <c r="O1483" i="107"/>
  <c r="P1483" i="107"/>
  <c r="O1484" i="107"/>
  <c r="P1484" i="107"/>
  <c r="O1485" i="107"/>
  <c r="P1485" i="107"/>
  <c r="Q1485" i="107"/>
  <c r="O1486" i="107"/>
  <c r="P1486" i="107"/>
  <c r="Q1486" i="107"/>
  <c r="O1487" i="107"/>
  <c r="P1487" i="107"/>
  <c r="O1488" i="107"/>
  <c r="P1488" i="107"/>
  <c r="O1489" i="107"/>
  <c r="P1489" i="107"/>
  <c r="O1490" i="107"/>
  <c r="P1490" i="107"/>
  <c r="O1491" i="107"/>
  <c r="P1491" i="107"/>
  <c r="Q1491" i="107"/>
  <c r="O1492" i="107"/>
  <c r="P1492" i="107"/>
  <c r="O1493" i="107"/>
  <c r="P1493" i="107"/>
  <c r="O1494" i="107"/>
  <c r="P1494" i="107"/>
  <c r="O1495" i="107"/>
  <c r="P1495" i="107"/>
  <c r="O1496" i="107"/>
  <c r="P1496" i="107"/>
  <c r="O1497" i="107"/>
  <c r="P1497" i="107"/>
  <c r="Q1497" i="107"/>
  <c r="O1498" i="107"/>
  <c r="P1498" i="107"/>
  <c r="O1499" i="107"/>
  <c r="P1499" i="107"/>
  <c r="O1500" i="107"/>
  <c r="P1500" i="107"/>
  <c r="O1501" i="107"/>
  <c r="P1501" i="107"/>
  <c r="O1502" i="107"/>
  <c r="P1502" i="107"/>
  <c r="O1503" i="107"/>
  <c r="P1503" i="107"/>
  <c r="O1504" i="107"/>
  <c r="P1504" i="107"/>
  <c r="O1505" i="107"/>
  <c r="P1505" i="107"/>
  <c r="O1506" i="107"/>
  <c r="P1506" i="107"/>
  <c r="O1507" i="107"/>
  <c r="P1507" i="107"/>
  <c r="O1508" i="107"/>
  <c r="P1508" i="107"/>
  <c r="O1509" i="107"/>
  <c r="P1509" i="107"/>
  <c r="O1510" i="107"/>
  <c r="P1510" i="107"/>
  <c r="O1511" i="107"/>
  <c r="P1511" i="107"/>
  <c r="O1512" i="107"/>
  <c r="P1512" i="107"/>
  <c r="O1513" i="107"/>
  <c r="P1513" i="107"/>
  <c r="O1514" i="107"/>
  <c r="P1514" i="107"/>
  <c r="O1515" i="107"/>
  <c r="P1515" i="107"/>
  <c r="O1516" i="107"/>
  <c r="P1516" i="107"/>
  <c r="O1517" i="107"/>
  <c r="P1517" i="107"/>
  <c r="Q1517" i="107"/>
  <c r="O1518" i="107"/>
  <c r="P1518" i="107"/>
  <c r="Q1518" i="107"/>
  <c r="O1519" i="107"/>
  <c r="P1519" i="107"/>
  <c r="Q1519" i="107"/>
  <c r="O1520" i="107"/>
  <c r="P1520" i="107"/>
  <c r="Q1520" i="107"/>
  <c r="O1521" i="107"/>
  <c r="P1521" i="107"/>
  <c r="Q1521" i="107"/>
  <c r="O1522" i="107"/>
  <c r="P1522" i="107"/>
  <c r="Q1522" i="107"/>
  <c r="O1523" i="107"/>
  <c r="P1523" i="107"/>
  <c r="Q1523" i="107"/>
  <c r="O1524" i="107"/>
  <c r="P1524" i="107"/>
  <c r="Q1524" i="107"/>
  <c r="O1525" i="107"/>
  <c r="P1525" i="107"/>
  <c r="O1526" i="107"/>
  <c r="P1526" i="107"/>
  <c r="O1527" i="107"/>
  <c r="P1527" i="107"/>
  <c r="O1528" i="107"/>
  <c r="P1528" i="107"/>
  <c r="Q1528" i="107"/>
  <c r="O1529" i="107"/>
  <c r="P1529" i="107"/>
  <c r="O1530" i="107"/>
  <c r="P1530" i="107"/>
  <c r="O1531" i="107"/>
  <c r="P1531" i="107"/>
  <c r="Q1531" i="107"/>
  <c r="O1532" i="107"/>
  <c r="P1532" i="107"/>
  <c r="Q1532" i="107"/>
  <c r="O1533" i="107"/>
  <c r="P1533" i="107"/>
  <c r="Q1533" i="107"/>
  <c r="O1534" i="107"/>
  <c r="P1534" i="107"/>
  <c r="Q1534" i="107"/>
  <c r="O1535" i="107"/>
  <c r="P1535" i="107"/>
  <c r="Q1535" i="107"/>
  <c r="O1536" i="107"/>
  <c r="P1536" i="107"/>
  <c r="Q1536" i="107"/>
  <c r="O1537" i="107"/>
  <c r="P1537" i="107"/>
  <c r="Q1537" i="107"/>
  <c r="O1538" i="107"/>
  <c r="P1538" i="107"/>
  <c r="Q1538" i="107"/>
  <c r="O1539" i="107"/>
  <c r="P1539" i="107"/>
  <c r="Q1539" i="107"/>
  <c r="O1540" i="107"/>
  <c r="P1540" i="107"/>
  <c r="Q1540" i="107"/>
  <c r="O1541" i="107"/>
  <c r="P1541" i="107"/>
  <c r="O1542" i="107"/>
  <c r="P1542" i="107"/>
  <c r="O1543" i="107"/>
  <c r="P1543" i="107"/>
  <c r="Q1543" i="107"/>
  <c r="O1544" i="107"/>
  <c r="P1544" i="107"/>
  <c r="Q1544" i="107"/>
  <c r="O1545" i="107"/>
  <c r="P1545" i="107"/>
  <c r="O1546" i="107"/>
  <c r="P1546" i="107"/>
  <c r="Q1546" i="107"/>
  <c r="O1547" i="107"/>
  <c r="P1547" i="107"/>
  <c r="O1548" i="107"/>
  <c r="P1548" i="107"/>
  <c r="Q1548" i="107"/>
  <c r="O1549" i="107"/>
  <c r="P1549" i="107"/>
  <c r="O1550" i="107"/>
  <c r="P1550" i="107"/>
  <c r="Q1550" i="107"/>
  <c r="O1551" i="107"/>
  <c r="P1551" i="107"/>
  <c r="O1552" i="107"/>
  <c r="P1552" i="107"/>
  <c r="Q1552" i="107"/>
  <c r="O1553" i="107"/>
  <c r="P1553" i="107"/>
  <c r="O1554" i="107"/>
  <c r="P1554" i="107"/>
  <c r="Q1554" i="107"/>
  <c r="O1555" i="107"/>
  <c r="P1555" i="107"/>
  <c r="O1556" i="107"/>
  <c r="P1556" i="107"/>
  <c r="Q1556" i="107"/>
  <c r="O1557" i="107"/>
  <c r="P1557" i="107"/>
  <c r="O1558" i="107"/>
  <c r="P1558" i="107"/>
  <c r="O1559" i="107"/>
  <c r="P1559" i="107"/>
  <c r="O1560" i="107"/>
  <c r="P1560" i="107"/>
  <c r="O1561" i="107"/>
  <c r="P1561" i="107"/>
  <c r="O1562" i="107"/>
  <c r="P1562" i="107"/>
  <c r="O1563" i="107"/>
  <c r="P1563" i="107"/>
  <c r="O1564" i="107"/>
  <c r="P1564" i="107"/>
  <c r="O1565" i="107"/>
  <c r="P1565" i="107"/>
  <c r="O1566" i="107"/>
  <c r="P1566" i="107"/>
  <c r="O1567" i="107"/>
  <c r="P1567" i="107"/>
  <c r="O1568" i="107"/>
  <c r="P1568" i="107"/>
  <c r="Q1568" i="107"/>
  <c r="O1569" i="107"/>
  <c r="P1569" i="107"/>
  <c r="O1570" i="107"/>
  <c r="P1570" i="107"/>
  <c r="O1571" i="107"/>
  <c r="P1571" i="107"/>
  <c r="O1572" i="107"/>
  <c r="P1572" i="107"/>
  <c r="O1573" i="107"/>
  <c r="P1573" i="107"/>
  <c r="O1574" i="107"/>
  <c r="P1574" i="107"/>
  <c r="O1575" i="107"/>
  <c r="P1575" i="107"/>
  <c r="O1576" i="107"/>
  <c r="P1576" i="107"/>
  <c r="O1577" i="107"/>
  <c r="P1577" i="107"/>
  <c r="O1578" i="107"/>
  <c r="P1578" i="107"/>
  <c r="O1579" i="107"/>
  <c r="P1579" i="107"/>
  <c r="O1580" i="107"/>
  <c r="P1580" i="107"/>
  <c r="O1581" i="107"/>
  <c r="P1581" i="107"/>
  <c r="O1582" i="107"/>
  <c r="P1582" i="107"/>
  <c r="O1583" i="107"/>
  <c r="P1583" i="107"/>
  <c r="O1584" i="107"/>
  <c r="P1584" i="107"/>
  <c r="O1585" i="107"/>
  <c r="P1585" i="107"/>
  <c r="O1586" i="107"/>
  <c r="P1586" i="107"/>
  <c r="O1587" i="107"/>
  <c r="P1587" i="107"/>
  <c r="O1588" i="107"/>
  <c r="P1588" i="107"/>
  <c r="O1589" i="107"/>
  <c r="P1589" i="107"/>
  <c r="O1590" i="107"/>
  <c r="P1590" i="107"/>
  <c r="O1591" i="107"/>
  <c r="P1591" i="107"/>
  <c r="O1592" i="107"/>
  <c r="P1592" i="107"/>
  <c r="Q1592" i="107"/>
  <c r="O1593" i="107"/>
  <c r="P1593" i="107"/>
  <c r="Q1593" i="107"/>
  <c r="O1594" i="107"/>
  <c r="P1594" i="107"/>
  <c r="Q1594" i="107"/>
  <c r="O1595" i="107"/>
  <c r="P1595" i="107"/>
  <c r="Q1595" i="107"/>
  <c r="O1596" i="107"/>
  <c r="P1596" i="107"/>
  <c r="Q1596" i="107"/>
  <c r="O1597" i="107"/>
  <c r="P1597" i="107"/>
  <c r="Q1597" i="107"/>
  <c r="O1598" i="107"/>
  <c r="P1598" i="107"/>
  <c r="Q1598" i="107"/>
  <c r="O1599" i="107"/>
  <c r="P1599" i="107"/>
  <c r="Q1599" i="107"/>
  <c r="O1600" i="107"/>
  <c r="P1600" i="107"/>
  <c r="Q1600" i="107"/>
  <c r="O1601" i="107"/>
  <c r="P1601" i="107"/>
  <c r="Q1601" i="107"/>
  <c r="O1602" i="107"/>
  <c r="P1602" i="107"/>
  <c r="O1603" i="107"/>
  <c r="P1603" i="107"/>
  <c r="Q1603" i="107"/>
  <c r="O1604" i="107"/>
  <c r="P1604" i="107"/>
  <c r="O1605" i="107"/>
  <c r="P1605" i="107"/>
  <c r="O1606" i="107"/>
  <c r="P1606" i="107"/>
  <c r="O1607" i="107"/>
  <c r="P1607" i="107"/>
  <c r="O1608" i="107"/>
  <c r="P1608" i="107"/>
  <c r="O1609" i="107"/>
  <c r="P1609" i="107"/>
  <c r="O1610" i="107"/>
  <c r="P1610" i="107"/>
  <c r="Q1610" i="107"/>
  <c r="O1611" i="107"/>
  <c r="P1611" i="107"/>
  <c r="Q1611" i="107"/>
  <c r="O1612" i="107"/>
  <c r="P1612" i="107"/>
  <c r="O1613" i="107"/>
  <c r="P1613" i="107"/>
  <c r="Q1613" i="107"/>
  <c r="O1614" i="107"/>
  <c r="P1614" i="107"/>
  <c r="O1615" i="107"/>
  <c r="P1615" i="107"/>
  <c r="O1616" i="107"/>
  <c r="P1616" i="107"/>
  <c r="O1617" i="107"/>
  <c r="P1617" i="107"/>
  <c r="O1618" i="107"/>
  <c r="P1618" i="107"/>
  <c r="O1619" i="107"/>
  <c r="P1619" i="107"/>
  <c r="O1620" i="107"/>
  <c r="P1620" i="107"/>
  <c r="O1621" i="107"/>
  <c r="P1621" i="107"/>
  <c r="O1622" i="107"/>
  <c r="P1622" i="107"/>
  <c r="Q1622" i="107"/>
  <c r="O1623" i="107"/>
  <c r="P1623" i="107"/>
  <c r="Q1623" i="107"/>
  <c r="O1624" i="107"/>
  <c r="P1624" i="107"/>
  <c r="O1625" i="107"/>
  <c r="P1625" i="107"/>
  <c r="Q1625" i="107"/>
  <c r="O1626" i="107"/>
  <c r="P1626" i="107"/>
  <c r="O1627" i="107"/>
  <c r="P1627" i="107"/>
  <c r="O1628" i="107"/>
  <c r="P1628" i="107"/>
  <c r="O1629" i="107"/>
  <c r="P1629" i="107"/>
  <c r="O1630" i="107"/>
  <c r="P1630" i="107"/>
  <c r="O1631" i="107"/>
  <c r="P1631" i="107"/>
  <c r="Q1631" i="107"/>
  <c r="O1632" i="107"/>
  <c r="P1632" i="107"/>
  <c r="Q1632" i="107"/>
  <c r="O1633" i="107"/>
  <c r="P1633" i="107"/>
  <c r="O1634" i="107"/>
  <c r="P1634" i="107"/>
  <c r="Q1634" i="107"/>
  <c r="O1635" i="107"/>
  <c r="P1635" i="107"/>
  <c r="O1636" i="107"/>
  <c r="P1636" i="107"/>
  <c r="O1637" i="107"/>
  <c r="P1637" i="107"/>
  <c r="O1638" i="107"/>
  <c r="P1638" i="107"/>
  <c r="Q1638" i="107"/>
  <c r="O1639" i="107"/>
  <c r="P1639" i="107"/>
  <c r="Q1639" i="107"/>
  <c r="O1640" i="107"/>
  <c r="P1640" i="107"/>
  <c r="O1641" i="107"/>
  <c r="P1641" i="107"/>
  <c r="Q1641" i="107"/>
  <c r="O1642" i="107"/>
  <c r="P1642" i="107"/>
  <c r="O1643" i="107"/>
  <c r="P1643" i="107"/>
  <c r="O1644" i="107"/>
  <c r="P1644" i="107"/>
  <c r="Q1644" i="107"/>
  <c r="O1645" i="107"/>
  <c r="P1645" i="107"/>
  <c r="Q1645" i="107"/>
  <c r="O1646" i="107"/>
  <c r="P1646" i="107"/>
  <c r="O1647" i="107"/>
  <c r="P1647" i="107"/>
  <c r="O1648" i="107"/>
  <c r="P1648" i="107"/>
  <c r="Q1648" i="107"/>
  <c r="O1649" i="107"/>
  <c r="P1649" i="107"/>
  <c r="Q1649" i="107"/>
  <c r="O1650" i="107"/>
  <c r="P1650" i="107"/>
  <c r="O1651" i="107"/>
  <c r="P1651" i="107"/>
  <c r="O1652" i="107"/>
  <c r="P1652" i="107"/>
  <c r="Q1652" i="107"/>
  <c r="O1653" i="107"/>
  <c r="P1653" i="107"/>
  <c r="Q1653" i="107"/>
  <c r="O1654" i="107"/>
  <c r="P1654" i="107"/>
  <c r="O1655" i="107"/>
  <c r="P1655" i="107"/>
  <c r="O1656" i="107"/>
  <c r="P1656" i="107"/>
  <c r="Q1656" i="107"/>
  <c r="O1657" i="107"/>
  <c r="P1657" i="107"/>
  <c r="Q1657" i="107"/>
  <c r="O1658" i="107"/>
  <c r="P1658" i="107"/>
  <c r="O1659" i="107"/>
  <c r="P1659" i="107"/>
  <c r="O1660" i="107"/>
  <c r="P1660" i="107"/>
  <c r="Q1660" i="107"/>
  <c r="O1661" i="107"/>
  <c r="P1661" i="107"/>
  <c r="Q1661" i="107"/>
  <c r="O1662" i="107"/>
  <c r="P1662" i="107"/>
  <c r="O1663" i="107"/>
  <c r="P1663" i="107"/>
  <c r="O1664" i="107"/>
  <c r="P1664" i="107"/>
  <c r="Q1664" i="107"/>
  <c r="O1665" i="107"/>
  <c r="P1665" i="107"/>
  <c r="Q1665" i="107"/>
  <c r="O1666" i="107"/>
  <c r="P1666" i="107"/>
  <c r="O1667" i="107"/>
  <c r="P1667" i="107"/>
  <c r="O1668" i="107"/>
  <c r="P1668" i="107"/>
  <c r="Q1668" i="107"/>
  <c r="O1669" i="107"/>
  <c r="P1669" i="107"/>
  <c r="Q1669" i="107"/>
  <c r="O1670" i="107"/>
  <c r="P1670" i="107"/>
  <c r="Q1670" i="107"/>
  <c r="O1671" i="107"/>
  <c r="P1671" i="107"/>
  <c r="O1672" i="107"/>
  <c r="P1672" i="107"/>
  <c r="O1673" i="107"/>
  <c r="P1673" i="107"/>
  <c r="Q1673" i="107"/>
  <c r="O1674" i="107"/>
  <c r="P1674" i="107"/>
  <c r="Q1674" i="107"/>
  <c r="O1675" i="107"/>
  <c r="P1675" i="107"/>
  <c r="Q1675" i="107"/>
  <c r="O1676" i="107"/>
  <c r="P1676" i="107"/>
  <c r="Q1676" i="107"/>
  <c r="O1677" i="107"/>
  <c r="P1677" i="107"/>
  <c r="Q1677" i="107"/>
  <c r="O1678" i="107"/>
  <c r="P1678" i="107"/>
  <c r="Q1678" i="107"/>
  <c r="O1679" i="107"/>
  <c r="P1679" i="107"/>
  <c r="Q1679" i="107"/>
  <c r="O1680" i="107"/>
  <c r="P1680" i="107"/>
  <c r="Q1680" i="107"/>
  <c r="O1681" i="107"/>
  <c r="P1681" i="107"/>
  <c r="Q1681" i="107"/>
  <c r="O1682" i="107"/>
  <c r="P1682" i="107"/>
  <c r="Q1682" i="107"/>
  <c r="O1683" i="107"/>
  <c r="P1683" i="107"/>
  <c r="Q1683" i="107"/>
  <c r="O1684" i="107"/>
  <c r="P1684" i="107"/>
  <c r="O1685" i="107"/>
  <c r="P1685" i="107"/>
  <c r="O1686" i="107"/>
  <c r="P1686" i="107"/>
  <c r="O1687" i="107"/>
  <c r="P1687" i="107"/>
  <c r="O1688" i="107"/>
  <c r="P1688" i="107"/>
  <c r="O1689" i="107"/>
  <c r="P1689" i="107"/>
  <c r="O1690" i="107"/>
  <c r="P1690" i="107"/>
  <c r="O1691" i="107"/>
  <c r="P1691" i="107"/>
  <c r="O1692" i="107"/>
  <c r="P1692" i="107"/>
  <c r="O1693" i="107"/>
  <c r="P1693" i="107"/>
  <c r="O1694" i="107"/>
  <c r="P1694" i="107"/>
  <c r="Q1694" i="107"/>
  <c r="O1695" i="107"/>
  <c r="P1695" i="107"/>
  <c r="Q1695" i="107"/>
  <c r="O1696" i="107"/>
  <c r="P1696" i="107"/>
  <c r="Q1696" i="107"/>
  <c r="O1697" i="107"/>
  <c r="P1697" i="107"/>
  <c r="O1698" i="107"/>
  <c r="P1698" i="107"/>
  <c r="O1699" i="107"/>
  <c r="P1699" i="107"/>
  <c r="O1700" i="107"/>
  <c r="P1700" i="107"/>
  <c r="O1701" i="107"/>
  <c r="P1701" i="107"/>
  <c r="O1702" i="107"/>
  <c r="P1702" i="107"/>
  <c r="O1703" i="107"/>
  <c r="P1703" i="107"/>
  <c r="O1704" i="107"/>
  <c r="P1704" i="107"/>
  <c r="O1705" i="107"/>
  <c r="P1705" i="107"/>
  <c r="Q1705" i="107"/>
  <c r="O1706" i="107"/>
  <c r="P1706" i="107"/>
  <c r="Q1706" i="107"/>
  <c r="O1707" i="107"/>
  <c r="P1707" i="107"/>
  <c r="Q1707" i="107"/>
  <c r="O1708" i="107"/>
  <c r="P1708" i="107"/>
  <c r="Q1708" i="107"/>
  <c r="O1709" i="107"/>
  <c r="P1709" i="107"/>
  <c r="O1710" i="107"/>
  <c r="P1710" i="107"/>
  <c r="O1711" i="107"/>
  <c r="P1711" i="107"/>
  <c r="Q1711" i="107"/>
  <c r="O1712" i="107"/>
  <c r="P1712" i="107"/>
  <c r="O1713" i="107"/>
  <c r="P1713" i="107"/>
  <c r="O1714" i="107"/>
  <c r="P1714" i="107"/>
  <c r="Q1714" i="107"/>
  <c r="O1715" i="107"/>
  <c r="P1715" i="107"/>
  <c r="O1716" i="107"/>
  <c r="P1716" i="107"/>
  <c r="Q1716" i="107"/>
  <c r="O1717" i="107"/>
  <c r="P1717" i="107"/>
  <c r="Q1717" i="107"/>
  <c r="O1718" i="107"/>
  <c r="P1718" i="107"/>
  <c r="Q1718" i="107"/>
  <c r="O1719" i="107"/>
  <c r="P1719" i="107"/>
  <c r="Q1719" i="107"/>
  <c r="O1720" i="107"/>
  <c r="P1720" i="107"/>
  <c r="Q1720" i="107"/>
  <c r="O1721" i="107"/>
  <c r="P1721" i="107"/>
  <c r="Q1721" i="107"/>
  <c r="O1722" i="107"/>
  <c r="P1722" i="107"/>
  <c r="Q1722" i="107"/>
  <c r="O1723" i="107"/>
  <c r="P1723" i="107"/>
  <c r="Q1723" i="107"/>
  <c r="O1724" i="107"/>
  <c r="P1724" i="107"/>
  <c r="Q1724" i="107"/>
  <c r="O1725" i="107"/>
  <c r="P1725" i="107"/>
  <c r="Q1725" i="107"/>
  <c r="O1726" i="107"/>
  <c r="P1726" i="107"/>
  <c r="Q1726" i="107"/>
  <c r="O1727" i="107"/>
  <c r="P1727" i="107"/>
  <c r="O1728" i="107"/>
  <c r="P1728" i="107"/>
  <c r="O1729" i="107"/>
  <c r="P1729" i="107"/>
  <c r="O1730" i="107"/>
  <c r="P1730" i="107"/>
  <c r="O1731" i="107"/>
  <c r="P1731" i="107"/>
  <c r="O1732" i="107"/>
  <c r="P1732" i="107"/>
  <c r="O1733" i="107"/>
  <c r="P1733" i="107"/>
  <c r="O1734" i="107"/>
  <c r="P1734" i="107"/>
  <c r="O1735" i="107"/>
  <c r="P1735" i="107"/>
  <c r="O1736" i="107"/>
  <c r="P1736" i="107"/>
  <c r="O1737" i="107"/>
  <c r="P1737" i="107"/>
  <c r="Q1737" i="107"/>
  <c r="O1738" i="107"/>
  <c r="P1738" i="107"/>
  <c r="Q1738" i="107"/>
  <c r="O1739" i="107"/>
  <c r="P1739" i="107"/>
  <c r="Q1739" i="107"/>
  <c r="O1740" i="107"/>
  <c r="P1740" i="107"/>
  <c r="O1741" i="107"/>
  <c r="P1741" i="107"/>
  <c r="O1742" i="107"/>
  <c r="P1742" i="107"/>
  <c r="O1743" i="107"/>
  <c r="P1743" i="107"/>
  <c r="Q1743" i="107"/>
  <c r="O1744" i="107"/>
  <c r="P1744" i="107"/>
  <c r="O1745" i="107"/>
  <c r="P1745" i="107"/>
  <c r="O1746" i="107"/>
  <c r="P1746" i="107"/>
  <c r="O1747" i="107"/>
  <c r="P1747" i="107"/>
  <c r="O1748" i="107"/>
  <c r="P1748" i="107"/>
  <c r="O1749" i="107"/>
  <c r="P1749" i="107"/>
  <c r="Q1749" i="107"/>
  <c r="O1750" i="107"/>
  <c r="P1750" i="107"/>
  <c r="O1751" i="107"/>
  <c r="P1751" i="107"/>
  <c r="O1752" i="107"/>
  <c r="P1752" i="107"/>
  <c r="O1753" i="107"/>
  <c r="P1753" i="107"/>
  <c r="O1754" i="107"/>
  <c r="P1754" i="107"/>
  <c r="Q1754" i="107"/>
  <c r="O1755" i="107"/>
  <c r="P1755" i="107"/>
  <c r="O1756" i="107"/>
  <c r="P1756" i="107"/>
  <c r="O1757" i="107"/>
  <c r="P1757" i="107"/>
  <c r="O1758" i="107"/>
  <c r="P1758" i="107"/>
  <c r="O1759" i="107"/>
  <c r="P1759" i="107"/>
  <c r="O1760" i="107"/>
  <c r="P1760" i="107"/>
  <c r="O1761" i="107"/>
  <c r="P1761" i="107"/>
  <c r="O1762" i="107"/>
  <c r="P1762" i="107"/>
  <c r="O1763" i="107"/>
  <c r="P1763" i="107"/>
  <c r="O1764" i="107"/>
  <c r="P1764" i="107"/>
  <c r="O1765" i="107"/>
  <c r="P1765" i="107"/>
  <c r="Q1765" i="107"/>
  <c r="O1766" i="107"/>
  <c r="P1766" i="107"/>
  <c r="O1767" i="107"/>
  <c r="P1767" i="107"/>
  <c r="O1768" i="107"/>
  <c r="P1768" i="107"/>
  <c r="O1769" i="107"/>
  <c r="P1769" i="107"/>
  <c r="O1770" i="107"/>
  <c r="P1770" i="107"/>
  <c r="O1771" i="107"/>
  <c r="P1771" i="107"/>
  <c r="O1772" i="107"/>
  <c r="P1772" i="107"/>
  <c r="O1773" i="107"/>
  <c r="P1773" i="107"/>
  <c r="O1774" i="107"/>
  <c r="P1774" i="107"/>
  <c r="O1775" i="107"/>
  <c r="P1775" i="107"/>
  <c r="O1776" i="107"/>
  <c r="P1776" i="107"/>
  <c r="O1777" i="107"/>
  <c r="P1777" i="107"/>
  <c r="O1778" i="107"/>
  <c r="P1778" i="107"/>
  <c r="O1779" i="107"/>
  <c r="P1779" i="107"/>
  <c r="O1780" i="107"/>
  <c r="P1780" i="107"/>
  <c r="O1781" i="107"/>
  <c r="P1781" i="107"/>
  <c r="O1782" i="107"/>
  <c r="P1782" i="107"/>
  <c r="O1783" i="107"/>
  <c r="P1783" i="107"/>
  <c r="O1784" i="107"/>
  <c r="P1784" i="107"/>
  <c r="O1785" i="107"/>
  <c r="P1785" i="107"/>
  <c r="Q1785" i="107"/>
  <c r="O1786" i="107"/>
  <c r="P1786" i="107"/>
  <c r="O1787" i="107"/>
  <c r="P1787" i="107"/>
  <c r="Q1787" i="107"/>
  <c r="O1788" i="107"/>
  <c r="P1788" i="107"/>
  <c r="Q1788" i="107"/>
  <c r="O1789" i="107"/>
  <c r="P1789" i="107"/>
  <c r="Q1789" i="107"/>
  <c r="O1790" i="107"/>
  <c r="P1790" i="107"/>
  <c r="Q1790" i="107"/>
  <c r="O1791" i="107"/>
  <c r="P1791" i="107"/>
  <c r="Q1791" i="107"/>
  <c r="O1792" i="107"/>
  <c r="P1792" i="107"/>
  <c r="Q1792" i="107"/>
  <c r="O1793" i="107"/>
  <c r="P1793" i="107"/>
  <c r="Q1793" i="107"/>
  <c r="O1794" i="107"/>
  <c r="P1794" i="107"/>
  <c r="Q1794" i="107"/>
  <c r="O1795" i="107"/>
  <c r="P1795" i="107"/>
  <c r="Q1795" i="107"/>
  <c r="O1796" i="107"/>
  <c r="P1796" i="107"/>
  <c r="Q1796" i="107"/>
  <c r="O1797" i="107"/>
  <c r="P1797" i="107"/>
  <c r="Q1797" i="107"/>
  <c r="O1798" i="107"/>
  <c r="P1798" i="107"/>
  <c r="Q1798" i="107"/>
  <c r="O1799" i="107"/>
  <c r="P1799" i="107"/>
  <c r="Q1799" i="107"/>
  <c r="O1800" i="107"/>
  <c r="P1800" i="107"/>
  <c r="Q1800" i="107"/>
  <c r="O1801" i="107"/>
  <c r="P1801" i="107"/>
  <c r="Q1801" i="107"/>
  <c r="O1802" i="107"/>
  <c r="P1802" i="107"/>
  <c r="Q1802" i="107"/>
  <c r="O1803" i="107"/>
  <c r="P1803" i="107"/>
  <c r="Q1803" i="107"/>
  <c r="O1804" i="107"/>
  <c r="P1804" i="107"/>
  <c r="Q1804" i="107"/>
  <c r="O1805" i="107"/>
  <c r="P1805" i="107"/>
  <c r="Q1805" i="107"/>
  <c r="O1806" i="107"/>
  <c r="P1806" i="107"/>
  <c r="Q1806" i="107"/>
  <c r="O1807" i="107"/>
  <c r="P1807" i="107"/>
  <c r="Q1807" i="107"/>
  <c r="O1808" i="107"/>
  <c r="P1808" i="107"/>
  <c r="Q1808" i="107"/>
  <c r="O1809" i="107"/>
  <c r="P1809" i="107"/>
  <c r="Q1809" i="107"/>
  <c r="O1810" i="107"/>
  <c r="P1810" i="107"/>
  <c r="Q1810" i="107"/>
  <c r="O1811" i="107"/>
  <c r="P1811" i="107"/>
  <c r="Q1811" i="107"/>
  <c r="O1812" i="107"/>
  <c r="P1812" i="107"/>
  <c r="Q1812" i="107"/>
  <c r="O1813" i="107"/>
  <c r="P1813" i="107"/>
  <c r="Q1813" i="107"/>
  <c r="O1814" i="107"/>
  <c r="P1814" i="107"/>
  <c r="Q1814" i="107"/>
  <c r="O1815" i="107"/>
  <c r="P1815" i="107"/>
  <c r="Q1815" i="107"/>
  <c r="O1816" i="107"/>
  <c r="P1816" i="107"/>
  <c r="Q1816" i="107"/>
  <c r="O1817" i="107"/>
  <c r="P1817" i="107"/>
  <c r="Q1817" i="107"/>
  <c r="O1818" i="107"/>
  <c r="P1818" i="107"/>
  <c r="Q1818" i="107"/>
  <c r="O1819" i="107"/>
  <c r="P1819" i="107"/>
  <c r="Q1819" i="107"/>
  <c r="O1820" i="107"/>
  <c r="P1820" i="107"/>
  <c r="Q1820" i="107"/>
  <c r="O1821" i="107"/>
  <c r="P1821" i="107"/>
  <c r="Q1821" i="107"/>
  <c r="O1822" i="107"/>
  <c r="P1822" i="107"/>
  <c r="Q1822" i="107"/>
  <c r="O1823" i="107"/>
  <c r="P1823" i="107"/>
  <c r="Q1823" i="107"/>
  <c r="O1824" i="107"/>
  <c r="P1824" i="107"/>
  <c r="Q1824" i="107"/>
  <c r="O1825" i="107"/>
  <c r="P1825" i="107"/>
  <c r="Q1825" i="107"/>
  <c r="O1826" i="107"/>
  <c r="P1826" i="107"/>
  <c r="Q1826" i="107"/>
  <c r="O1827" i="107"/>
  <c r="P1827" i="107"/>
  <c r="Q1827" i="107"/>
  <c r="O1828" i="107"/>
  <c r="P1828" i="107"/>
  <c r="Q1828" i="107"/>
  <c r="O1829" i="107"/>
  <c r="P1829" i="107"/>
  <c r="Q1829" i="107"/>
  <c r="O1830" i="107"/>
  <c r="P1830" i="107"/>
  <c r="Q1830" i="107"/>
  <c r="O1831" i="107"/>
  <c r="P1831" i="107"/>
  <c r="Q1831" i="107"/>
  <c r="O1832" i="107"/>
  <c r="P1832" i="107"/>
  <c r="Q1832" i="107"/>
  <c r="O1833" i="107"/>
  <c r="P1833" i="107"/>
  <c r="O1834" i="107"/>
  <c r="P1834" i="107"/>
  <c r="O1835" i="107"/>
  <c r="P1835" i="107"/>
  <c r="Q1835" i="107"/>
  <c r="O1836" i="107"/>
  <c r="P1836" i="107"/>
  <c r="Q1836" i="107"/>
  <c r="O1837" i="107"/>
  <c r="P1837" i="107"/>
  <c r="Q1837" i="107"/>
  <c r="O1838" i="107"/>
  <c r="P1838" i="107"/>
  <c r="Q1838" i="107"/>
  <c r="O1839" i="107"/>
  <c r="P1839" i="107"/>
  <c r="Q1839" i="107"/>
  <c r="O1840" i="107"/>
  <c r="P1840" i="107"/>
  <c r="Q1840" i="107"/>
  <c r="O1841" i="107"/>
  <c r="P1841" i="107"/>
  <c r="Q1841" i="107"/>
  <c r="O1842" i="107"/>
  <c r="P1842" i="107"/>
  <c r="Q1842" i="107"/>
  <c r="O1843" i="107"/>
  <c r="P1843" i="107"/>
  <c r="Q1843" i="107"/>
  <c r="O1844" i="107"/>
  <c r="P1844" i="107"/>
  <c r="Q1844" i="107"/>
  <c r="O1845" i="107"/>
  <c r="P1845" i="107"/>
  <c r="Q1845" i="107"/>
  <c r="O1846" i="107"/>
  <c r="P1846" i="107"/>
  <c r="Q1846" i="107"/>
  <c r="O1847" i="107"/>
  <c r="P1847" i="107"/>
  <c r="Q1847" i="107"/>
  <c r="O1848" i="107"/>
  <c r="P1848" i="107"/>
  <c r="Q1848" i="107"/>
  <c r="O1849" i="107"/>
  <c r="P1849" i="107"/>
  <c r="Q1849" i="107"/>
  <c r="P1850" i="107"/>
  <c r="P1851" i="107"/>
  <c r="P1852" i="107"/>
  <c r="P1853" i="107"/>
  <c r="P1854" i="107"/>
  <c r="P1855" i="107"/>
  <c r="P1856" i="107"/>
  <c r="P1857" i="107"/>
  <c r="P1858" i="107"/>
  <c r="P1859" i="107"/>
  <c r="P1860" i="107"/>
  <c r="P1861" i="107"/>
  <c r="P1862" i="107"/>
  <c r="P1863" i="107"/>
  <c r="P1864" i="107"/>
  <c r="P1865" i="107"/>
  <c r="P1866" i="107"/>
  <c r="P1867" i="107"/>
  <c r="P1868" i="107"/>
  <c r="P1869" i="107"/>
  <c r="P1870" i="107"/>
  <c r="P1871" i="107"/>
  <c r="P1872" i="107"/>
  <c r="P1873" i="107"/>
  <c r="P1874" i="107"/>
  <c r="P1875" i="107"/>
  <c r="P1876" i="107"/>
  <c r="O1877" i="107"/>
  <c r="P1877" i="107"/>
  <c r="Q1877" i="107"/>
  <c r="P1878" i="107"/>
  <c r="O1879" i="107"/>
  <c r="P1879" i="107"/>
  <c r="Q1879" i="107"/>
  <c r="O1880" i="107"/>
  <c r="P1880" i="107"/>
  <c r="Q1880" i="107"/>
  <c r="O1881" i="107"/>
  <c r="P1881" i="107"/>
  <c r="Q1881" i="107"/>
  <c r="O1882" i="107"/>
  <c r="P1882" i="107"/>
  <c r="Q1882" i="107"/>
  <c r="O1883" i="107"/>
  <c r="P1883" i="107"/>
  <c r="Q1883" i="107"/>
  <c r="O1884" i="107"/>
  <c r="P1884" i="107"/>
  <c r="Q1884" i="107"/>
  <c r="O1885" i="107"/>
  <c r="P1885" i="107"/>
  <c r="Q1885" i="107"/>
  <c r="O1886" i="107"/>
  <c r="P1886" i="107"/>
  <c r="Q1886" i="107"/>
  <c r="O1887" i="107"/>
  <c r="P1887" i="107"/>
  <c r="Q1887" i="107"/>
  <c r="O1888" i="107"/>
  <c r="P1888" i="107"/>
  <c r="Q1888" i="107"/>
  <c r="O1889" i="107"/>
  <c r="P1889" i="107"/>
  <c r="Q1889" i="107"/>
  <c r="O1890" i="107"/>
  <c r="P1890" i="107"/>
  <c r="Q1890" i="107"/>
  <c r="O1891" i="107"/>
  <c r="P1891" i="107"/>
  <c r="Q1891" i="107"/>
  <c r="O1892" i="107"/>
  <c r="P1892" i="107"/>
  <c r="Q1892" i="107"/>
  <c r="O1893" i="107"/>
  <c r="P1893" i="107"/>
  <c r="Q1893" i="107"/>
  <c r="O1894" i="107"/>
  <c r="P1894" i="107"/>
  <c r="Q1894" i="107"/>
  <c r="O1895" i="107"/>
  <c r="P1895" i="107"/>
  <c r="Q1895" i="107"/>
  <c r="O1896" i="107"/>
  <c r="P1896" i="107"/>
  <c r="Q1896" i="107"/>
  <c r="O1897" i="107"/>
  <c r="P1897" i="107"/>
  <c r="Q1897" i="107"/>
  <c r="O1898" i="107"/>
  <c r="P1898" i="107"/>
  <c r="Q1898" i="107"/>
  <c r="O1899" i="107"/>
  <c r="P1899" i="107"/>
  <c r="Q1899" i="107"/>
  <c r="O1900" i="107"/>
  <c r="P1900" i="107"/>
  <c r="Q1900" i="107"/>
  <c r="O1901" i="107"/>
  <c r="P1901" i="107"/>
  <c r="Q1901" i="107"/>
  <c r="P1902" i="107"/>
  <c r="O1903" i="107"/>
  <c r="P1903" i="107"/>
  <c r="Q1903" i="107"/>
  <c r="O1904" i="107"/>
  <c r="P1904" i="107"/>
  <c r="Q1904" i="107"/>
  <c r="O1905" i="107"/>
  <c r="P1905" i="107"/>
  <c r="Q1905" i="107"/>
  <c r="O1906" i="107"/>
  <c r="P1906" i="107"/>
  <c r="Q1906" i="107"/>
  <c r="O1907" i="107"/>
  <c r="P1907" i="107"/>
  <c r="Q1907" i="107"/>
  <c r="O1908" i="107"/>
  <c r="P1908" i="107"/>
  <c r="Q1908" i="107"/>
  <c r="O1909" i="107"/>
  <c r="P1909" i="107"/>
  <c r="Q1909" i="107"/>
  <c r="O1910" i="107"/>
  <c r="P1910" i="107"/>
  <c r="Q1910" i="107"/>
  <c r="O1911" i="107"/>
  <c r="P1911" i="107"/>
  <c r="Q1911" i="107"/>
  <c r="O1912" i="107"/>
  <c r="P1912" i="107"/>
  <c r="Q1912" i="107"/>
  <c r="O1913" i="107"/>
  <c r="P1913" i="107"/>
  <c r="Q1913" i="107"/>
  <c r="O1914" i="107"/>
  <c r="P1914" i="107"/>
  <c r="Q1914" i="107"/>
  <c r="O1915" i="107"/>
  <c r="P1915" i="107"/>
  <c r="Q1915" i="107"/>
  <c r="O1916" i="107"/>
  <c r="P1916" i="107"/>
  <c r="Q1916" i="107"/>
  <c r="O1917" i="107"/>
  <c r="P1917" i="107"/>
  <c r="Q1917" i="107"/>
  <c r="O1918" i="107"/>
  <c r="P1918" i="107"/>
  <c r="Q1918" i="107"/>
  <c r="O1919" i="107"/>
  <c r="P1919" i="107"/>
  <c r="Q1919" i="107"/>
  <c r="O1920" i="107"/>
  <c r="P1920" i="107"/>
  <c r="Q1920" i="107"/>
  <c r="O1921" i="107"/>
  <c r="P1921" i="107"/>
  <c r="Q1921" i="107"/>
  <c r="O1922" i="107"/>
  <c r="P1922" i="107"/>
  <c r="Q1922" i="107"/>
  <c r="O1923" i="107"/>
  <c r="P1923" i="107"/>
  <c r="Q1923" i="107"/>
  <c r="P1924" i="107"/>
  <c r="P1925" i="107"/>
  <c r="O1926" i="107"/>
  <c r="P1926" i="107"/>
  <c r="O1927" i="107"/>
  <c r="P1927" i="107"/>
  <c r="Q1927" i="107"/>
  <c r="P1928" i="107"/>
  <c r="P1929" i="107"/>
  <c r="P1930" i="107"/>
  <c r="P1931" i="107"/>
  <c r="P1932" i="107"/>
  <c r="P1933" i="107"/>
  <c r="O1934" i="107"/>
  <c r="P1934" i="107"/>
  <c r="Q1934" i="107"/>
  <c r="P1935" i="107"/>
  <c r="P1936" i="107"/>
  <c r="P1937" i="107"/>
  <c r="P1938" i="107"/>
  <c r="P1939" i="107"/>
  <c r="P1940" i="107"/>
  <c r="P1941" i="107"/>
  <c r="P1942" i="107"/>
  <c r="P1943" i="107"/>
  <c r="P1944" i="107"/>
  <c r="O1945" i="107"/>
  <c r="P1945" i="107"/>
  <c r="Q1945" i="107"/>
  <c r="P1946" i="107"/>
  <c r="P1947" i="107"/>
  <c r="P1948" i="107"/>
  <c r="P1949" i="107"/>
  <c r="O1950" i="107"/>
  <c r="P1950" i="107"/>
  <c r="O1951" i="107"/>
  <c r="P1951" i="107"/>
  <c r="Q1951" i="107"/>
  <c r="O1952" i="107"/>
  <c r="P1952" i="107"/>
  <c r="P1953" i="107"/>
  <c r="P1954" i="107"/>
  <c r="P1955" i="107"/>
  <c r="P1956" i="107"/>
  <c r="P1957" i="107"/>
  <c r="P1958" i="107"/>
  <c r="P1959" i="107"/>
  <c r="P1960" i="107"/>
  <c r="P1961" i="107"/>
  <c r="P1962" i="107"/>
  <c r="P1963" i="107"/>
  <c r="P1964" i="107"/>
  <c r="P1965" i="107"/>
  <c r="P1966" i="107"/>
  <c r="P1967" i="107"/>
  <c r="P1968" i="107"/>
  <c r="P1969" i="107"/>
  <c r="P1970" i="107"/>
  <c r="P1971" i="107"/>
  <c r="P1972" i="107"/>
  <c r="P1973" i="107"/>
  <c r="P1974" i="107"/>
  <c r="P1975" i="107"/>
  <c r="P1976" i="107"/>
  <c r="P1977" i="107"/>
  <c r="P1978" i="107"/>
  <c r="P1979" i="107"/>
  <c r="P1980" i="107"/>
  <c r="P1981" i="107"/>
  <c r="P1982" i="107"/>
  <c r="P1983" i="107"/>
  <c r="P1984" i="107"/>
  <c r="P1985" i="107"/>
  <c r="P1986" i="107"/>
  <c r="P1987" i="107"/>
  <c r="P1988" i="107"/>
  <c r="P1989" i="107"/>
  <c r="P1990" i="107"/>
  <c r="P1991" i="107"/>
  <c r="P1992" i="107"/>
  <c r="P1993" i="107"/>
  <c r="P1994" i="107"/>
  <c r="P1995" i="107"/>
  <c r="P1996" i="107"/>
  <c r="P1997" i="107"/>
  <c r="P1998" i="107"/>
  <c r="P1999" i="107"/>
  <c r="P2000" i="107"/>
  <c r="P2001" i="107"/>
  <c r="O2002" i="107"/>
  <c r="P2002" i="107"/>
  <c r="P2003" i="107"/>
  <c r="O2004" i="107"/>
  <c r="P2004" i="107"/>
  <c r="O2005" i="107"/>
  <c r="P2005" i="107"/>
  <c r="Q2005" i="107"/>
  <c r="O2006" i="107"/>
  <c r="P2006" i="107"/>
  <c r="O2007" i="107"/>
  <c r="P2007" i="107"/>
  <c r="O2008" i="107"/>
  <c r="P2008" i="107"/>
  <c r="O2009" i="107"/>
  <c r="P2009" i="107"/>
  <c r="O2010" i="107"/>
  <c r="P2010" i="107"/>
  <c r="Q2010" i="107"/>
  <c r="O2011" i="107"/>
  <c r="P2011" i="107"/>
  <c r="Q2011" i="107"/>
  <c r="P2012" i="107"/>
  <c r="P2013" i="107"/>
  <c r="P2014" i="107"/>
  <c r="Q2014" i="107"/>
  <c r="P2015" i="107"/>
  <c r="P2016" i="107"/>
  <c r="P2017" i="107"/>
  <c r="P2018" i="107"/>
  <c r="P2019" i="107"/>
  <c r="P2020" i="107"/>
  <c r="P2021" i="107"/>
  <c r="P2022" i="107"/>
  <c r="P2023" i="107"/>
  <c r="P2024" i="107"/>
  <c r="P2025" i="107"/>
  <c r="P2026" i="107"/>
  <c r="P2027" i="107"/>
  <c r="P2028" i="107"/>
  <c r="P2029" i="107"/>
  <c r="P2030" i="107"/>
  <c r="P2031" i="107"/>
  <c r="P2032" i="107"/>
  <c r="P2033" i="107"/>
  <c r="P2034" i="107"/>
  <c r="P2035" i="107"/>
  <c r="P2036" i="107"/>
  <c r="P2037" i="107"/>
  <c r="P2038" i="107"/>
  <c r="P2039" i="107"/>
  <c r="P2040" i="107"/>
  <c r="P2041" i="107"/>
  <c r="P2042" i="107"/>
  <c r="P2043" i="107"/>
  <c r="P2044" i="107"/>
  <c r="P2045" i="107"/>
  <c r="P2046" i="107"/>
  <c r="P2047" i="107"/>
  <c r="P2048" i="107"/>
  <c r="P2049" i="107"/>
  <c r="P2050" i="107"/>
  <c r="P2051" i="107"/>
  <c r="P2052" i="107"/>
  <c r="P2053" i="107"/>
  <c r="P2054" i="107"/>
  <c r="P2055" i="107"/>
  <c r="P2056" i="107"/>
  <c r="P2057" i="107"/>
  <c r="P2058" i="107"/>
  <c r="P2059" i="107"/>
  <c r="P2060" i="107"/>
  <c r="P2061" i="107"/>
  <c r="O2062" i="107"/>
  <c r="P2062" i="107"/>
  <c r="Q2062" i="107"/>
  <c r="O2063" i="107"/>
  <c r="P2063" i="107"/>
  <c r="O2064" i="107"/>
  <c r="P2064" i="107"/>
  <c r="Q2064" i="107"/>
  <c r="O2065" i="107"/>
  <c r="P2065" i="107"/>
  <c r="Q2065" i="107"/>
  <c r="O2066" i="107"/>
  <c r="P2066" i="107"/>
  <c r="Q2066" i="107"/>
  <c r="O2067" i="107"/>
  <c r="P2067" i="107"/>
  <c r="O2068" i="107"/>
  <c r="P2068" i="107"/>
  <c r="O2069" i="107"/>
  <c r="P2069" i="107"/>
  <c r="O2070" i="107"/>
  <c r="P2070" i="107"/>
  <c r="O2071" i="107"/>
  <c r="P2071" i="107"/>
  <c r="O2072" i="107"/>
  <c r="P2072" i="107"/>
  <c r="O2073" i="107"/>
  <c r="P2073" i="107"/>
  <c r="O2074" i="107"/>
  <c r="P2074" i="107"/>
  <c r="O2075" i="107"/>
  <c r="P2075" i="107"/>
  <c r="O2076" i="107"/>
  <c r="P2076" i="107"/>
  <c r="O2077" i="107"/>
  <c r="P2077" i="107"/>
  <c r="O2078" i="107"/>
  <c r="P2078" i="107"/>
  <c r="O2079" i="107"/>
  <c r="P2079" i="107"/>
  <c r="O2080" i="107"/>
  <c r="P2080" i="107"/>
  <c r="O2081" i="107"/>
  <c r="P2081" i="107"/>
  <c r="O2082" i="107"/>
  <c r="P2082" i="107"/>
  <c r="O2083" i="107"/>
  <c r="P2083" i="107"/>
  <c r="O2084" i="107"/>
  <c r="P2084" i="107"/>
  <c r="O2085" i="107"/>
  <c r="P2085" i="107"/>
  <c r="O2086" i="107"/>
  <c r="P2086" i="107"/>
  <c r="O2087" i="107"/>
  <c r="P2087" i="107"/>
  <c r="O2088" i="107"/>
  <c r="P2088" i="107"/>
  <c r="O2089" i="107"/>
  <c r="P2089" i="107"/>
  <c r="O2090" i="107"/>
  <c r="P2090" i="107"/>
  <c r="O2091" i="107"/>
  <c r="P2091" i="107"/>
  <c r="O2092" i="107"/>
  <c r="P2092" i="107"/>
  <c r="O2093" i="107"/>
  <c r="P2093" i="107"/>
  <c r="O2094" i="107"/>
  <c r="P2094" i="107"/>
  <c r="O2095" i="107"/>
  <c r="P2095" i="107"/>
  <c r="O2096" i="107"/>
  <c r="P2096" i="107"/>
  <c r="O2097" i="107"/>
  <c r="P2097" i="107"/>
  <c r="O2098" i="107"/>
  <c r="P2098" i="107"/>
  <c r="O2099" i="107"/>
  <c r="P2099" i="107"/>
  <c r="O2100" i="107"/>
  <c r="P2100" i="107"/>
  <c r="O2101" i="107"/>
  <c r="P2101" i="107"/>
  <c r="O2102" i="107"/>
  <c r="P2102" i="107"/>
  <c r="O2103" i="107"/>
  <c r="P2103" i="107"/>
  <c r="O2104" i="107"/>
  <c r="P2104" i="107"/>
  <c r="O2105" i="107"/>
  <c r="P2105" i="107"/>
  <c r="O2106" i="107"/>
  <c r="P2106" i="107"/>
  <c r="O2107" i="107"/>
  <c r="P2107" i="107"/>
  <c r="O2108" i="107"/>
  <c r="P2108" i="107"/>
  <c r="O2109" i="107"/>
  <c r="P2109" i="107"/>
  <c r="O2110" i="107"/>
  <c r="P2110" i="107"/>
  <c r="O2111" i="107"/>
  <c r="P2111" i="107"/>
  <c r="O2112" i="107"/>
  <c r="P2112" i="107"/>
  <c r="O2113" i="107"/>
  <c r="P2113" i="107"/>
  <c r="O2114" i="107"/>
  <c r="P2114" i="107"/>
  <c r="O2115" i="107"/>
  <c r="P2115" i="107"/>
  <c r="O2116" i="107"/>
  <c r="P2116" i="107"/>
  <c r="O2117" i="107"/>
  <c r="P2117" i="107"/>
  <c r="O2118" i="107"/>
  <c r="P2118" i="107"/>
  <c r="O2119" i="107"/>
  <c r="P2119" i="107"/>
  <c r="O2120" i="107"/>
  <c r="P2120" i="107"/>
  <c r="O2121" i="107"/>
  <c r="P2121" i="107"/>
  <c r="O2122" i="107"/>
  <c r="P2122" i="107"/>
  <c r="O2123" i="107"/>
  <c r="P2123" i="107"/>
  <c r="O2124" i="107"/>
  <c r="P2124" i="107"/>
  <c r="O2125" i="107"/>
  <c r="P2125" i="107"/>
  <c r="O2126" i="107"/>
  <c r="P2126" i="107"/>
  <c r="O2127" i="107"/>
  <c r="P2127" i="107"/>
  <c r="O2128" i="107"/>
  <c r="P2128" i="107"/>
  <c r="O2129" i="107"/>
  <c r="P2129" i="107"/>
  <c r="O2130" i="107"/>
  <c r="P2130" i="107"/>
  <c r="O2131" i="107"/>
  <c r="P2131" i="107"/>
  <c r="O2132" i="107"/>
  <c r="P2132" i="107"/>
  <c r="O2133" i="107"/>
  <c r="P2133" i="107"/>
  <c r="O2134" i="107"/>
  <c r="P2134" i="107"/>
  <c r="O2135" i="107"/>
  <c r="P2135" i="107"/>
  <c r="O2136" i="107"/>
  <c r="P2136" i="107"/>
  <c r="O2137" i="107"/>
  <c r="P2137" i="107"/>
  <c r="O2138" i="107"/>
  <c r="P2138" i="107"/>
  <c r="O2139" i="107"/>
  <c r="P2139" i="107"/>
  <c r="O2140" i="107"/>
  <c r="P2140" i="107"/>
  <c r="O2141" i="107"/>
  <c r="P2141" i="107"/>
  <c r="O2142" i="107"/>
  <c r="P2142" i="107"/>
  <c r="O2143" i="107"/>
  <c r="P2143" i="107"/>
  <c r="O2144" i="107"/>
  <c r="P2144" i="107"/>
  <c r="O2145" i="107"/>
  <c r="P2145" i="107"/>
  <c r="O2146" i="107"/>
  <c r="P2146" i="107"/>
  <c r="O2147" i="107"/>
  <c r="P2147" i="107"/>
  <c r="O2148" i="107"/>
  <c r="P2148" i="107"/>
  <c r="O2149" i="107"/>
  <c r="P2149" i="107"/>
  <c r="O2150" i="107"/>
  <c r="P2150" i="107"/>
  <c r="O2151" i="107"/>
  <c r="P2151" i="107"/>
  <c r="O2152" i="107"/>
  <c r="P2152" i="107"/>
  <c r="O2153" i="107"/>
  <c r="P2153" i="107"/>
  <c r="O2154" i="107"/>
  <c r="P2154" i="107"/>
  <c r="O2155" i="107"/>
  <c r="P2155" i="107"/>
  <c r="O2156" i="107"/>
  <c r="P2156" i="107"/>
  <c r="O2157" i="107"/>
  <c r="P2157" i="107"/>
  <c r="O2158" i="107"/>
  <c r="P2158" i="107"/>
  <c r="O2159" i="107"/>
  <c r="P2159" i="107"/>
  <c r="O2160" i="107"/>
  <c r="P2160" i="107"/>
  <c r="O2161" i="107"/>
  <c r="P2161" i="107"/>
  <c r="O2162" i="107"/>
  <c r="P2162" i="107"/>
  <c r="O2163" i="107"/>
  <c r="P2163" i="107"/>
  <c r="O2164" i="107"/>
  <c r="P2164" i="107"/>
  <c r="O2165" i="107"/>
  <c r="P2165" i="107"/>
  <c r="O2166" i="107"/>
  <c r="P2166" i="107"/>
  <c r="O2167" i="107"/>
  <c r="P2167" i="107"/>
  <c r="O2168" i="107"/>
  <c r="P2168" i="107"/>
  <c r="O2169" i="107"/>
  <c r="P2169" i="107"/>
  <c r="O2170" i="107"/>
  <c r="P2170" i="107"/>
  <c r="O2171" i="107"/>
  <c r="P2171" i="107"/>
  <c r="O2172" i="107"/>
  <c r="P2172" i="107"/>
  <c r="O2173" i="107"/>
  <c r="P2173" i="107"/>
  <c r="O2174" i="107"/>
  <c r="P2174" i="107"/>
  <c r="O2175" i="107"/>
  <c r="P2175" i="107"/>
  <c r="O2176" i="107"/>
  <c r="P2176" i="107"/>
  <c r="O2177" i="107"/>
  <c r="P2177" i="107"/>
  <c r="O2178" i="107"/>
  <c r="P2178" i="107"/>
  <c r="O2179" i="107"/>
  <c r="P2179" i="107"/>
  <c r="O2180" i="107"/>
  <c r="P2180" i="107"/>
  <c r="O2181" i="107"/>
  <c r="P2181" i="107"/>
  <c r="O2182" i="107"/>
  <c r="P2182" i="107"/>
  <c r="O2183" i="107"/>
  <c r="P2183" i="107"/>
  <c r="O2184" i="107"/>
  <c r="P2184" i="107"/>
  <c r="O2185" i="107"/>
  <c r="P2185" i="107"/>
  <c r="O2186" i="107"/>
  <c r="P2186" i="107"/>
  <c r="O2187" i="107"/>
  <c r="P2187" i="107"/>
  <c r="O2188" i="107"/>
  <c r="P2188" i="107"/>
  <c r="O2189" i="107"/>
  <c r="P2189" i="107"/>
  <c r="O2190" i="107"/>
  <c r="P2190" i="107"/>
  <c r="O2191" i="107"/>
  <c r="P2191" i="107"/>
  <c r="O2192" i="107"/>
  <c r="P2192" i="107"/>
  <c r="O2193" i="107"/>
  <c r="P2193" i="107"/>
  <c r="O2194" i="107"/>
  <c r="P2194" i="107"/>
  <c r="O2195" i="107"/>
  <c r="P2195" i="107"/>
  <c r="O2196" i="107"/>
  <c r="P2196" i="107"/>
  <c r="O2197" i="107"/>
  <c r="P2197" i="107"/>
  <c r="O2198" i="107"/>
  <c r="P2198" i="107"/>
  <c r="O2199" i="107"/>
  <c r="P2199" i="107"/>
  <c r="O2200" i="107"/>
  <c r="P2200" i="107"/>
  <c r="O2201" i="107"/>
  <c r="P2201" i="107"/>
  <c r="O2202" i="107"/>
  <c r="P2202" i="107"/>
  <c r="O2203" i="107"/>
  <c r="P2203" i="107"/>
  <c r="O2204" i="107"/>
  <c r="P2204" i="107"/>
  <c r="O2205" i="107"/>
  <c r="P2205" i="107"/>
  <c r="O2206" i="107"/>
  <c r="P2206" i="107"/>
  <c r="O2207" i="107"/>
  <c r="P2207" i="107"/>
  <c r="O2208" i="107"/>
  <c r="P2208" i="107"/>
  <c r="O2209" i="107"/>
  <c r="P2209" i="107"/>
  <c r="O2210" i="107"/>
  <c r="P2210" i="107"/>
  <c r="O2211" i="107"/>
  <c r="P2211" i="107"/>
  <c r="O2212" i="107"/>
  <c r="P2212" i="107"/>
  <c r="O2213" i="107"/>
  <c r="P2213" i="107"/>
  <c r="O2214" i="107"/>
  <c r="P2214" i="107"/>
  <c r="O2215" i="107"/>
  <c r="P2215" i="107"/>
  <c r="O2216" i="107"/>
  <c r="P2216" i="107"/>
  <c r="O2217" i="107"/>
  <c r="P2217" i="107"/>
  <c r="O2218" i="107"/>
  <c r="P2218" i="107"/>
  <c r="O2219" i="107"/>
  <c r="P2219" i="107"/>
  <c r="O2220" i="107"/>
  <c r="P2220" i="107"/>
  <c r="O2221" i="107"/>
  <c r="P2221" i="107"/>
  <c r="O2222" i="107"/>
  <c r="P2222" i="107"/>
  <c r="O2223" i="107"/>
  <c r="P2223" i="107"/>
  <c r="O2224" i="107"/>
  <c r="P2224" i="107"/>
  <c r="O2225" i="107"/>
  <c r="P2225" i="107"/>
  <c r="O2226" i="107"/>
  <c r="P2226" i="107"/>
  <c r="O2227" i="107"/>
  <c r="P2227" i="107"/>
  <c r="O2228" i="107"/>
  <c r="P2228" i="107"/>
  <c r="O2229" i="107"/>
  <c r="P2229" i="107"/>
  <c r="O2230" i="107"/>
  <c r="P2230" i="107"/>
  <c r="O2231" i="107"/>
  <c r="P2231" i="107"/>
  <c r="O2232" i="107"/>
  <c r="P2232" i="107"/>
  <c r="O2233" i="107"/>
  <c r="P2233" i="107"/>
  <c r="O2234" i="107"/>
  <c r="P2234" i="107"/>
  <c r="O2235" i="107"/>
  <c r="P2235" i="107"/>
  <c r="O2236" i="107"/>
  <c r="P2236" i="107"/>
  <c r="O2237" i="107"/>
  <c r="P2237" i="107"/>
  <c r="O2238" i="107"/>
  <c r="P2238" i="107"/>
  <c r="O2239" i="107"/>
  <c r="P2239" i="107"/>
  <c r="O2240" i="107"/>
  <c r="P2240" i="107"/>
  <c r="O2241" i="107"/>
  <c r="P2241" i="107"/>
  <c r="O2242" i="107"/>
  <c r="P2242" i="107"/>
  <c r="O2243" i="107"/>
  <c r="P2243" i="107"/>
  <c r="O2244" i="107"/>
  <c r="P2244" i="107"/>
  <c r="O2245" i="107"/>
  <c r="P2245" i="107"/>
  <c r="O2246" i="107"/>
  <c r="P2246" i="107"/>
  <c r="O2247" i="107"/>
  <c r="P2247" i="107"/>
  <c r="O2248" i="107"/>
  <c r="P2248" i="107"/>
  <c r="O2249" i="107"/>
  <c r="P2249" i="107"/>
  <c r="O2250" i="107"/>
  <c r="P2250" i="107"/>
  <c r="O2251" i="107"/>
  <c r="P2251" i="107"/>
  <c r="O2252" i="107"/>
  <c r="P2252" i="107"/>
  <c r="O2253" i="107"/>
  <c r="P2253" i="107"/>
  <c r="O2254" i="107"/>
  <c r="P2254" i="107"/>
  <c r="O2255" i="107"/>
  <c r="P2255" i="107"/>
  <c r="O2256" i="107"/>
  <c r="P2256" i="107"/>
  <c r="O2257" i="107"/>
  <c r="P2257" i="107"/>
  <c r="O2258" i="107"/>
  <c r="P2258" i="107"/>
  <c r="O2259" i="107"/>
  <c r="P2259" i="107"/>
  <c r="O2260" i="107"/>
  <c r="P2260" i="107"/>
  <c r="O2261" i="107"/>
  <c r="P2261" i="107"/>
  <c r="O2262" i="107"/>
  <c r="P2262" i="107"/>
  <c r="O2263" i="107"/>
  <c r="P2263" i="107"/>
  <c r="O2264" i="107"/>
  <c r="P2264" i="107"/>
  <c r="O2265" i="107"/>
  <c r="P2265" i="107"/>
  <c r="O2266" i="107"/>
  <c r="P2266" i="107"/>
  <c r="O2267" i="107"/>
  <c r="P2267" i="107"/>
  <c r="O2268" i="107"/>
  <c r="P2268" i="107"/>
  <c r="O2269" i="107"/>
  <c r="P2269" i="107"/>
  <c r="O2270" i="107"/>
  <c r="P2270" i="107"/>
  <c r="O2271" i="107"/>
  <c r="P2271" i="107"/>
  <c r="O2272" i="107"/>
  <c r="P2272" i="107"/>
  <c r="O2273" i="107"/>
  <c r="P2273" i="107"/>
  <c r="O2274" i="107"/>
  <c r="P2274" i="107"/>
  <c r="O2275" i="107"/>
  <c r="P2275" i="107"/>
  <c r="O2276" i="107"/>
  <c r="P2276" i="107"/>
  <c r="O2277" i="107"/>
  <c r="P2277" i="107"/>
  <c r="O2278" i="107"/>
  <c r="P2278" i="107"/>
  <c r="O2279" i="107"/>
  <c r="P2279" i="107"/>
  <c r="O2280" i="107"/>
  <c r="P2280" i="107"/>
  <c r="O2281" i="107"/>
  <c r="P2281" i="107"/>
  <c r="O2282" i="107"/>
  <c r="P2282" i="107"/>
  <c r="O2283" i="107"/>
  <c r="P2283" i="107"/>
  <c r="O2284" i="107"/>
  <c r="P2284" i="107"/>
  <c r="O2285" i="107"/>
  <c r="P2285" i="107"/>
  <c r="O2286" i="107"/>
  <c r="P2286" i="107"/>
  <c r="O2287" i="107"/>
  <c r="P2287" i="107"/>
  <c r="O2288" i="107"/>
  <c r="P2288" i="107"/>
  <c r="O2289" i="107"/>
  <c r="P2289" i="107"/>
  <c r="O2290" i="107"/>
  <c r="P2290" i="107"/>
  <c r="O2291" i="107"/>
  <c r="P2291" i="107"/>
  <c r="O2292" i="107"/>
  <c r="P2292" i="107"/>
  <c r="O2293" i="107"/>
  <c r="P2293" i="107"/>
  <c r="O2294" i="107"/>
  <c r="P2294" i="107"/>
  <c r="O2295" i="107"/>
  <c r="P2295" i="107"/>
  <c r="O2296" i="107"/>
  <c r="P2296" i="107"/>
  <c r="O2297" i="107"/>
  <c r="P2297" i="107"/>
  <c r="O2298" i="107"/>
  <c r="P2298" i="107"/>
  <c r="O2299" i="107"/>
  <c r="P2299" i="107"/>
  <c r="O2300" i="107"/>
  <c r="P2300" i="107"/>
  <c r="O2301" i="107"/>
  <c r="P2301" i="107"/>
  <c r="O2302" i="107"/>
  <c r="P2302" i="107"/>
  <c r="O2303" i="107"/>
  <c r="P2303" i="107"/>
  <c r="O2304" i="107"/>
  <c r="P2304" i="107"/>
  <c r="O2305" i="107"/>
  <c r="P2305" i="107"/>
  <c r="O2306" i="107"/>
  <c r="P2306" i="107"/>
  <c r="O2307" i="107"/>
  <c r="P2307" i="107"/>
  <c r="O2308" i="107"/>
  <c r="P2308" i="107"/>
  <c r="O2309" i="107"/>
  <c r="P2309" i="107"/>
  <c r="O2310" i="107"/>
  <c r="P2310" i="107"/>
  <c r="Q2310" i="107"/>
  <c r="O2311" i="107"/>
  <c r="P2311" i="107"/>
  <c r="O2312" i="107"/>
  <c r="P2312" i="107"/>
  <c r="O2313" i="107"/>
  <c r="P2313" i="107"/>
  <c r="O2314" i="107"/>
  <c r="P2314" i="107"/>
  <c r="O2315" i="107"/>
  <c r="P2315" i="107"/>
  <c r="O2316" i="107"/>
  <c r="P2316" i="107"/>
  <c r="Q2316" i="107"/>
  <c r="O2317" i="107"/>
  <c r="P2317" i="107"/>
  <c r="Q2317" i="107"/>
  <c r="O2318" i="107"/>
  <c r="P2318" i="107"/>
  <c r="O2319" i="107"/>
  <c r="P2319" i="107"/>
  <c r="O2320" i="107"/>
  <c r="P2320" i="107"/>
  <c r="O2321" i="107"/>
  <c r="P2321" i="107"/>
  <c r="O2322" i="107"/>
  <c r="P2322" i="107"/>
  <c r="O2323" i="107"/>
  <c r="P2323" i="107"/>
  <c r="O2324" i="107"/>
  <c r="P2324" i="107"/>
  <c r="O2325" i="107"/>
  <c r="P2325" i="107"/>
  <c r="O2326" i="107"/>
  <c r="P2326" i="107"/>
  <c r="O2327" i="107"/>
  <c r="P2327" i="107"/>
  <c r="O2328" i="107"/>
  <c r="P2328" i="107"/>
  <c r="O2329" i="107"/>
  <c r="P2329" i="107"/>
  <c r="O2330" i="107"/>
  <c r="P2330" i="107"/>
  <c r="O2331" i="107"/>
  <c r="P2331" i="107"/>
  <c r="O2332" i="107"/>
  <c r="P2332" i="107"/>
  <c r="O2333" i="107"/>
  <c r="P2333" i="107"/>
  <c r="O2334" i="107"/>
  <c r="P2334" i="107"/>
  <c r="O2335" i="107"/>
  <c r="P2335" i="107"/>
  <c r="O2336" i="107"/>
  <c r="P2336" i="107"/>
  <c r="O2337" i="107"/>
  <c r="P2337" i="107"/>
  <c r="O2338" i="107"/>
  <c r="P2338" i="107"/>
  <c r="O2339" i="107"/>
  <c r="P2339" i="107"/>
  <c r="O2340" i="107"/>
  <c r="P2340" i="107"/>
  <c r="Q2340" i="107"/>
  <c r="O2341" i="107"/>
  <c r="P2341" i="107"/>
  <c r="Q2341" i="107"/>
  <c r="O2342" i="107"/>
  <c r="P2342" i="107"/>
  <c r="O2343" i="107"/>
  <c r="P2343" i="107"/>
  <c r="O2344" i="107"/>
  <c r="P2344" i="107"/>
  <c r="O2345" i="107"/>
  <c r="P2345" i="107"/>
  <c r="O2346" i="107"/>
  <c r="P2346" i="107"/>
  <c r="O2347" i="107"/>
  <c r="P2347" i="107"/>
  <c r="O2348" i="107"/>
  <c r="P2348" i="107"/>
  <c r="O2349" i="107"/>
  <c r="P2349" i="107"/>
  <c r="O2350" i="107"/>
  <c r="P2350" i="107"/>
  <c r="O2351" i="107"/>
  <c r="P2351" i="107"/>
  <c r="O2352" i="107"/>
  <c r="P2352" i="107"/>
  <c r="O2353" i="107"/>
  <c r="P2353" i="107"/>
  <c r="O2354" i="107"/>
  <c r="P2354" i="107"/>
  <c r="O2355" i="107"/>
  <c r="P2355" i="107"/>
  <c r="O2356" i="107"/>
  <c r="P2356" i="107"/>
  <c r="O2357" i="107"/>
  <c r="P2357" i="107"/>
  <c r="O2358" i="107"/>
  <c r="P2358" i="107"/>
  <c r="O2359" i="107"/>
  <c r="P2359" i="107"/>
  <c r="O2360" i="107"/>
  <c r="P2360" i="107"/>
  <c r="O2361" i="107"/>
  <c r="P2361" i="107"/>
  <c r="O2362" i="107"/>
  <c r="P2362" i="107"/>
  <c r="O2363" i="107"/>
  <c r="P2363" i="107"/>
  <c r="O2364" i="107"/>
  <c r="P2364" i="107"/>
  <c r="O2365" i="107"/>
  <c r="P2365" i="107"/>
  <c r="O2366" i="107"/>
  <c r="P2366" i="107"/>
  <c r="O2367" i="107"/>
  <c r="P2367" i="107"/>
  <c r="O2368" i="107"/>
  <c r="P2368" i="107"/>
  <c r="O2369" i="107"/>
  <c r="P2369" i="107"/>
  <c r="O2370" i="107"/>
  <c r="P2370" i="107"/>
  <c r="O2371" i="107"/>
  <c r="P2371" i="107"/>
  <c r="O2372" i="107"/>
  <c r="P2372" i="107"/>
  <c r="O2373" i="107"/>
  <c r="P2373" i="107"/>
  <c r="O2374" i="107"/>
  <c r="P2374" i="107"/>
  <c r="O2375" i="107"/>
  <c r="P2375" i="107"/>
  <c r="O2376" i="107"/>
  <c r="P2376" i="107"/>
  <c r="O2377" i="107"/>
  <c r="P2377" i="107"/>
  <c r="O2378" i="107"/>
  <c r="P2378" i="107"/>
  <c r="O2379" i="107"/>
  <c r="P2379" i="107"/>
  <c r="O2380" i="107"/>
  <c r="P2380" i="107"/>
  <c r="O2381" i="107"/>
  <c r="P2381" i="107"/>
  <c r="O2382" i="107"/>
  <c r="P2382" i="107"/>
  <c r="O2383" i="107"/>
  <c r="P2383" i="107"/>
  <c r="O2384" i="107"/>
  <c r="P2384" i="107"/>
  <c r="O2385" i="107"/>
  <c r="P2385" i="107"/>
  <c r="O2386" i="107"/>
  <c r="P2386" i="107"/>
  <c r="O2387" i="107"/>
  <c r="P2387" i="107"/>
  <c r="O2388" i="107"/>
  <c r="P2388" i="107"/>
  <c r="O2389" i="107"/>
  <c r="P2389" i="107"/>
  <c r="O2390" i="107"/>
  <c r="P2390" i="107"/>
  <c r="O2391" i="107"/>
  <c r="P2391" i="107"/>
  <c r="O2392" i="107"/>
  <c r="P2392" i="107"/>
  <c r="O2393" i="107"/>
  <c r="P2393" i="107"/>
  <c r="O2394" i="107"/>
  <c r="P2394" i="107"/>
  <c r="O2395" i="107"/>
  <c r="P2395" i="107"/>
  <c r="O2396" i="107"/>
  <c r="P2396" i="107"/>
  <c r="O2397" i="107"/>
  <c r="P2397" i="107"/>
  <c r="O2398" i="107"/>
  <c r="P2398" i="107"/>
  <c r="O2399" i="107"/>
  <c r="P2399" i="107"/>
  <c r="O2400" i="107"/>
  <c r="P2400" i="107"/>
  <c r="O2401" i="107"/>
  <c r="P2401" i="107"/>
  <c r="O2402" i="107"/>
  <c r="P2402" i="107"/>
  <c r="O2403" i="107"/>
  <c r="P2403" i="107"/>
  <c r="O2404" i="107"/>
  <c r="P2404" i="107"/>
  <c r="O2405" i="107"/>
  <c r="P2405" i="107"/>
  <c r="O2406" i="107"/>
  <c r="P2406" i="107"/>
  <c r="O2407" i="107"/>
  <c r="P2407" i="107"/>
  <c r="O2408" i="107"/>
  <c r="P2408" i="107"/>
  <c r="O2409" i="107"/>
  <c r="P2409" i="107"/>
  <c r="O2410" i="107"/>
  <c r="P2410" i="107"/>
  <c r="O2411" i="107"/>
  <c r="P2411" i="107"/>
  <c r="O2412" i="107"/>
  <c r="P2412" i="107"/>
  <c r="O2413" i="107"/>
  <c r="P2413" i="107"/>
  <c r="O2414" i="107"/>
  <c r="P2414" i="107"/>
  <c r="O2415" i="107"/>
  <c r="P2415" i="107"/>
  <c r="O2416" i="107"/>
  <c r="P2416" i="107"/>
  <c r="O2417" i="107"/>
  <c r="P2417" i="107"/>
  <c r="O2418" i="107"/>
  <c r="P2418" i="107"/>
  <c r="O2419" i="107"/>
  <c r="P2419" i="107"/>
  <c r="O2420" i="107"/>
  <c r="P2420" i="107"/>
  <c r="O2421" i="107"/>
  <c r="P2421" i="107"/>
  <c r="O2422" i="107"/>
  <c r="P2422" i="107"/>
  <c r="O2423" i="107"/>
  <c r="P2423" i="107"/>
  <c r="O2424" i="107"/>
  <c r="P2424" i="107"/>
  <c r="O2425" i="107"/>
  <c r="P2425" i="107"/>
  <c r="O2426" i="107"/>
  <c r="P2426" i="107"/>
  <c r="O2427" i="107"/>
  <c r="P2427" i="107"/>
  <c r="O2428" i="107"/>
  <c r="P2428" i="107"/>
  <c r="O2429" i="107"/>
  <c r="P2429" i="107"/>
  <c r="O2430" i="107"/>
  <c r="P2430" i="107"/>
  <c r="O2431" i="107"/>
  <c r="P2431" i="107"/>
  <c r="O2432" i="107"/>
  <c r="P2432" i="107"/>
  <c r="O2433" i="107"/>
  <c r="P2433" i="107"/>
  <c r="O2434" i="107"/>
  <c r="P2434" i="107"/>
  <c r="O2435" i="107"/>
  <c r="P2435" i="107"/>
  <c r="O2436" i="107"/>
  <c r="P2436" i="107"/>
  <c r="O2437" i="107"/>
  <c r="P2437" i="107"/>
  <c r="O2438" i="107"/>
  <c r="P2438" i="107"/>
  <c r="O2439" i="107"/>
  <c r="P2439" i="107"/>
  <c r="O2440" i="107"/>
  <c r="P2440" i="107"/>
  <c r="O2441" i="107"/>
  <c r="P2441" i="107"/>
  <c r="O2442" i="107"/>
  <c r="P2442" i="107"/>
  <c r="O2443" i="107"/>
  <c r="P2443" i="107"/>
  <c r="O2444" i="107"/>
  <c r="P2444" i="107"/>
  <c r="O2445" i="107"/>
  <c r="P2445" i="107"/>
  <c r="O2446" i="107"/>
  <c r="P2446" i="107"/>
  <c r="O2447" i="107"/>
  <c r="P2447" i="107"/>
  <c r="O2448" i="107"/>
  <c r="P2448" i="107"/>
  <c r="O2449" i="107"/>
  <c r="P2449" i="107"/>
  <c r="O2450" i="107"/>
  <c r="P2450" i="107"/>
  <c r="O2451" i="107"/>
  <c r="P2451" i="107"/>
  <c r="O2452" i="107"/>
  <c r="P2452" i="107"/>
  <c r="O2453" i="107"/>
  <c r="P2453" i="107"/>
  <c r="O2454" i="107"/>
  <c r="P2454" i="107"/>
  <c r="O2455" i="107"/>
  <c r="P2455" i="107"/>
  <c r="O2456" i="107"/>
  <c r="P2456" i="107"/>
  <c r="O2457" i="107"/>
  <c r="P2457" i="107"/>
  <c r="O2458" i="107"/>
  <c r="P2458" i="107"/>
  <c r="O2459" i="107"/>
  <c r="P2459" i="107"/>
  <c r="O2460" i="107"/>
  <c r="P2460" i="107"/>
  <c r="O2461" i="107"/>
  <c r="P2461" i="107"/>
  <c r="O2462" i="107"/>
  <c r="P2462" i="107"/>
  <c r="O2463" i="107"/>
  <c r="P2463" i="107"/>
  <c r="O2464" i="107"/>
  <c r="P2464" i="107"/>
  <c r="O2465" i="107"/>
  <c r="P2465" i="107"/>
  <c r="O2466" i="107"/>
  <c r="P2466" i="107"/>
  <c r="O2467" i="107"/>
  <c r="P2467" i="107"/>
  <c r="O2468" i="107"/>
  <c r="P2468" i="107"/>
  <c r="O2469" i="107"/>
  <c r="P2469" i="107"/>
  <c r="O2470" i="107"/>
  <c r="P2470" i="107"/>
  <c r="O2471" i="107"/>
  <c r="P2471" i="107"/>
  <c r="O2472" i="107"/>
  <c r="P2472" i="107"/>
  <c r="O2473" i="107"/>
  <c r="P2473" i="107"/>
  <c r="O2474" i="107"/>
  <c r="P2474" i="107"/>
  <c r="O2475" i="107"/>
  <c r="P2475" i="107"/>
  <c r="O2476" i="107"/>
  <c r="P2476" i="107"/>
  <c r="O2477" i="107"/>
  <c r="P2477" i="107"/>
  <c r="O2478" i="107"/>
  <c r="P2478" i="107"/>
  <c r="O2479" i="107"/>
  <c r="P2479" i="107"/>
  <c r="O2480" i="107"/>
  <c r="P2480" i="107"/>
  <c r="O2481" i="107"/>
  <c r="P2481" i="107"/>
  <c r="O2482" i="107"/>
  <c r="P2482" i="107"/>
  <c r="O2483" i="107"/>
  <c r="P2483" i="107"/>
  <c r="O2484" i="107"/>
  <c r="P2484" i="107"/>
  <c r="O2485" i="107"/>
  <c r="P2485" i="107"/>
  <c r="O2486" i="107"/>
  <c r="P2486" i="107"/>
  <c r="O2487" i="107"/>
  <c r="P2487" i="107"/>
  <c r="O2488" i="107"/>
  <c r="P2488" i="107"/>
  <c r="O2489" i="107"/>
  <c r="P2489" i="107"/>
  <c r="O2490" i="107"/>
  <c r="P2490" i="107"/>
  <c r="O2491" i="107"/>
  <c r="P2491" i="107"/>
  <c r="O2492" i="107"/>
  <c r="P2492" i="107"/>
  <c r="O2493" i="107"/>
  <c r="P2493" i="107"/>
  <c r="O2494" i="107"/>
  <c r="P2494" i="107"/>
  <c r="O2495" i="107"/>
  <c r="P2495" i="107"/>
  <c r="O2496" i="107"/>
  <c r="P2496" i="107"/>
  <c r="O2497" i="107"/>
  <c r="P2497" i="107"/>
  <c r="O2498" i="107"/>
  <c r="P2498" i="107"/>
  <c r="O2499" i="107"/>
  <c r="P2499" i="107"/>
  <c r="O2500" i="107"/>
  <c r="P2500" i="107"/>
  <c r="O2501" i="107"/>
  <c r="P2501" i="107"/>
  <c r="O2502" i="107"/>
  <c r="P2502" i="107"/>
  <c r="O2503" i="107"/>
  <c r="P2503" i="107"/>
  <c r="O2504" i="107"/>
  <c r="P2504" i="107"/>
  <c r="O2505" i="107"/>
  <c r="P2505" i="107"/>
  <c r="O2506" i="107"/>
  <c r="P2506" i="107"/>
  <c r="O2507" i="107"/>
  <c r="P2507" i="107"/>
  <c r="O2508" i="107"/>
  <c r="P2508" i="107"/>
  <c r="O2509" i="107"/>
  <c r="P2509" i="107"/>
  <c r="O2510" i="107"/>
  <c r="P2510" i="107"/>
  <c r="O2511" i="107"/>
  <c r="P2511" i="107"/>
  <c r="O2512" i="107"/>
  <c r="P2512" i="107"/>
  <c r="O2513" i="107"/>
  <c r="P2513" i="107"/>
  <c r="Q2513" i="107"/>
  <c r="O2514" i="107"/>
  <c r="P2514" i="107"/>
  <c r="O2515" i="107"/>
  <c r="P2515" i="107"/>
  <c r="O2516" i="107"/>
  <c r="P2516" i="107"/>
  <c r="O2517" i="107"/>
  <c r="P2517" i="107"/>
  <c r="O2518" i="107"/>
  <c r="P2518" i="107"/>
  <c r="O2519" i="107"/>
  <c r="P2519" i="107"/>
  <c r="O2520" i="107"/>
  <c r="P2520" i="107"/>
  <c r="Q2520" i="107"/>
  <c r="O2521" i="107"/>
  <c r="P2521" i="107"/>
  <c r="Q2521" i="107"/>
  <c r="O2522" i="107"/>
  <c r="P2522" i="107"/>
  <c r="O2523" i="107"/>
  <c r="P2523" i="107"/>
  <c r="O2524" i="107"/>
  <c r="P2524" i="107"/>
  <c r="O2525" i="107"/>
  <c r="P2525" i="107"/>
  <c r="O2526" i="107"/>
  <c r="P2526" i="107"/>
  <c r="O2527" i="107"/>
  <c r="P2527" i="107"/>
  <c r="O2528" i="107"/>
  <c r="P2528" i="107"/>
  <c r="O2529" i="107"/>
  <c r="P2529" i="107"/>
  <c r="O2530" i="107"/>
  <c r="P2530" i="107"/>
  <c r="O2531" i="107"/>
  <c r="P2531" i="107"/>
  <c r="O2532" i="107"/>
  <c r="P2532" i="107"/>
  <c r="O2533" i="107"/>
  <c r="P2533" i="107"/>
  <c r="O2534" i="107"/>
  <c r="P2534" i="107"/>
  <c r="O2535" i="107"/>
  <c r="P2535" i="107"/>
  <c r="O2536" i="107"/>
  <c r="P2536" i="107"/>
  <c r="O2537" i="107"/>
  <c r="P2537" i="107"/>
  <c r="O2538" i="107"/>
  <c r="P2538" i="107"/>
  <c r="O2539" i="107"/>
  <c r="P2539" i="107"/>
  <c r="O2540" i="107"/>
  <c r="P2540" i="107"/>
  <c r="O2541" i="107"/>
  <c r="P2541" i="107"/>
  <c r="O2542" i="107"/>
  <c r="P2542" i="107"/>
  <c r="O2543" i="107"/>
  <c r="P2543" i="107"/>
  <c r="O2544" i="107"/>
  <c r="P2544" i="107"/>
  <c r="O2545" i="107"/>
  <c r="P2545" i="107"/>
  <c r="Q2545" i="107"/>
  <c r="O2546" i="107"/>
  <c r="P2546" i="107"/>
  <c r="O2547" i="107"/>
  <c r="P2547" i="107"/>
  <c r="O2548" i="107"/>
  <c r="P2548" i="107"/>
  <c r="O2549" i="107"/>
  <c r="P2549" i="107"/>
  <c r="O2550" i="107"/>
  <c r="P2550" i="107"/>
  <c r="O2551" i="107"/>
  <c r="P2551" i="107"/>
  <c r="O2552" i="107"/>
  <c r="P2552" i="107"/>
  <c r="O2553" i="107"/>
  <c r="P2553" i="107"/>
  <c r="O2554" i="107"/>
  <c r="P2554" i="107"/>
  <c r="O2555" i="107"/>
  <c r="P2555" i="107"/>
  <c r="O2556" i="107"/>
  <c r="P2556" i="107"/>
  <c r="O2557" i="107"/>
  <c r="P2557" i="107"/>
  <c r="O2558" i="107"/>
  <c r="P2558" i="107"/>
  <c r="O2559" i="107"/>
  <c r="P2559" i="107"/>
  <c r="O2560" i="107"/>
  <c r="P2560" i="107"/>
  <c r="O2561" i="107"/>
  <c r="P2561" i="107"/>
  <c r="O2562" i="107"/>
  <c r="P2562" i="107"/>
  <c r="O2563" i="107"/>
  <c r="P2563" i="107"/>
  <c r="O2564" i="107"/>
  <c r="P2564" i="107"/>
  <c r="O2565" i="107"/>
  <c r="P2565" i="107"/>
  <c r="O2566" i="107"/>
  <c r="P2566" i="107"/>
  <c r="O2567" i="107"/>
  <c r="P2567" i="107"/>
  <c r="O2568" i="107"/>
  <c r="P2568" i="107"/>
  <c r="O2569" i="107"/>
  <c r="P2569" i="107"/>
  <c r="O2570" i="107"/>
  <c r="P2570" i="107"/>
  <c r="O2571" i="107"/>
  <c r="P2571" i="107"/>
  <c r="O2572" i="107"/>
  <c r="P2572" i="107"/>
  <c r="O2573" i="107"/>
  <c r="P2573" i="107"/>
  <c r="O2574" i="107"/>
  <c r="P2574" i="107"/>
  <c r="O2575" i="107"/>
  <c r="P2575" i="107"/>
  <c r="O2576" i="107"/>
  <c r="P2576" i="107"/>
  <c r="O2577" i="107"/>
  <c r="P2577" i="107"/>
  <c r="O2578" i="107"/>
  <c r="P2578" i="107"/>
  <c r="O2579" i="107"/>
  <c r="P2579" i="107"/>
  <c r="O2580" i="107"/>
  <c r="P2580" i="107"/>
  <c r="O2581" i="107"/>
  <c r="P2581" i="107"/>
  <c r="O2582" i="107"/>
  <c r="P2582" i="107"/>
  <c r="O2583" i="107"/>
  <c r="P2583" i="107"/>
  <c r="O2584" i="107"/>
  <c r="P2584" i="107"/>
  <c r="O2585" i="107"/>
  <c r="P2585" i="107"/>
  <c r="O2586" i="107"/>
  <c r="P2586" i="107"/>
  <c r="O2587" i="107"/>
  <c r="P2587" i="107"/>
  <c r="O2588" i="107"/>
  <c r="P2588" i="107"/>
  <c r="O2589" i="107"/>
  <c r="P2589" i="107"/>
  <c r="O2590" i="107"/>
  <c r="P2590" i="107"/>
  <c r="O2591" i="107"/>
  <c r="P2591" i="107"/>
  <c r="O2592" i="107"/>
  <c r="P2592" i="107"/>
  <c r="O2593" i="107"/>
  <c r="P2593" i="107"/>
  <c r="O2594" i="107"/>
  <c r="P2594" i="107"/>
  <c r="O2595" i="107"/>
  <c r="P2595" i="107"/>
  <c r="O2596" i="107"/>
  <c r="P2596" i="107"/>
  <c r="O2597" i="107"/>
  <c r="P2597" i="107"/>
  <c r="O2598" i="107"/>
  <c r="P2598" i="107"/>
  <c r="O2599" i="107"/>
  <c r="P2599" i="107"/>
  <c r="O2600" i="107"/>
  <c r="P2600" i="107"/>
  <c r="O2601" i="107"/>
  <c r="P2601" i="107"/>
  <c r="O2602" i="107"/>
  <c r="P2602" i="107"/>
  <c r="O2603" i="107"/>
  <c r="P2603" i="107"/>
  <c r="O2604" i="107"/>
  <c r="P2604" i="107"/>
  <c r="O2605" i="107"/>
  <c r="P2605" i="107"/>
  <c r="O2606" i="107"/>
  <c r="P2606" i="107"/>
  <c r="O2607" i="107"/>
  <c r="P2607" i="107"/>
  <c r="O2608" i="107"/>
  <c r="P2608" i="107"/>
  <c r="O2609" i="107"/>
  <c r="P2609" i="107"/>
  <c r="O2610" i="107"/>
  <c r="P2610" i="107"/>
  <c r="O2611" i="107"/>
  <c r="P2611" i="107"/>
  <c r="O2612" i="107"/>
  <c r="P2612" i="107"/>
  <c r="O2613" i="107"/>
  <c r="P2613" i="107"/>
  <c r="Q2613" i="107"/>
  <c r="O2614" i="107"/>
  <c r="P2614" i="107"/>
  <c r="O2615" i="107"/>
  <c r="P2615" i="107"/>
  <c r="O2616" i="107"/>
  <c r="P2616" i="107"/>
  <c r="O2617" i="107"/>
  <c r="P2617" i="107"/>
  <c r="O2618" i="107"/>
  <c r="P2618" i="107"/>
  <c r="Q2618" i="107"/>
  <c r="O2619" i="107"/>
  <c r="P2619" i="107"/>
  <c r="O2620" i="107"/>
  <c r="P2620" i="107"/>
  <c r="O2621" i="107"/>
  <c r="P2621" i="107"/>
  <c r="O2622" i="107"/>
  <c r="P2622" i="107"/>
  <c r="O2623" i="107"/>
  <c r="P2623" i="107"/>
  <c r="O2624" i="107"/>
  <c r="P2624" i="107"/>
  <c r="O2625" i="107"/>
  <c r="P2625" i="107"/>
  <c r="O2626" i="107"/>
  <c r="P2626" i="107"/>
  <c r="O2627" i="107"/>
  <c r="P2627" i="107"/>
  <c r="O2628" i="107"/>
  <c r="P2628" i="107"/>
  <c r="O2629" i="107"/>
  <c r="P2629" i="107"/>
  <c r="O2630" i="107"/>
  <c r="P2630" i="107"/>
  <c r="O2631" i="107"/>
  <c r="P2631" i="107"/>
  <c r="O2632" i="107"/>
  <c r="P2632" i="107"/>
  <c r="O2633" i="107"/>
  <c r="P2633" i="107"/>
  <c r="O2634" i="107"/>
  <c r="P2634" i="107"/>
  <c r="O2635" i="107"/>
  <c r="P2635" i="107"/>
  <c r="O2636" i="107"/>
  <c r="P2636" i="107"/>
  <c r="O2637" i="107"/>
  <c r="P2637" i="107"/>
  <c r="O2638" i="107"/>
  <c r="P2638" i="107"/>
  <c r="O2639" i="107"/>
  <c r="P2639" i="107"/>
  <c r="O2640" i="107"/>
  <c r="P2640" i="107"/>
  <c r="O2641" i="107"/>
  <c r="P2641" i="107"/>
  <c r="O2642" i="107"/>
  <c r="P2642" i="107"/>
  <c r="O2643" i="107"/>
  <c r="P2643" i="107"/>
  <c r="O2644" i="107"/>
  <c r="P2644" i="107"/>
  <c r="O2645" i="107"/>
  <c r="P2645" i="107"/>
  <c r="O2646" i="107"/>
  <c r="P2646" i="107"/>
  <c r="O2647" i="107"/>
  <c r="P2647" i="107"/>
  <c r="O2648" i="107"/>
  <c r="P2648" i="107"/>
  <c r="O2649" i="107"/>
  <c r="P2649" i="107"/>
  <c r="O2650" i="107"/>
  <c r="P2650" i="107"/>
  <c r="O2651" i="107"/>
  <c r="P2651" i="107"/>
  <c r="O2652" i="107"/>
  <c r="P2652" i="107"/>
  <c r="O2653" i="107"/>
  <c r="P2653" i="107"/>
  <c r="O2654" i="107"/>
  <c r="P2654" i="107"/>
  <c r="O2655" i="107"/>
  <c r="P2655" i="107"/>
  <c r="O2656" i="107"/>
  <c r="P2656" i="107"/>
  <c r="O2657" i="107"/>
  <c r="P2657" i="107"/>
  <c r="O2658" i="107"/>
  <c r="P2658" i="107"/>
  <c r="O2659" i="107"/>
  <c r="P2659" i="107"/>
  <c r="O2660" i="107"/>
  <c r="P2660" i="107"/>
  <c r="O2661" i="107"/>
  <c r="P2661" i="107"/>
  <c r="O2662" i="107"/>
  <c r="P2662" i="107"/>
  <c r="O2663" i="107"/>
  <c r="P2663" i="107"/>
  <c r="O2664" i="107"/>
  <c r="P2664" i="107"/>
  <c r="O2665" i="107"/>
  <c r="P2665" i="107"/>
  <c r="O2666" i="107"/>
  <c r="P2666" i="107"/>
  <c r="O2667" i="107"/>
  <c r="P2667" i="107"/>
  <c r="O2668" i="107"/>
  <c r="P2668" i="107"/>
  <c r="O2669" i="107"/>
  <c r="P2669" i="107"/>
  <c r="O2670" i="107"/>
  <c r="P2670" i="107"/>
  <c r="O2671" i="107"/>
  <c r="P2671" i="107"/>
  <c r="O2672" i="107"/>
  <c r="P2672" i="107"/>
  <c r="O2673" i="107"/>
  <c r="P2673" i="107"/>
  <c r="O2674" i="107"/>
  <c r="P2674" i="107"/>
  <c r="O2675" i="107"/>
  <c r="P2675" i="107"/>
  <c r="O2676" i="107"/>
  <c r="P2676" i="107"/>
  <c r="O2677" i="107"/>
  <c r="P2677" i="107"/>
  <c r="O2678" i="107"/>
  <c r="P2678" i="107"/>
  <c r="O2679" i="107"/>
  <c r="P2679" i="107"/>
  <c r="O2680" i="107"/>
  <c r="P2680" i="107"/>
  <c r="O2681" i="107"/>
  <c r="P2681" i="107"/>
  <c r="O2682" i="107"/>
  <c r="P2682" i="107"/>
  <c r="O2683" i="107"/>
  <c r="P2683" i="107"/>
  <c r="O2684" i="107"/>
  <c r="P2684" i="107"/>
  <c r="O2685" i="107"/>
  <c r="P2685" i="107"/>
  <c r="O2686" i="107"/>
  <c r="P2686" i="107"/>
  <c r="O2687" i="107"/>
  <c r="P2687" i="107"/>
  <c r="O2688" i="107"/>
  <c r="P2688" i="107"/>
  <c r="O2689" i="107"/>
  <c r="P2689" i="107"/>
  <c r="O2690" i="107"/>
  <c r="P2690" i="107"/>
  <c r="O2691" i="107"/>
  <c r="P2691" i="107"/>
  <c r="O2692" i="107"/>
  <c r="P2692" i="107"/>
  <c r="O2693" i="107"/>
  <c r="P2693" i="107"/>
  <c r="O2694" i="107"/>
  <c r="P2694" i="107"/>
  <c r="O2695" i="107"/>
  <c r="P2695" i="107"/>
  <c r="O2696" i="107"/>
  <c r="P2696" i="107"/>
  <c r="O2697" i="107"/>
  <c r="P2697" i="107"/>
  <c r="Q2697" i="107"/>
  <c r="P2698" i="107"/>
  <c r="P2699" i="107"/>
  <c r="P2700" i="107"/>
  <c r="P2701" i="107"/>
  <c r="P2702" i="107"/>
  <c r="P2703" i="107"/>
  <c r="P2704" i="107"/>
  <c r="P2705" i="107"/>
  <c r="P2706" i="107"/>
  <c r="P2707" i="107"/>
  <c r="P2708" i="107"/>
  <c r="P2709" i="107"/>
  <c r="P2710" i="107"/>
  <c r="P2711" i="107"/>
  <c r="P2712" i="107"/>
  <c r="P2713" i="107"/>
  <c r="P2714" i="107"/>
  <c r="P2715" i="107"/>
  <c r="O2716" i="107"/>
  <c r="P2716" i="107"/>
  <c r="O2717" i="107"/>
  <c r="P2717" i="107"/>
  <c r="Q2717" i="107"/>
  <c r="O2718" i="107"/>
  <c r="P2718" i="107"/>
  <c r="Q2718" i="107"/>
  <c r="O2719" i="107"/>
  <c r="P2719" i="107"/>
  <c r="Q2719" i="107"/>
  <c r="O2720" i="107"/>
  <c r="P2720" i="107"/>
  <c r="Q2720" i="107"/>
  <c r="O2721" i="107"/>
  <c r="P2721" i="107"/>
  <c r="Q2721" i="107"/>
  <c r="O2722" i="107"/>
  <c r="P2722" i="107"/>
  <c r="Q2722" i="107"/>
  <c r="O2723" i="107"/>
  <c r="P2723" i="107"/>
  <c r="Q2723" i="107"/>
  <c r="O2724" i="107"/>
  <c r="P2724" i="107"/>
  <c r="Q2724" i="107"/>
  <c r="O2725" i="107"/>
  <c r="P2725" i="107"/>
  <c r="Q2725" i="107"/>
  <c r="O2726" i="107"/>
  <c r="P2726" i="107"/>
  <c r="Q2726" i="107"/>
  <c r="O2727" i="107"/>
  <c r="P2727" i="107"/>
  <c r="Q2727" i="107"/>
  <c r="O2728" i="107"/>
  <c r="P2728" i="107"/>
  <c r="Q2728" i="107"/>
  <c r="O2729" i="107"/>
  <c r="P2729" i="107"/>
  <c r="Q2729" i="107"/>
  <c r="O2730" i="107"/>
  <c r="P2730" i="107"/>
  <c r="Q2730" i="107"/>
  <c r="O2731" i="107"/>
  <c r="P2731" i="107"/>
  <c r="Q2731" i="107"/>
  <c r="O2732" i="107"/>
  <c r="P2732" i="107"/>
  <c r="Q2732" i="107"/>
  <c r="O2733" i="107"/>
  <c r="P2733" i="107"/>
  <c r="Q2733" i="107"/>
  <c r="O2734" i="107"/>
  <c r="P2734" i="107"/>
  <c r="Q2734" i="107"/>
  <c r="O2735" i="107"/>
  <c r="P2735" i="107"/>
  <c r="Q2735" i="107"/>
  <c r="O2736" i="107"/>
  <c r="P2736" i="107"/>
  <c r="Q2736" i="107"/>
  <c r="O2737" i="107"/>
  <c r="P2737" i="107"/>
  <c r="Q2737" i="107"/>
  <c r="O2738" i="107"/>
  <c r="P2738" i="107"/>
  <c r="Q2738" i="107"/>
  <c r="O2739" i="107"/>
  <c r="P2739" i="107"/>
  <c r="Q2739" i="107"/>
  <c r="O2740" i="107"/>
  <c r="P2740" i="107"/>
  <c r="Q2740" i="107"/>
  <c r="O2741" i="107"/>
  <c r="P2741" i="107"/>
  <c r="Q2741" i="107"/>
  <c r="O2742" i="107"/>
  <c r="P2742" i="107"/>
  <c r="Q2742" i="107"/>
  <c r="O2743" i="107"/>
  <c r="P2743" i="107"/>
  <c r="Q2743" i="107"/>
  <c r="O2744" i="107"/>
  <c r="P2744" i="107"/>
  <c r="Q2744" i="107"/>
  <c r="O2745" i="107"/>
  <c r="P2745" i="107"/>
  <c r="Q2745" i="107"/>
  <c r="O2746" i="107"/>
  <c r="P2746" i="107"/>
  <c r="Q2746" i="107"/>
  <c r="O2747" i="107"/>
  <c r="P2747" i="107"/>
  <c r="Q2747" i="107"/>
  <c r="O2748" i="107"/>
  <c r="P2748" i="107"/>
  <c r="Q2748" i="107"/>
  <c r="O2749" i="107"/>
  <c r="P2749" i="107"/>
  <c r="Q2749" i="107"/>
  <c r="O2750" i="107"/>
  <c r="P2750" i="107"/>
  <c r="Q2750" i="107"/>
  <c r="O2751" i="107"/>
  <c r="P2751" i="107"/>
  <c r="Q2751" i="107"/>
  <c r="O2752" i="107"/>
  <c r="P2752" i="107"/>
  <c r="Q2752" i="107"/>
  <c r="O2753" i="107"/>
  <c r="P2753" i="107"/>
  <c r="Q2753" i="107"/>
  <c r="O2754" i="107"/>
  <c r="P2754" i="107"/>
  <c r="Q2754" i="107"/>
  <c r="O2755" i="107"/>
  <c r="P2755" i="107"/>
  <c r="Q2755" i="107"/>
  <c r="O2756" i="107"/>
  <c r="P2756" i="107"/>
  <c r="Q2756" i="107"/>
  <c r="O2757" i="107"/>
  <c r="P2757" i="107"/>
  <c r="Q2757" i="107"/>
  <c r="O2758" i="107"/>
  <c r="P2758" i="107"/>
  <c r="Q2758" i="107"/>
  <c r="O2759" i="107"/>
  <c r="P2759" i="107"/>
  <c r="Q2759" i="107"/>
  <c r="O2760" i="107"/>
  <c r="P2760" i="107"/>
  <c r="Q2760" i="107"/>
  <c r="O2761" i="107"/>
  <c r="P2761" i="107"/>
  <c r="Q2761" i="107"/>
  <c r="O2762" i="107"/>
  <c r="P2762" i="107"/>
  <c r="O2763" i="107"/>
  <c r="P2763" i="107"/>
  <c r="O2764" i="107"/>
  <c r="P2764" i="107"/>
  <c r="Q2764" i="107"/>
  <c r="O2765" i="107"/>
  <c r="P2765" i="107"/>
  <c r="Q2765" i="107"/>
  <c r="O2766" i="107"/>
  <c r="P2766" i="107"/>
  <c r="O2767" i="107"/>
  <c r="P2767" i="107"/>
  <c r="O2768" i="107"/>
  <c r="P2768" i="107"/>
  <c r="O2769" i="107"/>
  <c r="P2769" i="107"/>
  <c r="O2770" i="107"/>
  <c r="P2770" i="107"/>
  <c r="O2771" i="107"/>
  <c r="P2771" i="107"/>
  <c r="O2772" i="107"/>
  <c r="P2772" i="107"/>
  <c r="O2773" i="107"/>
  <c r="P2773" i="107"/>
  <c r="O2774" i="107"/>
  <c r="P2774" i="107"/>
  <c r="O2775" i="107"/>
  <c r="P2775" i="107"/>
  <c r="O2776" i="107"/>
  <c r="P2776" i="107"/>
  <c r="O2777" i="107"/>
  <c r="P2777" i="107"/>
  <c r="O2778" i="107"/>
  <c r="P2778" i="107"/>
  <c r="O2779" i="107"/>
  <c r="P2779" i="107"/>
  <c r="Q2779" i="107"/>
  <c r="O2780" i="107"/>
  <c r="P2780" i="107"/>
  <c r="O2781" i="107"/>
  <c r="P2781" i="107"/>
  <c r="O2782" i="107"/>
  <c r="P2782" i="107"/>
  <c r="O2783" i="107"/>
  <c r="P2783" i="107"/>
  <c r="O2784" i="107"/>
  <c r="P2784" i="107"/>
  <c r="O2785" i="107"/>
  <c r="P2785" i="107"/>
  <c r="O2786" i="107"/>
  <c r="P2786" i="107"/>
  <c r="O2787" i="107"/>
  <c r="P2787" i="107"/>
  <c r="O2788" i="107"/>
  <c r="P2788" i="107"/>
  <c r="O2789" i="107"/>
  <c r="P2789" i="107"/>
  <c r="O2790" i="107"/>
  <c r="P2790" i="107"/>
  <c r="O2791" i="107"/>
  <c r="P2791" i="107"/>
  <c r="O2792" i="107"/>
  <c r="P2792" i="107"/>
  <c r="O2793" i="107"/>
  <c r="P2793" i="107"/>
  <c r="O2794" i="107"/>
  <c r="P2794" i="107"/>
  <c r="O2795" i="107"/>
  <c r="P2795" i="107"/>
  <c r="O2796" i="107"/>
  <c r="P2796" i="107"/>
  <c r="O2797" i="107"/>
  <c r="P2797" i="107"/>
  <c r="O2798" i="107"/>
  <c r="P2798" i="107"/>
  <c r="O2799" i="107"/>
  <c r="P2799" i="107"/>
  <c r="O2800" i="107"/>
  <c r="P2800" i="107"/>
  <c r="O2801" i="107"/>
  <c r="P2801" i="107"/>
  <c r="O2802" i="107"/>
  <c r="P2802" i="107"/>
  <c r="O2803" i="107"/>
  <c r="P2803" i="107"/>
  <c r="O2804" i="107"/>
  <c r="P2804" i="107"/>
  <c r="O2805" i="107"/>
  <c r="P2805" i="107"/>
  <c r="O2806" i="107"/>
  <c r="P2806" i="107"/>
  <c r="O2807" i="107"/>
  <c r="P2807" i="107"/>
  <c r="O2808" i="107"/>
  <c r="P2808" i="107"/>
  <c r="O2809" i="107"/>
  <c r="P2809" i="107"/>
  <c r="O2810" i="107"/>
  <c r="P2810" i="107"/>
  <c r="O2811" i="107"/>
  <c r="P2811" i="107"/>
  <c r="O2812" i="107"/>
  <c r="P2812" i="107"/>
  <c r="O2813" i="107"/>
  <c r="P2813" i="107"/>
  <c r="O2814" i="107"/>
  <c r="P2814" i="107"/>
  <c r="O2815" i="107"/>
  <c r="P2815" i="107"/>
  <c r="O2816" i="107"/>
  <c r="P2816" i="107"/>
  <c r="O2817" i="107"/>
  <c r="P2817" i="107"/>
  <c r="O2818" i="107"/>
  <c r="P2818" i="107"/>
  <c r="O2819" i="107"/>
  <c r="P2819" i="107"/>
  <c r="O2820" i="107"/>
  <c r="P2820" i="107"/>
  <c r="O2821" i="107"/>
  <c r="P2821" i="107"/>
  <c r="O2822" i="107"/>
  <c r="P2822" i="107"/>
  <c r="O2823" i="107"/>
  <c r="P2823" i="107"/>
  <c r="O2824" i="107"/>
  <c r="P2824" i="107"/>
  <c r="O2825" i="107"/>
  <c r="P2825" i="107"/>
  <c r="O2826" i="107"/>
  <c r="P2826" i="107"/>
  <c r="O2827" i="107"/>
  <c r="P2827" i="107"/>
  <c r="O2828" i="107"/>
  <c r="P2828" i="107"/>
  <c r="O2829" i="107"/>
  <c r="P2829" i="107"/>
  <c r="O2830" i="107"/>
  <c r="P2830" i="107"/>
  <c r="O2831" i="107"/>
  <c r="P2831" i="107"/>
  <c r="Q2831" i="107"/>
  <c r="O2832" i="107"/>
  <c r="P2832" i="107"/>
  <c r="Q2832" i="107"/>
  <c r="O2833" i="107"/>
  <c r="P2833" i="107"/>
  <c r="O2834" i="107"/>
  <c r="P2834" i="107"/>
  <c r="O2835" i="107"/>
  <c r="P2835" i="107"/>
  <c r="O2836" i="107"/>
  <c r="P2836" i="107"/>
  <c r="O2837" i="107"/>
  <c r="P2837" i="107"/>
  <c r="O2838" i="107"/>
  <c r="P2838" i="107"/>
  <c r="O2839" i="107"/>
  <c r="P2839" i="107"/>
  <c r="O2840" i="107"/>
  <c r="P2840" i="107"/>
  <c r="O2841" i="107"/>
  <c r="P2841" i="107"/>
  <c r="Q2841" i="107"/>
  <c r="O2842" i="107"/>
  <c r="P2842" i="107"/>
  <c r="O2843" i="107"/>
  <c r="P2843" i="107"/>
  <c r="O2844" i="107"/>
  <c r="P2844" i="107"/>
  <c r="O2845" i="107"/>
  <c r="P2845" i="107"/>
  <c r="O2846" i="107"/>
  <c r="P2846" i="107"/>
  <c r="Q2846" i="107"/>
  <c r="O2847" i="107"/>
  <c r="P2847" i="107"/>
  <c r="O2848" i="107"/>
  <c r="P2848" i="107"/>
  <c r="O2849" i="107"/>
  <c r="P2849" i="107"/>
  <c r="O2850" i="107"/>
  <c r="P2850" i="107"/>
  <c r="O2851" i="107"/>
  <c r="P2851" i="107"/>
  <c r="O2852" i="107"/>
  <c r="P2852" i="107"/>
  <c r="O2853" i="107"/>
  <c r="P2853" i="107"/>
  <c r="O2854" i="107"/>
  <c r="P2854" i="107"/>
  <c r="O2855" i="107"/>
  <c r="P2855" i="107"/>
  <c r="O2856" i="107"/>
  <c r="P2856" i="107"/>
  <c r="O2857" i="107"/>
  <c r="P2857" i="107"/>
  <c r="O2858" i="107"/>
  <c r="P2858" i="107"/>
  <c r="O2859" i="107"/>
  <c r="P2859" i="107"/>
  <c r="O2860" i="107"/>
  <c r="P2860" i="107"/>
  <c r="O2861" i="107"/>
  <c r="P2861" i="107"/>
  <c r="O2862" i="107"/>
  <c r="P2862" i="107"/>
  <c r="O2863" i="107"/>
  <c r="P2863" i="107"/>
  <c r="O2864" i="107"/>
  <c r="P2864" i="107"/>
  <c r="O2865" i="107"/>
  <c r="P2865" i="107"/>
  <c r="O2866" i="107"/>
  <c r="P2866" i="107"/>
  <c r="O2867" i="107"/>
  <c r="P2867" i="107"/>
  <c r="O2868" i="107"/>
  <c r="P2868" i="107"/>
  <c r="O2869" i="107"/>
  <c r="P2869" i="107"/>
  <c r="O2870" i="107"/>
  <c r="P2870" i="107"/>
  <c r="O2871" i="107"/>
  <c r="P2871" i="107"/>
  <c r="O2872" i="107"/>
  <c r="P2872" i="107"/>
  <c r="O2873" i="107"/>
  <c r="P2873" i="107"/>
  <c r="O2874" i="107"/>
  <c r="P2874" i="107"/>
  <c r="O2875" i="107"/>
  <c r="P2875" i="107"/>
  <c r="O2876" i="107"/>
  <c r="P2876" i="107"/>
  <c r="O2877" i="107"/>
  <c r="P2877" i="107"/>
  <c r="O2878" i="107"/>
  <c r="P2878" i="107"/>
  <c r="O2879" i="107"/>
  <c r="P2879" i="107"/>
  <c r="O2880" i="107"/>
  <c r="P2880" i="107"/>
  <c r="O2881" i="107"/>
  <c r="P2881" i="107"/>
  <c r="O2882" i="107"/>
  <c r="P2882" i="107"/>
  <c r="O2883" i="107"/>
  <c r="P2883" i="107"/>
  <c r="O2884" i="107"/>
  <c r="P2884" i="107"/>
  <c r="O2885" i="107"/>
  <c r="P2885" i="107"/>
  <c r="O2886" i="107"/>
  <c r="P2886" i="107"/>
  <c r="O2887" i="107"/>
  <c r="P2887" i="107"/>
  <c r="O2888" i="107"/>
  <c r="P2888" i="107"/>
  <c r="O2889" i="107"/>
  <c r="P2889" i="107"/>
  <c r="O2890" i="107"/>
  <c r="P2890" i="107"/>
  <c r="O2891" i="107"/>
  <c r="P2891" i="107"/>
  <c r="O2892" i="107"/>
  <c r="P2892" i="107"/>
  <c r="O2893" i="107"/>
  <c r="P2893" i="107"/>
  <c r="O2894" i="107"/>
  <c r="P2894" i="107"/>
  <c r="O2895" i="107"/>
  <c r="P2895" i="107"/>
  <c r="O2896" i="107"/>
  <c r="P2896" i="107"/>
  <c r="O2897" i="107"/>
  <c r="P2897" i="107"/>
  <c r="O2898" i="107"/>
  <c r="P2898" i="107"/>
  <c r="O2899" i="107"/>
  <c r="P2899" i="107"/>
  <c r="O2900" i="107"/>
  <c r="P2900" i="107"/>
  <c r="O2901" i="107"/>
  <c r="P2901" i="107"/>
  <c r="O2902" i="107"/>
  <c r="P2902" i="107"/>
  <c r="O2903" i="107"/>
  <c r="P2903" i="107"/>
  <c r="O2904" i="107"/>
  <c r="P2904" i="107"/>
  <c r="O2905" i="107"/>
  <c r="P2905" i="107"/>
  <c r="O2906" i="107"/>
  <c r="P2906" i="107"/>
  <c r="O2907" i="107"/>
  <c r="P2907" i="107"/>
  <c r="O2908" i="107"/>
  <c r="P2908" i="107"/>
  <c r="O2909" i="107"/>
  <c r="P2909" i="107"/>
  <c r="O2910" i="107"/>
  <c r="P2910" i="107"/>
  <c r="O2911" i="107"/>
  <c r="P2911" i="107"/>
  <c r="O2912" i="107"/>
  <c r="P2912" i="107"/>
  <c r="O2913" i="107"/>
  <c r="P2913" i="107"/>
  <c r="O2914" i="107"/>
  <c r="P2914" i="107"/>
  <c r="O2915" i="107"/>
  <c r="P2915" i="107"/>
  <c r="O2916" i="107"/>
  <c r="P2916" i="107"/>
  <c r="O2917" i="107"/>
  <c r="P2917" i="107"/>
  <c r="O2918" i="107"/>
  <c r="P2918" i="107"/>
  <c r="O2919" i="107"/>
  <c r="P2919" i="107"/>
  <c r="O2920" i="107"/>
  <c r="P2920" i="107"/>
  <c r="O2921" i="107"/>
  <c r="P2921" i="107"/>
  <c r="O2922" i="107"/>
  <c r="P2922" i="107"/>
  <c r="O2923" i="107"/>
  <c r="P2923" i="107"/>
  <c r="O2924" i="107"/>
  <c r="P2924" i="107"/>
  <c r="O2925" i="107"/>
  <c r="P2925" i="107"/>
  <c r="O2926" i="107"/>
  <c r="P2926" i="107"/>
  <c r="O2927" i="107"/>
  <c r="P2927" i="107"/>
  <c r="O2928" i="107"/>
  <c r="P2928" i="107"/>
  <c r="O2929" i="107"/>
  <c r="P2929" i="107"/>
  <c r="O2930" i="107"/>
  <c r="P2930" i="107"/>
  <c r="O2931" i="107"/>
  <c r="P2931" i="107"/>
  <c r="O2932" i="107"/>
  <c r="P2932" i="107"/>
  <c r="O2933" i="107"/>
  <c r="P2933" i="107"/>
  <c r="O2934" i="107"/>
  <c r="P2934" i="107"/>
  <c r="O2935" i="107"/>
  <c r="P2935" i="107"/>
  <c r="O2936" i="107"/>
  <c r="P2936" i="107"/>
  <c r="O2937" i="107"/>
  <c r="P2937" i="107"/>
  <c r="O2938" i="107"/>
  <c r="P2938" i="107"/>
  <c r="O2939" i="107"/>
  <c r="P2939" i="107"/>
  <c r="O2940" i="107"/>
  <c r="P2940" i="107"/>
  <c r="O2941" i="107"/>
  <c r="P2941" i="107"/>
  <c r="O2942" i="107"/>
  <c r="P2942" i="107"/>
  <c r="O2943" i="107"/>
  <c r="P2943" i="107"/>
  <c r="O2944" i="107"/>
  <c r="P2944" i="107"/>
  <c r="Q2944" i="107"/>
  <c r="O2945" i="107"/>
  <c r="P2945" i="107"/>
  <c r="O2946" i="107"/>
  <c r="P2946" i="107"/>
  <c r="O2947" i="107"/>
  <c r="P2947" i="107"/>
  <c r="O2948" i="107"/>
  <c r="P2948" i="107"/>
  <c r="O2949" i="107"/>
  <c r="P2949" i="107"/>
  <c r="O2950" i="107"/>
  <c r="P2950" i="107"/>
  <c r="O2951" i="107"/>
  <c r="P2951" i="107"/>
  <c r="O2952" i="107"/>
  <c r="P2952" i="107"/>
  <c r="O2953" i="107"/>
  <c r="P2953" i="107"/>
  <c r="O2954" i="107"/>
  <c r="P2954" i="107"/>
  <c r="O2955" i="107"/>
  <c r="P2955" i="107"/>
  <c r="O2956" i="107"/>
  <c r="P2956" i="107"/>
  <c r="O2957" i="107"/>
  <c r="P2957" i="107"/>
  <c r="O2958" i="107"/>
  <c r="P2958" i="107"/>
  <c r="O2959" i="107"/>
  <c r="P2959" i="107"/>
  <c r="O2960" i="107"/>
  <c r="P2960" i="107"/>
  <c r="O2961" i="107"/>
  <c r="P2961" i="107"/>
  <c r="O2962" i="107"/>
  <c r="P2962" i="107"/>
  <c r="O2963" i="107"/>
  <c r="P2963" i="107"/>
  <c r="O2964" i="107"/>
  <c r="P2964" i="107"/>
  <c r="O2965" i="107"/>
  <c r="P2965" i="107"/>
  <c r="O2966" i="107"/>
  <c r="P2966" i="107"/>
  <c r="O2967" i="107"/>
  <c r="P2967" i="107"/>
  <c r="O2968" i="107"/>
  <c r="P2968" i="107"/>
  <c r="O2969" i="107"/>
  <c r="P2969" i="107"/>
  <c r="O2970" i="107"/>
  <c r="P2970" i="107"/>
  <c r="O2971" i="107"/>
  <c r="P2971" i="107"/>
  <c r="O2972" i="107"/>
  <c r="P2972" i="107"/>
  <c r="O2973" i="107"/>
  <c r="P2973" i="107"/>
  <c r="O2974" i="107"/>
  <c r="P2974" i="107"/>
  <c r="O2975" i="107"/>
  <c r="P2975" i="107"/>
  <c r="O2976" i="107"/>
  <c r="P2976" i="107"/>
  <c r="O2977" i="107"/>
  <c r="P2977" i="107"/>
  <c r="O2978" i="107"/>
  <c r="P2978" i="107"/>
  <c r="O2979" i="107"/>
  <c r="P2979" i="107"/>
  <c r="O2980" i="107"/>
  <c r="P2980" i="107"/>
  <c r="Q2980" i="107"/>
  <c r="O2981" i="107"/>
  <c r="P2981" i="107"/>
  <c r="O2982" i="107"/>
  <c r="P2982" i="107"/>
  <c r="Q2982" i="107"/>
  <c r="O2983" i="107"/>
  <c r="P2983" i="107"/>
  <c r="O2984" i="107"/>
  <c r="P2984" i="107"/>
  <c r="O2985" i="107"/>
  <c r="P2985" i="107"/>
  <c r="O2986" i="107"/>
  <c r="P2986" i="107"/>
  <c r="O2987" i="107"/>
  <c r="P2987" i="107"/>
  <c r="O2988" i="107"/>
  <c r="P2988" i="107"/>
  <c r="O2989" i="107"/>
  <c r="P2989" i="107"/>
  <c r="O2990" i="107"/>
  <c r="P2990" i="107"/>
  <c r="O2991" i="107"/>
  <c r="P2991" i="107"/>
  <c r="O2992" i="107"/>
  <c r="P2992" i="107"/>
  <c r="O2993" i="107"/>
  <c r="P2993" i="107"/>
  <c r="O2994" i="107"/>
  <c r="P2994" i="107"/>
  <c r="O2995" i="107"/>
  <c r="P2995" i="107"/>
  <c r="O2996" i="107"/>
  <c r="P2996" i="107"/>
  <c r="O2997" i="107"/>
  <c r="P2997" i="107"/>
  <c r="O2998" i="107"/>
  <c r="P2998" i="107"/>
  <c r="O2999" i="107"/>
  <c r="P2999" i="107"/>
  <c r="O3000" i="107"/>
  <c r="P3000" i="107"/>
  <c r="O3001" i="107"/>
  <c r="P3001" i="107"/>
  <c r="O3002" i="107"/>
  <c r="P3002" i="107"/>
  <c r="O3003" i="107"/>
  <c r="P3003" i="107"/>
  <c r="O3004" i="107"/>
  <c r="P3004" i="107"/>
  <c r="O3005" i="107"/>
  <c r="P3005" i="107"/>
  <c r="O3006" i="107"/>
  <c r="P3006" i="107"/>
  <c r="O3007" i="107"/>
  <c r="P3007" i="107"/>
  <c r="O3008" i="107"/>
  <c r="P3008" i="107"/>
  <c r="Q3008" i="107"/>
  <c r="O3009" i="107"/>
  <c r="P3009" i="107"/>
  <c r="O3010" i="107"/>
  <c r="P3010" i="107"/>
  <c r="Q3010" i="107"/>
  <c r="O3011" i="107"/>
  <c r="P3011" i="107"/>
  <c r="Q3011" i="107"/>
  <c r="O3012" i="107"/>
  <c r="P3012" i="107"/>
  <c r="O3013" i="107"/>
  <c r="P3013" i="107"/>
  <c r="O3014" i="107"/>
  <c r="P3014" i="107"/>
  <c r="O3015" i="107"/>
  <c r="P3015" i="107"/>
  <c r="O3016" i="107"/>
  <c r="P3016" i="107"/>
  <c r="O3017" i="107"/>
  <c r="P3017" i="107"/>
  <c r="O3018" i="107"/>
  <c r="P3018" i="107"/>
  <c r="O3019" i="107"/>
  <c r="P3019" i="107"/>
  <c r="O3020" i="107"/>
  <c r="P3020" i="107"/>
  <c r="O3021" i="107"/>
  <c r="P3021" i="107"/>
  <c r="O3022" i="107"/>
  <c r="P3022" i="107"/>
  <c r="O3023" i="107"/>
  <c r="P3023" i="107"/>
  <c r="O3024" i="107"/>
  <c r="P3024" i="107"/>
  <c r="O3025" i="107"/>
  <c r="P3025" i="107"/>
  <c r="O3026" i="107"/>
  <c r="P3026" i="107"/>
  <c r="O3027" i="107"/>
  <c r="P3027" i="107"/>
  <c r="Q3027" i="107"/>
  <c r="O3028" i="107"/>
  <c r="P3028" i="107"/>
  <c r="O3029" i="107"/>
  <c r="P3029" i="107"/>
  <c r="O3030" i="107"/>
  <c r="P3030" i="107"/>
  <c r="O3031" i="107"/>
  <c r="P3031" i="107"/>
  <c r="O3032" i="107"/>
  <c r="P3032" i="107"/>
  <c r="O3033" i="107"/>
  <c r="P3033" i="107"/>
  <c r="O3034" i="107"/>
  <c r="P3034" i="107"/>
  <c r="O3035" i="107"/>
  <c r="P3035" i="107"/>
  <c r="O3036" i="107"/>
  <c r="P3036" i="107"/>
  <c r="O3037" i="107"/>
  <c r="P3037" i="107"/>
  <c r="Q3037" i="107"/>
  <c r="O3038" i="107"/>
  <c r="P3038" i="107"/>
  <c r="O3039" i="107"/>
  <c r="P3039" i="107"/>
  <c r="O3040" i="107"/>
  <c r="P3040" i="107"/>
  <c r="Q3040" i="107"/>
  <c r="O3041" i="107"/>
  <c r="P3041" i="107"/>
  <c r="Q3041" i="107"/>
  <c r="O3042" i="107"/>
  <c r="P3042" i="107"/>
  <c r="Q3042" i="107"/>
  <c r="O3043" i="107"/>
  <c r="P3043" i="107"/>
  <c r="O3044" i="107"/>
  <c r="P3044" i="107"/>
  <c r="O3045" i="107"/>
  <c r="P3045" i="107"/>
  <c r="O3046" i="107"/>
  <c r="P3046" i="107"/>
  <c r="O3047" i="107"/>
  <c r="P3047" i="107"/>
  <c r="O3048" i="107"/>
  <c r="P3048" i="107"/>
  <c r="O3049" i="107"/>
  <c r="P3049" i="107"/>
  <c r="O3050" i="107"/>
  <c r="P3050" i="107"/>
  <c r="O3051" i="107"/>
  <c r="P3051" i="107"/>
  <c r="O3052" i="107"/>
  <c r="P3052" i="107"/>
  <c r="O3053" i="107"/>
  <c r="P3053" i="107"/>
  <c r="O3054" i="107"/>
  <c r="P3054" i="107"/>
  <c r="O3055" i="107"/>
  <c r="P3055" i="107"/>
  <c r="O3056" i="107"/>
  <c r="P3056" i="107"/>
  <c r="O3057" i="107"/>
  <c r="P3057" i="107"/>
  <c r="O3058" i="107"/>
  <c r="P3058" i="107"/>
  <c r="O3059" i="107"/>
  <c r="P3059" i="107"/>
  <c r="O3060" i="107"/>
  <c r="P3060" i="107"/>
  <c r="O3061" i="107"/>
  <c r="P3061" i="107"/>
  <c r="O3062" i="107"/>
  <c r="P3062" i="107"/>
  <c r="O3063" i="107"/>
  <c r="P3063" i="107"/>
  <c r="O3064" i="107"/>
  <c r="P3064" i="107"/>
  <c r="O3065" i="107"/>
  <c r="P3065" i="107"/>
  <c r="O3066" i="107"/>
  <c r="P3066" i="107"/>
  <c r="O3067" i="107"/>
  <c r="P3067" i="107"/>
  <c r="O3068" i="107"/>
  <c r="P3068" i="107"/>
  <c r="O3069" i="107"/>
  <c r="P3069" i="107"/>
  <c r="O3070" i="107"/>
  <c r="P3070" i="107"/>
  <c r="O3071" i="107"/>
  <c r="P3071" i="107"/>
  <c r="O3072" i="107"/>
  <c r="P3072" i="107"/>
  <c r="O3073" i="107"/>
  <c r="P3073" i="107"/>
  <c r="O3074" i="107"/>
  <c r="P3074" i="107"/>
  <c r="O3075" i="107"/>
  <c r="P3075" i="107"/>
  <c r="O3076" i="107"/>
  <c r="P3076" i="107"/>
  <c r="O3077" i="107"/>
  <c r="P3077" i="107"/>
  <c r="O3078" i="107"/>
  <c r="P3078" i="107"/>
  <c r="O3079" i="107"/>
  <c r="P3079" i="107"/>
  <c r="O3080" i="107"/>
  <c r="P3080" i="107"/>
  <c r="O3081" i="107"/>
  <c r="P3081" i="107"/>
  <c r="O3082" i="107"/>
  <c r="P3082" i="107"/>
  <c r="O3083" i="107"/>
  <c r="P3083" i="107"/>
  <c r="O3084" i="107"/>
  <c r="P3084" i="107"/>
  <c r="O3085" i="107"/>
  <c r="P3085" i="107"/>
  <c r="O3086" i="107"/>
  <c r="P3086" i="107"/>
  <c r="Q3086" i="107"/>
  <c r="O3087" i="107"/>
  <c r="P3087" i="107"/>
  <c r="O3088" i="107"/>
  <c r="P3088" i="107"/>
  <c r="O3089" i="107"/>
  <c r="P3089" i="107"/>
  <c r="Q3089" i="107"/>
  <c r="O3090" i="107"/>
  <c r="P3090" i="107"/>
  <c r="O3091" i="107"/>
  <c r="P3091" i="107"/>
  <c r="O3092" i="107"/>
  <c r="P3092" i="107"/>
  <c r="O3093" i="107"/>
  <c r="P3093" i="107"/>
  <c r="O3094" i="107"/>
  <c r="P3094" i="107"/>
  <c r="O3095" i="107"/>
  <c r="P3095" i="107"/>
  <c r="O3096" i="107"/>
  <c r="P3096" i="107"/>
  <c r="O3097" i="107"/>
  <c r="P3097" i="107"/>
  <c r="O3098" i="107"/>
  <c r="P3098" i="107"/>
  <c r="O3099" i="107"/>
  <c r="P3099" i="107"/>
  <c r="O3100" i="107"/>
  <c r="P3100" i="107"/>
  <c r="O3101" i="107"/>
  <c r="P3101" i="107"/>
  <c r="O3102" i="107"/>
  <c r="P3102" i="107"/>
  <c r="O3103" i="107"/>
  <c r="P3103" i="107"/>
  <c r="O3104" i="107"/>
  <c r="P3104" i="107"/>
  <c r="O3105" i="107"/>
  <c r="P3105" i="107"/>
  <c r="O3106" i="107"/>
  <c r="P3106" i="107"/>
  <c r="O3107" i="107"/>
  <c r="P3107" i="107"/>
  <c r="O3108" i="107"/>
  <c r="P3108" i="107"/>
  <c r="O3109" i="107"/>
  <c r="P3109" i="107"/>
  <c r="O3110" i="107"/>
  <c r="P3110" i="107"/>
  <c r="O3111" i="107"/>
  <c r="P3111" i="107"/>
  <c r="O3112" i="107"/>
  <c r="P3112" i="107"/>
  <c r="Q3112" i="107"/>
  <c r="O3113" i="107"/>
  <c r="P3113" i="107"/>
  <c r="O3114" i="107"/>
  <c r="P3114" i="107"/>
  <c r="O3115" i="107"/>
  <c r="P3115" i="107"/>
  <c r="O3116" i="107"/>
  <c r="P3116" i="107"/>
  <c r="O3117" i="107"/>
  <c r="P3117" i="107"/>
  <c r="O3118" i="107"/>
  <c r="P3118" i="107"/>
  <c r="O3119" i="107"/>
  <c r="P3119" i="107"/>
  <c r="O3120" i="107"/>
  <c r="P3120" i="107"/>
  <c r="O3121" i="107"/>
  <c r="P3121" i="107"/>
  <c r="O3122" i="107"/>
  <c r="P3122" i="107"/>
  <c r="O3123" i="107"/>
  <c r="P3123" i="107"/>
  <c r="O3124" i="107"/>
  <c r="P3124" i="107"/>
  <c r="O3125" i="107"/>
  <c r="P3125" i="107"/>
  <c r="O3126" i="107"/>
  <c r="P3126" i="107"/>
  <c r="O3127" i="107"/>
  <c r="P3127" i="107"/>
  <c r="O3128" i="107"/>
  <c r="P3128" i="107"/>
  <c r="O3129" i="107"/>
  <c r="P3129" i="107"/>
  <c r="O3130" i="107"/>
  <c r="P3130" i="107"/>
  <c r="O3131" i="107"/>
  <c r="P3131" i="107"/>
  <c r="O3132" i="107"/>
  <c r="P3132" i="107"/>
  <c r="O3133" i="107"/>
  <c r="P3133" i="107"/>
  <c r="O3134" i="107"/>
  <c r="P3134" i="107"/>
  <c r="O3135" i="107"/>
  <c r="P3135" i="107"/>
  <c r="O3136" i="107"/>
  <c r="P3136" i="107"/>
  <c r="O3137" i="107"/>
  <c r="P3137" i="107"/>
  <c r="O3138" i="107"/>
  <c r="P3138" i="107"/>
  <c r="O3139" i="107"/>
  <c r="P3139" i="107"/>
  <c r="O3140" i="107"/>
  <c r="P3140" i="107"/>
  <c r="O3141" i="107"/>
  <c r="P3141" i="107"/>
  <c r="O3142" i="107"/>
  <c r="P3142" i="107"/>
  <c r="O3143" i="107"/>
  <c r="P3143" i="107"/>
  <c r="O3144" i="107"/>
  <c r="P3144" i="107"/>
  <c r="Q3144" i="107"/>
  <c r="O3145" i="107"/>
  <c r="P3145" i="107"/>
  <c r="Q3145" i="107"/>
  <c r="O3146" i="107"/>
  <c r="P3146" i="107"/>
  <c r="O3147" i="107"/>
  <c r="P3147" i="107"/>
  <c r="O3148" i="107"/>
  <c r="P3148" i="107"/>
  <c r="O3149" i="107"/>
  <c r="P3149" i="107"/>
  <c r="O3150" i="107"/>
  <c r="P3150" i="107"/>
  <c r="O3151" i="107"/>
  <c r="P3151" i="107"/>
  <c r="O3152" i="107"/>
  <c r="P3152" i="107"/>
  <c r="O3153" i="107"/>
  <c r="P3153" i="107"/>
  <c r="O3154" i="107"/>
  <c r="P3154" i="107"/>
  <c r="O3155" i="107"/>
  <c r="P3155" i="107"/>
  <c r="O3156" i="107"/>
  <c r="P3156" i="107"/>
  <c r="O3157" i="107"/>
  <c r="P3157" i="107"/>
  <c r="O3158" i="107"/>
  <c r="P3158" i="107"/>
  <c r="O3159" i="107"/>
  <c r="P3159" i="107"/>
  <c r="O3160" i="107"/>
  <c r="P3160" i="107"/>
  <c r="O3161" i="107"/>
  <c r="P3161" i="107"/>
  <c r="O3162" i="107"/>
  <c r="P3162" i="107"/>
  <c r="O3163" i="107"/>
  <c r="P3163" i="107"/>
  <c r="O3164" i="107"/>
  <c r="P3164" i="107"/>
  <c r="O3165" i="107"/>
  <c r="P3165" i="107"/>
  <c r="O3166" i="107"/>
  <c r="P3166" i="107"/>
  <c r="O3167" i="107"/>
  <c r="P3167" i="107"/>
  <c r="O3168" i="107"/>
  <c r="P3168" i="107"/>
  <c r="O3169" i="107"/>
  <c r="P3169" i="107"/>
  <c r="O3170" i="107"/>
  <c r="P3170" i="107"/>
  <c r="O3171" i="107"/>
  <c r="P3171" i="107"/>
  <c r="O3172" i="107"/>
  <c r="P3172" i="107"/>
  <c r="O3173" i="107"/>
  <c r="P3173" i="107"/>
  <c r="O3174" i="107"/>
  <c r="P3174" i="107"/>
  <c r="O3175" i="107"/>
  <c r="P3175" i="107"/>
  <c r="O3176" i="107"/>
  <c r="P3176" i="107"/>
  <c r="O3177" i="107"/>
  <c r="P3177" i="107"/>
  <c r="O3178" i="107"/>
  <c r="P3178" i="107"/>
  <c r="O3179" i="107"/>
  <c r="P3179" i="107"/>
  <c r="O3180" i="107"/>
  <c r="P3180" i="107"/>
  <c r="Q3180" i="107"/>
  <c r="O3181" i="107"/>
  <c r="P3181" i="107"/>
  <c r="Q3181" i="107"/>
  <c r="O3182" i="107"/>
  <c r="P3182" i="107"/>
  <c r="O3183" i="107"/>
  <c r="P3183" i="107"/>
  <c r="Q3183" i="107"/>
  <c r="O3184" i="107"/>
  <c r="P3184" i="107"/>
  <c r="O3185" i="107"/>
  <c r="P3185" i="107"/>
  <c r="O3186" i="107"/>
  <c r="P3186" i="107"/>
  <c r="Q3186" i="107"/>
  <c r="O3187" i="107"/>
  <c r="P3187" i="107"/>
  <c r="Q3187" i="107"/>
  <c r="O3188" i="107"/>
  <c r="P3188" i="107"/>
  <c r="Q3188" i="107"/>
  <c r="O3189" i="107"/>
  <c r="P3189" i="107"/>
  <c r="O3190" i="107"/>
  <c r="P3190" i="107"/>
  <c r="O3191" i="107"/>
  <c r="P3191" i="107"/>
  <c r="O3192" i="107"/>
  <c r="P3192" i="107"/>
  <c r="O3193" i="107"/>
  <c r="P3193" i="107"/>
  <c r="O3194" i="107"/>
  <c r="P3194" i="107"/>
  <c r="O3195" i="107"/>
  <c r="P3195" i="107"/>
  <c r="O3196" i="107"/>
  <c r="P3196" i="107"/>
  <c r="O3197" i="107"/>
  <c r="P3197" i="107"/>
  <c r="O3198" i="107"/>
  <c r="P3198" i="107"/>
  <c r="O3199" i="107"/>
  <c r="P3199" i="107"/>
  <c r="O3200" i="107"/>
  <c r="P3200" i="107"/>
  <c r="O3201" i="107"/>
  <c r="P3201" i="107"/>
  <c r="O3202" i="107"/>
  <c r="P3202" i="107"/>
  <c r="O3203" i="107"/>
  <c r="P3203" i="107"/>
  <c r="O3204" i="107"/>
  <c r="P3204" i="107"/>
  <c r="O3205" i="107"/>
  <c r="P3205" i="107"/>
  <c r="O3206" i="107"/>
  <c r="P3206" i="107"/>
  <c r="O3207" i="107"/>
  <c r="P3207" i="107"/>
  <c r="O3208" i="107"/>
  <c r="P3208" i="107"/>
  <c r="O3209" i="107"/>
  <c r="P3209" i="107"/>
  <c r="O3210" i="107"/>
  <c r="P3210" i="107"/>
  <c r="O3211" i="107"/>
  <c r="P3211" i="107"/>
  <c r="O3212" i="107"/>
  <c r="P3212" i="107"/>
  <c r="O3213" i="107"/>
  <c r="P3213" i="107"/>
  <c r="O3214" i="107"/>
  <c r="P3214" i="107"/>
  <c r="O3215" i="107"/>
  <c r="P3215" i="107"/>
  <c r="Q3215" i="107"/>
  <c r="O3216" i="107"/>
  <c r="P3216" i="107"/>
  <c r="O3217" i="107"/>
  <c r="P3217" i="107"/>
  <c r="O3218" i="107"/>
  <c r="P3218" i="107"/>
  <c r="O3219" i="107"/>
  <c r="P3219" i="107"/>
  <c r="O3220" i="107"/>
  <c r="P3220" i="107"/>
  <c r="O3221" i="107"/>
  <c r="P3221" i="107"/>
  <c r="O3222" i="107"/>
  <c r="P3222" i="107"/>
  <c r="Q3222" i="107"/>
  <c r="O3223" i="107"/>
  <c r="P3223" i="107"/>
  <c r="O3224" i="107"/>
  <c r="P3224" i="107"/>
  <c r="O3225" i="107"/>
  <c r="P3225" i="107"/>
  <c r="O3226" i="107"/>
  <c r="P3226" i="107"/>
  <c r="O3227" i="107"/>
  <c r="P3227" i="107"/>
  <c r="O3228" i="107"/>
  <c r="P3228" i="107"/>
  <c r="O3229" i="107"/>
  <c r="P3229" i="107"/>
  <c r="O3230" i="107"/>
  <c r="P3230" i="107"/>
  <c r="O3231" i="107"/>
  <c r="P3231" i="107"/>
  <c r="O3232" i="107"/>
  <c r="P3232" i="107"/>
  <c r="O3233" i="107"/>
  <c r="P3233" i="107"/>
  <c r="O3234" i="107"/>
  <c r="P3234" i="107"/>
  <c r="O3235" i="107"/>
  <c r="P3235" i="107"/>
  <c r="O3236" i="107"/>
  <c r="P3236" i="107"/>
  <c r="O3237" i="107"/>
  <c r="P3237" i="107"/>
  <c r="O3238" i="107"/>
  <c r="P3238" i="107"/>
  <c r="Q3238" i="107"/>
  <c r="O3239" i="107"/>
  <c r="O3240" i="107"/>
  <c r="P3240" i="107"/>
  <c r="O3241" i="107"/>
  <c r="P3241" i="107"/>
  <c r="O3242" i="107"/>
  <c r="P3242" i="107"/>
  <c r="O3243" i="107"/>
  <c r="P3243" i="107"/>
  <c r="O3244" i="107"/>
  <c r="P3244" i="107"/>
  <c r="O3245" i="107"/>
  <c r="P3245" i="107"/>
  <c r="O3246" i="107"/>
  <c r="P3246" i="107"/>
  <c r="O3247" i="107"/>
  <c r="P3247" i="107"/>
  <c r="O3248" i="107"/>
  <c r="P3248" i="107"/>
  <c r="O3249" i="107"/>
  <c r="P3249" i="107"/>
  <c r="O3250" i="107"/>
  <c r="P3250" i="107"/>
  <c r="O3251" i="107"/>
  <c r="P3251" i="107"/>
  <c r="O3252" i="107"/>
  <c r="O3253" i="107"/>
  <c r="P3253" i="107"/>
  <c r="O3254" i="107"/>
  <c r="P3254" i="107"/>
  <c r="O3255" i="107"/>
  <c r="P3255" i="107"/>
  <c r="O3256" i="107"/>
  <c r="O3257" i="107"/>
  <c r="O3258" i="107"/>
  <c r="P3258" i="107"/>
  <c r="O3259" i="107"/>
  <c r="P3259" i="107"/>
  <c r="O3260" i="107"/>
  <c r="P3260" i="107"/>
  <c r="O3261" i="107"/>
  <c r="P3261" i="107"/>
  <c r="O3262" i="107"/>
  <c r="P3262" i="107"/>
  <c r="O3263" i="107"/>
  <c r="P3263" i="107"/>
  <c r="O3264" i="107"/>
  <c r="P3264" i="107"/>
  <c r="O3265" i="107"/>
  <c r="P3265" i="107"/>
  <c r="O3266" i="107"/>
  <c r="P3266" i="107"/>
  <c r="O3267" i="107"/>
  <c r="P3267" i="107"/>
  <c r="O3268" i="107"/>
  <c r="P3268" i="107"/>
  <c r="O3269" i="107"/>
  <c r="P3269" i="107"/>
  <c r="O3270" i="107"/>
  <c r="P3270" i="107"/>
  <c r="O3271" i="107"/>
  <c r="P3271" i="107"/>
  <c r="O3272" i="107"/>
  <c r="P3272" i="107"/>
  <c r="O3273" i="107"/>
  <c r="P3273" i="107"/>
  <c r="O3274" i="107"/>
  <c r="P3274" i="107"/>
  <c r="O3275" i="107"/>
  <c r="P3275" i="107"/>
  <c r="O3276" i="107"/>
  <c r="P3276" i="107"/>
  <c r="O3277" i="107"/>
  <c r="P3277" i="107"/>
  <c r="O3278" i="107"/>
  <c r="P3278" i="107"/>
  <c r="O3279" i="107"/>
  <c r="P3279" i="107"/>
  <c r="O3280" i="107"/>
  <c r="P3280" i="107"/>
  <c r="O3281" i="107"/>
  <c r="P3281" i="107"/>
  <c r="O3282" i="107"/>
  <c r="P3282" i="107"/>
  <c r="O3283" i="107"/>
  <c r="P3283" i="107"/>
  <c r="O3284" i="107"/>
  <c r="P3284" i="107"/>
  <c r="O3285" i="107"/>
  <c r="P3285" i="107"/>
  <c r="O3286" i="107"/>
  <c r="P3286" i="107"/>
  <c r="O3287" i="107"/>
  <c r="P3287" i="107"/>
  <c r="O3288" i="107"/>
  <c r="P3288" i="107"/>
  <c r="O3289" i="107"/>
  <c r="P3289" i="107"/>
  <c r="O3290" i="107"/>
  <c r="P3290" i="107"/>
  <c r="O3291" i="107"/>
  <c r="P3291" i="107"/>
  <c r="Q3291" i="107"/>
  <c r="O3292" i="107"/>
  <c r="P3292" i="107"/>
  <c r="O3293" i="107"/>
  <c r="P3293" i="107"/>
  <c r="O3294" i="107"/>
  <c r="P3294" i="107"/>
  <c r="O3295" i="107"/>
  <c r="P3295" i="107"/>
  <c r="O3296" i="107"/>
  <c r="P3296" i="107"/>
  <c r="O3297" i="107"/>
  <c r="P3297" i="107"/>
  <c r="O3298" i="107"/>
  <c r="P3298" i="107"/>
  <c r="O3299" i="107"/>
  <c r="P3299" i="107"/>
  <c r="O3300" i="107"/>
  <c r="P3300" i="107"/>
  <c r="O3301" i="107"/>
  <c r="P3301" i="107"/>
  <c r="O3302" i="107"/>
  <c r="P3302" i="107"/>
  <c r="Q3302" i="107"/>
  <c r="O3303" i="107"/>
  <c r="P3303" i="107"/>
  <c r="O3304" i="107"/>
  <c r="P3304" i="107"/>
  <c r="O3305" i="107"/>
  <c r="P3305" i="107"/>
  <c r="O3306" i="107"/>
  <c r="P3306" i="107"/>
  <c r="O3307" i="107"/>
  <c r="P3307" i="107"/>
  <c r="O3308" i="107"/>
  <c r="P3308" i="107"/>
  <c r="O3309" i="107"/>
  <c r="P3309" i="107"/>
  <c r="O3310" i="107"/>
  <c r="P3310" i="107"/>
  <c r="O3311" i="107"/>
  <c r="P3311" i="107"/>
  <c r="O3312" i="107"/>
  <c r="P3312" i="107"/>
  <c r="O3313" i="107"/>
  <c r="P3313" i="107"/>
  <c r="O3314" i="107"/>
  <c r="P3314" i="107"/>
  <c r="O3315" i="107"/>
  <c r="P3315" i="107"/>
  <c r="O3316" i="107"/>
  <c r="P3316" i="107"/>
  <c r="Q3316" i="107"/>
  <c r="O3317" i="107"/>
  <c r="P3317" i="107"/>
  <c r="Q3317" i="107"/>
  <c r="O3318" i="107"/>
  <c r="P3318" i="107"/>
  <c r="O3319" i="107"/>
  <c r="P3319" i="107"/>
  <c r="O3320" i="107"/>
  <c r="P3320" i="107"/>
  <c r="O3321" i="107"/>
  <c r="P3321" i="107"/>
  <c r="Q3321" i="107"/>
  <c r="O3322" i="107"/>
  <c r="P3322" i="107"/>
  <c r="O3323" i="107"/>
  <c r="P3323" i="107"/>
  <c r="O3324" i="107"/>
  <c r="P3324" i="107"/>
  <c r="O3325" i="107"/>
  <c r="P3325" i="107"/>
  <c r="O3326" i="107"/>
  <c r="P3326" i="107"/>
  <c r="O3327" i="107"/>
  <c r="P3327" i="107"/>
  <c r="O3328" i="107"/>
  <c r="P3328" i="107"/>
  <c r="O3329" i="107"/>
  <c r="P3329" i="107"/>
  <c r="Q3329" i="107"/>
  <c r="O3330" i="107"/>
  <c r="P3330" i="107"/>
  <c r="O3331" i="107"/>
  <c r="P3331" i="107"/>
  <c r="O3332" i="107"/>
  <c r="P3332" i="107"/>
  <c r="O3333" i="107"/>
  <c r="P3333" i="107"/>
  <c r="O3334" i="107"/>
  <c r="P3334" i="107"/>
  <c r="O3335" i="107"/>
  <c r="P3335" i="107"/>
  <c r="O3336" i="107"/>
  <c r="P3336" i="107"/>
  <c r="Q3336" i="107"/>
  <c r="O3337" i="107"/>
  <c r="P3337" i="107"/>
  <c r="Q3337" i="107"/>
  <c r="O3338" i="107"/>
  <c r="P3338" i="107"/>
  <c r="Q3338" i="107"/>
  <c r="O3339" i="107"/>
  <c r="O3340" i="107"/>
  <c r="O3341" i="107"/>
  <c r="O3342" i="107"/>
  <c r="O3343" i="107"/>
  <c r="O3344" i="107"/>
  <c r="O3345" i="107"/>
  <c r="P3345" i="107"/>
  <c r="O3346" i="107"/>
  <c r="P3346" i="107"/>
  <c r="Q3346" i="107"/>
  <c r="O3347" i="107"/>
  <c r="P3347" i="107"/>
  <c r="Q3347" i="107"/>
  <c r="O3348" i="107"/>
  <c r="O3349" i="107"/>
  <c r="O3350" i="107"/>
  <c r="O3351" i="107"/>
  <c r="O3352" i="107"/>
  <c r="O3353" i="107"/>
  <c r="P3353" i="107"/>
  <c r="O3354" i="107"/>
  <c r="O3355" i="107"/>
  <c r="O3356" i="107"/>
  <c r="O3357" i="107"/>
  <c r="P3357" i="107"/>
  <c r="Q3357" i="107"/>
  <c r="O3358" i="107"/>
  <c r="O3359" i="107"/>
  <c r="O3360" i="107"/>
  <c r="O3361" i="107"/>
  <c r="O3362" i="107"/>
  <c r="P3362" i="107"/>
  <c r="O3363" i="107"/>
  <c r="P3363" i="107"/>
  <c r="Q3363" i="107"/>
  <c r="O3364" i="107"/>
  <c r="P3364" i="107"/>
  <c r="O3365" i="107"/>
  <c r="P3365" i="107"/>
  <c r="O3366" i="107"/>
  <c r="O3367" i="107"/>
  <c r="O3368" i="107"/>
  <c r="O3369" i="107"/>
  <c r="P3369" i="107"/>
  <c r="O3370" i="107"/>
  <c r="P3370" i="107"/>
  <c r="Q3370" i="107"/>
  <c r="O3371" i="107"/>
  <c r="P3371" i="107"/>
  <c r="O3372" i="107"/>
  <c r="O3373" i="107"/>
  <c r="O3374" i="107"/>
  <c r="O3375" i="107"/>
  <c r="P3375" i="107"/>
  <c r="O3376" i="107"/>
  <c r="O3377" i="107"/>
  <c r="P3377" i="107"/>
  <c r="Q3377" i="107"/>
  <c r="O3378" i="107"/>
  <c r="P3378" i="107"/>
  <c r="O3379" i="107"/>
  <c r="P3379" i="107"/>
  <c r="O3380" i="107"/>
  <c r="P3380" i="107"/>
  <c r="O3381" i="107"/>
  <c r="P3381" i="107"/>
  <c r="O3382" i="107"/>
  <c r="P3382" i="107"/>
  <c r="Q3382" i="107"/>
  <c r="O3383" i="107"/>
  <c r="O3384" i="107"/>
  <c r="O3385" i="107"/>
  <c r="P3385" i="107"/>
  <c r="O3386" i="107"/>
  <c r="P3386" i="107"/>
  <c r="O3387" i="107"/>
  <c r="P3387" i="107"/>
  <c r="O3388" i="107"/>
  <c r="P3388" i="107"/>
  <c r="O3389" i="107"/>
  <c r="P3389" i="107"/>
  <c r="O3390" i="107"/>
  <c r="P3390" i="107"/>
  <c r="O3391" i="107"/>
  <c r="P3391" i="107"/>
  <c r="O3392" i="107"/>
  <c r="P3392" i="107"/>
  <c r="O3393" i="107"/>
  <c r="P3393" i="107"/>
  <c r="O3394" i="107"/>
  <c r="P3394" i="107"/>
  <c r="O3395" i="107"/>
  <c r="P3395" i="107"/>
  <c r="O3396" i="107"/>
  <c r="P3396" i="107"/>
  <c r="O3397" i="107"/>
  <c r="O3398" i="107"/>
  <c r="P3398" i="107"/>
  <c r="O3399" i="107"/>
  <c r="P3399" i="107"/>
  <c r="O3400" i="107"/>
  <c r="P3400" i="107"/>
  <c r="O3401" i="107"/>
  <c r="P3401" i="107"/>
  <c r="O3402" i="107"/>
  <c r="P3402" i="107"/>
  <c r="Q3402" i="107"/>
  <c r="O3403" i="107"/>
  <c r="P3403" i="107"/>
  <c r="Q3403" i="107"/>
  <c r="O3404" i="107"/>
  <c r="P3404" i="107"/>
  <c r="Q3404" i="107"/>
  <c r="O3405" i="107"/>
  <c r="P3405" i="107"/>
  <c r="O3406" i="107"/>
  <c r="P3406" i="107"/>
  <c r="O3407" i="107"/>
  <c r="P3407" i="107"/>
  <c r="Q3407" i="107"/>
  <c r="O3408" i="107"/>
  <c r="P3408" i="107"/>
  <c r="O3409" i="107"/>
  <c r="P3409" i="107"/>
  <c r="Q3409" i="107"/>
  <c r="O3410" i="107"/>
  <c r="P3410" i="107"/>
  <c r="O3411" i="107"/>
  <c r="P3411" i="107"/>
  <c r="Q3411" i="107"/>
  <c r="O3412" i="107"/>
  <c r="P3412" i="107"/>
  <c r="O3413" i="107"/>
  <c r="P3413" i="107"/>
  <c r="Q3413" i="107"/>
  <c r="O3414" i="107"/>
  <c r="P3414" i="107"/>
  <c r="Q3414" i="107"/>
  <c r="O3415" i="107"/>
  <c r="P3415" i="107"/>
  <c r="O3416" i="107"/>
  <c r="P3416" i="107"/>
  <c r="Q3416" i="107"/>
  <c r="O3417" i="107"/>
  <c r="P3417" i="107"/>
  <c r="Q3417" i="107"/>
  <c r="O3418" i="107"/>
  <c r="P3418" i="107"/>
  <c r="O3419" i="107"/>
  <c r="P3419" i="107"/>
  <c r="O3420" i="107"/>
  <c r="P3420" i="107"/>
  <c r="Q3420" i="107"/>
  <c r="O3421" i="107"/>
  <c r="P3421" i="107"/>
  <c r="Q3421" i="107"/>
  <c r="O3422" i="107"/>
  <c r="P3422" i="107"/>
  <c r="O3423" i="107"/>
  <c r="P3423" i="107"/>
  <c r="O3424" i="107"/>
  <c r="P3424" i="107"/>
  <c r="Q3424" i="107"/>
  <c r="O3425" i="107"/>
  <c r="P3425" i="107"/>
  <c r="O3426" i="107"/>
  <c r="P3426" i="107"/>
  <c r="O3427" i="107"/>
  <c r="P3427" i="107"/>
  <c r="O3428" i="107"/>
  <c r="P3428" i="107"/>
  <c r="Q3428" i="107"/>
  <c r="O3429" i="107"/>
  <c r="P3429" i="107"/>
  <c r="Q3429" i="107"/>
  <c r="O3430" i="107"/>
  <c r="P3430" i="107"/>
  <c r="O3431" i="107"/>
  <c r="P3431" i="107"/>
  <c r="O3432" i="107"/>
  <c r="P3432" i="107"/>
  <c r="O3433" i="107"/>
  <c r="P3433" i="107"/>
  <c r="O3434" i="107"/>
  <c r="P3434" i="107"/>
  <c r="O3435" i="107"/>
  <c r="P3435" i="107"/>
  <c r="O3436" i="107"/>
  <c r="P3436" i="107"/>
  <c r="O3437" i="107"/>
  <c r="P3437" i="107"/>
  <c r="O3438" i="107"/>
  <c r="P3438" i="107"/>
  <c r="O3439" i="107"/>
  <c r="P3439" i="107"/>
  <c r="O3440" i="107"/>
  <c r="P3440" i="107"/>
  <c r="O3441" i="107"/>
  <c r="P3441" i="107"/>
  <c r="O3442" i="107"/>
  <c r="P3442" i="107"/>
  <c r="Q3442" i="107"/>
  <c r="O3443" i="107"/>
  <c r="P3443" i="107"/>
  <c r="O3444" i="107"/>
  <c r="P3444" i="107"/>
  <c r="O3445" i="107"/>
  <c r="P3445" i="107"/>
  <c r="O3446" i="107"/>
  <c r="P3446" i="107"/>
  <c r="O3447" i="107"/>
  <c r="P3447" i="107"/>
  <c r="O3448" i="107"/>
  <c r="O3449" i="107"/>
  <c r="P3449" i="107"/>
  <c r="O3450" i="107"/>
  <c r="P3450" i="107"/>
  <c r="O3451" i="107"/>
  <c r="P3451" i="107"/>
  <c r="O3452" i="107"/>
  <c r="P3452" i="107"/>
  <c r="O3453" i="107"/>
  <c r="P3453" i="107"/>
  <c r="O3454" i="107"/>
  <c r="P3454" i="107"/>
  <c r="Q3454" i="107"/>
  <c r="O3455" i="107"/>
  <c r="P3455" i="107"/>
  <c r="O3456" i="107"/>
  <c r="P3456" i="107"/>
  <c r="Q3456" i="107"/>
  <c r="O3457" i="107"/>
  <c r="P3457" i="107"/>
  <c r="O3458" i="107"/>
  <c r="P3458" i="107"/>
  <c r="O3459" i="107"/>
  <c r="P3459" i="107"/>
  <c r="O3460" i="107"/>
  <c r="P3460" i="107"/>
  <c r="O3461" i="107"/>
  <c r="P3461" i="107"/>
  <c r="O3462" i="107"/>
  <c r="P3462" i="107"/>
  <c r="O3463" i="107"/>
  <c r="P3463" i="107"/>
  <c r="O3464" i="107"/>
  <c r="P3464" i="107"/>
  <c r="O3465" i="107"/>
  <c r="P3465" i="107"/>
  <c r="Q3465" i="107"/>
  <c r="O3466" i="107"/>
  <c r="P3466" i="107"/>
  <c r="O3467" i="107"/>
  <c r="P3467" i="107"/>
  <c r="O3468" i="107"/>
  <c r="P3468" i="107"/>
  <c r="O3469" i="107"/>
  <c r="P3469" i="107"/>
  <c r="O3470" i="107"/>
  <c r="O3471" i="107"/>
  <c r="P3471" i="107"/>
  <c r="O3472" i="107"/>
  <c r="P3472" i="107"/>
  <c r="O3473" i="107"/>
  <c r="P3473" i="107"/>
  <c r="O3474" i="107"/>
  <c r="P3474" i="107"/>
  <c r="O3475" i="107"/>
  <c r="P3475" i="107"/>
  <c r="O3476" i="107"/>
  <c r="P3476" i="107"/>
  <c r="O3477" i="107"/>
  <c r="P3477" i="107"/>
  <c r="O3478" i="107"/>
  <c r="P3478" i="107"/>
  <c r="Q3478" i="107"/>
  <c r="O3479" i="107"/>
  <c r="P3479" i="107"/>
  <c r="Q3479" i="107"/>
  <c r="O3480" i="107"/>
  <c r="P3480" i="107"/>
  <c r="O3481" i="107"/>
  <c r="P3481" i="107"/>
  <c r="O3482" i="107"/>
  <c r="P3482" i="107"/>
  <c r="O3483" i="107"/>
  <c r="P3483" i="107"/>
  <c r="O3484" i="107"/>
  <c r="P3484" i="107"/>
  <c r="O3485" i="107"/>
  <c r="P3485" i="107"/>
  <c r="O3486" i="107"/>
  <c r="P3486" i="107"/>
  <c r="O3487" i="107"/>
  <c r="P3487" i="107"/>
  <c r="O3488" i="107"/>
  <c r="P3488" i="107"/>
  <c r="Q3488" i="107"/>
  <c r="O3489" i="107"/>
  <c r="P3489" i="107"/>
  <c r="O3490" i="107"/>
  <c r="P3490" i="107"/>
  <c r="O3491" i="107"/>
  <c r="P3491" i="107"/>
  <c r="O3492" i="107"/>
  <c r="P3492" i="107"/>
  <c r="O3493" i="107"/>
  <c r="P3493" i="107"/>
  <c r="O3494" i="107"/>
  <c r="O3495" i="107"/>
  <c r="P3495" i="107"/>
  <c r="O3496" i="107"/>
  <c r="P3496" i="107"/>
  <c r="O3497" i="107"/>
  <c r="P3497" i="107"/>
  <c r="Q3497" i="107"/>
  <c r="O3498" i="107"/>
  <c r="P3498" i="107"/>
  <c r="O3499" i="107"/>
  <c r="P3499" i="107"/>
  <c r="O3500" i="107"/>
  <c r="P3500" i="107"/>
  <c r="Q3500" i="107"/>
  <c r="O3501" i="107"/>
  <c r="P3501" i="107"/>
  <c r="Q3501" i="107"/>
  <c r="O3502" i="107"/>
  <c r="P3502" i="107"/>
  <c r="O3503" i="107"/>
  <c r="P3503" i="107"/>
  <c r="O3504" i="107"/>
  <c r="P3504" i="107"/>
  <c r="O3505" i="107"/>
  <c r="P3505" i="107"/>
  <c r="O3506" i="107"/>
  <c r="P3506" i="107"/>
  <c r="O3507" i="107"/>
  <c r="P3507" i="107"/>
  <c r="O3508" i="107"/>
  <c r="P3508" i="107"/>
  <c r="O3509" i="107"/>
  <c r="P3509" i="107"/>
  <c r="O3510" i="107"/>
  <c r="P3510" i="107"/>
  <c r="O3511" i="107"/>
  <c r="P3511" i="107"/>
  <c r="O3512" i="107"/>
  <c r="P3512" i="107"/>
  <c r="O3513" i="107"/>
  <c r="P3513" i="107"/>
  <c r="O3514" i="107"/>
  <c r="P3514" i="107"/>
  <c r="O3515" i="107"/>
  <c r="P3515" i="107"/>
  <c r="O3516" i="107"/>
  <c r="P3516" i="107"/>
  <c r="O3517" i="107"/>
  <c r="P3517" i="107"/>
  <c r="O3518" i="107"/>
  <c r="P3518" i="107"/>
  <c r="O3519" i="107"/>
  <c r="P3519" i="107"/>
  <c r="O3520" i="107"/>
  <c r="P3520" i="107"/>
  <c r="O3521" i="107"/>
  <c r="P3521" i="107"/>
  <c r="Q3521" i="107"/>
  <c r="O3522" i="107"/>
  <c r="P3522" i="107"/>
  <c r="O3523" i="107"/>
  <c r="P3523" i="107"/>
  <c r="O3524" i="107"/>
  <c r="P3524" i="107"/>
  <c r="O3525" i="107"/>
  <c r="P3525" i="107"/>
  <c r="O3526" i="107"/>
  <c r="P3526" i="107"/>
  <c r="O3527" i="107"/>
  <c r="P3527" i="107"/>
  <c r="O3528" i="107"/>
  <c r="P3528" i="107"/>
  <c r="O3529" i="107"/>
  <c r="P3529" i="107"/>
  <c r="O3530" i="107"/>
  <c r="P3530" i="107"/>
  <c r="O3531" i="107"/>
  <c r="P3531" i="107"/>
  <c r="O3532" i="107"/>
  <c r="P3532" i="107"/>
  <c r="O3533" i="107"/>
  <c r="P3533" i="107"/>
  <c r="O3534" i="107"/>
  <c r="P3534" i="107"/>
  <c r="O3535" i="107"/>
  <c r="P3535" i="107"/>
  <c r="O3536" i="107"/>
  <c r="P3536" i="107"/>
  <c r="O3537" i="107"/>
  <c r="P3537" i="107"/>
  <c r="O3538" i="107"/>
  <c r="P3538" i="107"/>
  <c r="O3539" i="107"/>
  <c r="P3539" i="107"/>
  <c r="O3540" i="107"/>
  <c r="P3540" i="107"/>
  <c r="O3541" i="107"/>
  <c r="P3541" i="107"/>
  <c r="O3542" i="107"/>
  <c r="P3542" i="107"/>
  <c r="O3543" i="107"/>
  <c r="P3543" i="107"/>
  <c r="O3544" i="107"/>
  <c r="P3544" i="107"/>
  <c r="O3545" i="107"/>
  <c r="P3545" i="107"/>
  <c r="O3546" i="107"/>
  <c r="P3546" i="107"/>
  <c r="O3547" i="107"/>
  <c r="P3547" i="107"/>
  <c r="O3548" i="107"/>
  <c r="P3548" i="107"/>
  <c r="O3549" i="107"/>
  <c r="P3549" i="107"/>
  <c r="Q3549" i="107"/>
  <c r="O3550" i="107"/>
  <c r="P3550" i="107"/>
  <c r="Q3550" i="107"/>
  <c r="O3551" i="107"/>
  <c r="P3551" i="107"/>
  <c r="O3552" i="107"/>
  <c r="P3552" i="107"/>
  <c r="O3553" i="107"/>
  <c r="P3553" i="107"/>
  <c r="O3554" i="107"/>
  <c r="P3554" i="107"/>
  <c r="O3555" i="107"/>
  <c r="P3555" i="107"/>
  <c r="O3556" i="107"/>
  <c r="P3556" i="107"/>
  <c r="O3557" i="107"/>
  <c r="P3557" i="107"/>
  <c r="O3558" i="107"/>
  <c r="P3558" i="107"/>
  <c r="O3559" i="107"/>
  <c r="P3559" i="107"/>
  <c r="O3560" i="107"/>
  <c r="P3560" i="107"/>
  <c r="O3561" i="107"/>
  <c r="P3561" i="107"/>
  <c r="O3562" i="107"/>
  <c r="P3562" i="107"/>
  <c r="O3563" i="107"/>
  <c r="P3563" i="107"/>
  <c r="O3564" i="107"/>
  <c r="P3564" i="107"/>
  <c r="O3565" i="107"/>
  <c r="P3565" i="107"/>
  <c r="O3566" i="107"/>
  <c r="P3566" i="107"/>
  <c r="O3567" i="107"/>
  <c r="P3567" i="107"/>
  <c r="O3568" i="107"/>
  <c r="P3568" i="107"/>
  <c r="O3569" i="107"/>
  <c r="P3569" i="107"/>
  <c r="Q3569" i="107"/>
  <c r="O3570" i="107"/>
  <c r="P3570" i="107"/>
  <c r="O3571" i="107"/>
  <c r="P3571" i="107"/>
  <c r="O3572" i="107"/>
  <c r="P3572" i="107"/>
  <c r="O3573" i="107"/>
  <c r="P3573" i="107"/>
  <c r="O3574" i="107"/>
  <c r="P3574" i="107"/>
  <c r="O3575" i="107"/>
  <c r="P3575" i="107"/>
  <c r="O3576" i="107"/>
  <c r="P3576" i="107"/>
  <c r="O3577" i="107"/>
  <c r="P3577" i="107"/>
  <c r="O3578" i="107"/>
  <c r="P3578" i="107"/>
  <c r="O3579" i="107"/>
  <c r="P3579" i="107"/>
  <c r="O3580" i="107"/>
  <c r="P3580" i="107"/>
  <c r="O3581" i="107"/>
  <c r="P3581" i="107"/>
  <c r="O3582" i="107"/>
  <c r="P3582" i="107"/>
  <c r="O3583" i="107"/>
  <c r="P3583" i="107"/>
  <c r="O3584" i="107"/>
  <c r="P3584" i="107"/>
  <c r="O3585" i="107"/>
  <c r="P3585" i="107"/>
  <c r="O3586" i="107"/>
  <c r="P3586" i="107"/>
  <c r="O3587" i="107"/>
  <c r="P3587" i="107"/>
  <c r="O3588" i="107"/>
  <c r="P3588" i="107"/>
  <c r="O3589" i="107"/>
  <c r="P3589" i="107"/>
  <c r="O3590" i="107"/>
  <c r="P3590" i="107"/>
  <c r="O3591" i="107"/>
  <c r="P3591" i="107"/>
  <c r="O3592" i="107"/>
  <c r="P3592" i="107"/>
  <c r="O3593" i="107"/>
  <c r="P3593" i="107"/>
  <c r="O3594" i="107"/>
  <c r="P3594" i="107"/>
  <c r="O3595" i="107"/>
  <c r="P3595" i="107"/>
  <c r="O3596" i="107"/>
  <c r="P3596" i="107"/>
  <c r="O3597" i="107"/>
  <c r="P3597" i="107"/>
  <c r="O3598" i="107"/>
  <c r="P3598" i="107"/>
  <c r="O3599" i="107"/>
  <c r="P3599" i="107"/>
  <c r="O3600" i="107"/>
  <c r="P3600" i="107"/>
  <c r="O3601" i="107"/>
  <c r="P3601" i="107"/>
  <c r="O3602" i="107"/>
  <c r="P3602" i="107"/>
  <c r="O3603" i="107"/>
  <c r="P3603" i="107"/>
  <c r="O3604" i="107"/>
  <c r="P3604" i="107"/>
  <c r="O3605" i="107"/>
  <c r="P3605" i="107"/>
  <c r="O3606" i="107"/>
  <c r="P3606" i="107"/>
  <c r="O3607" i="107"/>
  <c r="P3607" i="107"/>
  <c r="O3608" i="107"/>
  <c r="P3608" i="107"/>
  <c r="O3609" i="107"/>
  <c r="P3609" i="107"/>
  <c r="O3610" i="107"/>
  <c r="P3610" i="107"/>
  <c r="O3611" i="107"/>
  <c r="P3611" i="107"/>
  <c r="O3612" i="107"/>
  <c r="P3612" i="107"/>
  <c r="O3613" i="107"/>
  <c r="P3613" i="107"/>
  <c r="O3614" i="107"/>
  <c r="P3614" i="107"/>
  <c r="O3615" i="107"/>
  <c r="P3615" i="107"/>
  <c r="O3616" i="107"/>
  <c r="P3616" i="107"/>
  <c r="O3617" i="107"/>
  <c r="P3617" i="107"/>
  <c r="Q3617" i="107"/>
  <c r="O3618" i="107"/>
  <c r="P3618" i="107"/>
  <c r="Q3618" i="107"/>
  <c r="O3619" i="107"/>
  <c r="P3619" i="107"/>
  <c r="Q3619" i="107"/>
  <c r="O3620" i="107"/>
  <c r="P3620" i="107"/>
  <c r="O3621" i="107"/>
  <c r="P3621" i="107"/>
  <c r="O3622" i="107"/>
  <c r="P3622" i="107"/>
  <c r="O3623" i="107"/>
  <c r="P3623" i="107"/>
  <c r="Q3623" i="107"/>
  <c r="O3624" i="107"/>
  <c r="P3624" i="107"/>
  <c r="O3625" i="107"/>
  <c r="P3625" i="107"/>
  <c r="O3626" i="107"/>
  <c r="P3626" i="107"/>
  <c r="O3627" i="107"/>
  <c r="P3627" i="107"/>
  <c r="O3628" i="107"/>
  <c r="P3628" i="107"/>
  <c r="O3629" i="107"/>
  <c r="P3629" i="107"/>
  <c r="O3630" i="107"/>
  <c r="P3630" i="107"/>
  <c r="O3631" i="107"/>
  <c r="P3631" i="107"/>
  <c r="O3632" i="107"/>
  <c r="P3632" i="107"/>
  <c r="O3633" i="107"/>
  <c r="P3633" i="107"/>
  <c r="Q3633" i="107"/>
  <c r="O3634" i="107"/>
  <c r="P3634" i="107"/>
  <c r="O3635" i="107"/>
  <c r="P3635" i="107"/>
  <c r="O3636" i="107"/>
  <c r="P3636" i="107"/>
  <c r="O3637" i="107"/>
  <c r="P3637" i="107"/>
  <c r="O3638" i="107"/>
  <c r="P3638" i="107"/>
  <c r="Q3638" i="107"/>
  <c r="O3639" i="107"/>
  <c r="P3639" i="107"/>
  <c r="O3640" i="107"/>
  <c r="P3640" i="107"/>
  <c r="O3641" i="107"/>
  <c r="P3641" i="107"/>
  <c r="O3642" i="107"/>
  <c r="P3642" i="107"/>
  <c r="O3643" i="107"/>
  <c r="P3643" i="107"/>
  <c r="O3644" i="107"/>
  <c r="P3644" i="107"/>
  <c r="O3645" i="107"/>
  <c r="P3645" i="107"/>
  <c r="O3646" i="107"/>
  <c r="P3646" i="107"/>
  <c r="O3647" i="107"/>
  <c r="P3647" i="107"/>
  <c r="O3648" i="107"/>
  <c r="P3648" i="107"/>
  <c r="O3649" i="107"/>
  <c r="P3649" i="107"/>
  <c r="Q3649" i="107"/>
  <c r="O3650" i="107"/>
  <c r="P3650" i="107"/>
  <c r="Q3650" i="107"/>
  <c r="O3651" i="107"/>
  <c r="P3651" i="107"/>
  <c r="Q3651" i="107"/>
  <c r="O3652" i="107"/>
  <c r="P3652" i="107"/>
  <c r="Q3652" i="107"/>
  <c r="O3653" i="107"/>
  <c r="P3653" i="107"/>
  <c r="Q3653" i="107"/>
  <c r="O3654" i="107"/>
  <c r="P3654" i="107"/>
  <c r="Q3654" i="107"/>
  <c r="O3655" i="107"/>
  <c r="P3655" i="107"/>
  <c r="Q3655" i="107"/>
  <c r="O3656" i="107"/>
  <c r="P3656" i="107"/>
  <c r="Q3656" i="107"/>
  <c r="O3657" i="107"/>
  <c r="P3657" i="107"/>
  <c r="Q3657" i="107"/>
  <c r="O3658" i="107"/>
  <c r="P3658" i="107"/>
  <c r="Q3658" i="107"/>
  <c r="O3659" i="107"/>
  <c r="P3659" i="107"/>
  <c r="Q3659" i="107"/>
  <c r="O3660" i="107"/>
  <c r="P3660" i="107"/>
  <c r="Q3660" i="107"/>
  <c r="O3661" i="107"/>
  <c r="P3661" i="107"/>
  <c r="Q3661" i="107"/>
  <c r="O3662" i="107"/>
  <c r="P3662" i="107"/>
  <c r="O3663" i="107"/>
  <c r="P3663" i="107"/>
  <c r="O3664" i="107"/>
  <c r="P3664" i="107"/>
  <c r="O3665" i="107"/>
  <c r="P3665" i="107"/>
  <c r="Q3665" i="107"/>
  <c r="O3666" i="107"/>
  <c r="P3666" i="107"/>
  <c r="Q3666" i="107"/>
  <c r="O3667" i="107"/>
  <c r="P3667" i="107"/>
  <c r="O3668" i="107"/>
  <c r="P3668" i="107"/>
  <c r="O3669" i="107"/>
  <c r="P3669" i="107"/>
  <c r="O3670" i="107"/>
  <c r="P3670" i="107"/>
  <c r="O3671" i="107"/>
  <c r="P3671" i="107"/>
  <c r="Q3671" i="107"/>
  <c r="O3672" i="107"/>
  <c r="P3672" i="107"/>
  <c r="Q3672" i="107"/>
  <c r="O3673" i="107"/>
  <c r="P3673" i="107"/>
  <c r="Q3673" i="107"/>
  <c r="O3674" i="107"/>
  <c r="P3674" i="107"/>
  <c r="Q3674" i="107"/>
  <c r="O3675" i="107"/>
  <c r="P3675" i="107"/>
  <c r="Q3675" i="107"/>
  <c r="O3676" i="107"/>
  <c r="P3676" i="107"/>
  <c r="Q3676" i="107"/>
  <c r="O3677" i="107"/>
  <c r="P3677" i="107"/>
  <c r="O3678" i="107"/>
  <c r="P3678" i="107"/>
  <c r="Q3678" i="107"/>
  <c r="O3679" i="107"/>
  <c r="P3679" i="107"/>
  <c r="Q3679" i="107"/>
  <c r="O3680" i="107"/>
  <c r="P3680" i="107"/>
  <c r="O3681" i="107"/>
  <c r="P3681" i="107"/>
  <c r="Q3681" i="107"/>
  <c r="O3682" i="107"/>
  <c r="P3682" i="107"/>
  <c r="Q3682" i="107"/>
  <c r="O3683" i="107"/>
  <c r="P3683" i="107"/>
  <c r="O3684" i="107"/>
  <c r="P3684" i="107"/>
  <c r="O3685" i="107"/>
  <c r="P3685" i="107"/>
  <c r="O3686" i="107"/>
  <c r="P3686" i="107"/>
  <c r="O3687" i="107"/>
  <c r="P3687" i="107"/>
  <c r="O3688" i="107"/>
  <c r="P3688" i="107"/>
  <c r="O3689" i="107"/>
  <c r="P3689" i="107"/>
  <c r="O3690" i="107"/>
  <c r="P3690" i="107"/>
  <c r="O3691" i="107"/>
  <c r="P3691" i="107"/>
  <c r="O3692" i="107"/>
  <c r="P3692" i="107"/>
  <c r="O3693" i="107"/>
  <c r="P3693" i="107"/>
  <c r="O3694" i="107"/>
  <c r="P3694" i="107"/>
  <c r="O3695" i="107"/>
  <c r="P3695" i="107"/>
  <c r="Q3695" i="107"/>
  <c r="O3696" i="107"/>
  <c r="P3696" i="107"/>
  <c r="O3697" i="107"/>
  <c r="P3697" i="107"/>
  <c r="O3698" i="107"/>
  <c r="P3698" i="107"/>
  <c r="O3699" i="107"/>
  <c r="P3699" i="107"/>
  <c r="O3700" i="107"/>
  <c r="P3700" i="107"/>
  <c r="O3701" i="107"/>
  <c r="P3701" i="107"/>
  <c r="O3702" i="107"/>
  <c r="P3702" i="107"/>
  <c r="O3703" i="107"/>
  <c r="P3703" i="107"/>
  <c r="O3704" i="107"/>
  <c r="P3704" i="107"/>
  <c r="O3705" i="107"/>
  <c r="P3705" i="107"/>
  <c r="O3706" i="107"/>
  <c r="P3706" i="107"/>
  <c r="O3707" i="107"/>
  <c r="P3707" i="107"/>
  <c r="O3708" i="107"/>
  <c r="P3708" i="107"/>
  <c r="O3709" i="107"/>
  <c r="P3709" i="107"/>
  <c r="O3710" i="107"/>
  <c r="P3710" i="107"/>
  <c r="O3711" i="107"/>
  <c r="P3711" i="107"/>
  <c r="O3712" i="107"/>
  <c r="P3712" i="107"/>
  <c r="O3713" i="107"/>
  <c r="P3713" i="107"/>
  <c r="O3714" i="107"/>
  <c r="P3714" i="107"/>
  <c r="O3715" i="107"/>
  <c r="P3715" i="107"/>
  <c r="Q3715" i="107"/>
  <c r="O3716" i="107"/>
  <c r="P3716" i="107"/>
  <c r="O3717" i="107"/>
  <c r="P3717" i="107"/>
  <c r="Q3717" i="107"/>
  <c r="O3718" i="107"/>
  <c r="P3718" i="107"/>
  <c r="Q3718" i="107"/>
  <c r="O3719" i="107"/>
  <c r="P3719" i="107"/>
  <c r="Q3719" i="107"/>
  <c r="O3720" i="107"/>
  <c r="P3720" i="107"/>
  <c r="Q3720" i="107"/>
  <c r="O3721" i="107"/>
  <c r="P3721" i="107"/>
  <c r="Q3721" i="107"/>
  <c r="O3722" i="107"/>
  <c r="P3722" i="107"/>
  <c r="Q3722" i="107"/>
  <c r="O3723" i="107"/>
  <c r="P3723" i="107"/>
  <c r="Q3723" i="107"/>
  <c r="O3724" i="107"/>
  <c r="P3724" i="107"/>
  <c r="Q3724" i="107"/>
  <c r="O3725" i="107"/>
  <c r="P3725" i="107"/>
  <c r="Q3725" i="107"/>
  <c r="O3726" i="107"/>
  <c r="P3726" i="107"/>
  <c r="Q3726" i="107"/>
  <c r="O3727" i="107"/>
  <c r="P3727" i="107"/>
  <c r="Q3727" i="107"/>
  <c r="O3728" i="107"/>
  <c r="P3728" i="107"/>
  <c r="Q3728" i="107"/>
  <c r="O3729" i="107"/>
  <c r="P3729" i="107"/>
  <c r="Q3729" i="107"/>
  <c r="O3730" i="107"/>
  <c r="P3730" i="107"/>
  <c r="O3731" i="107"/>
  <c r="P3731" i="107"/>
  <c r="O3732" i="107"/>
  <c r="P3732" i="107"/>
  <c r="O3733" i="107"/>
  <c r="P3733" i="107"/>
  <c r="O3734" i="107"/>
  <c r="P3734" i="107"/>
  <c r="O3735" i="107"/>
  <c r="P3735" i="107"/>
  <c r="O3736" i="107"/>
  <c r="P3736" i="107"/>
  <c r="O3737" i="107"/>
  <c r="P3737" i="107"/>
  <c r="O3738" i="107"/>
  <c r="P3738" i="107"/>
  <c r="O3739" i="107"/>
  <c r="P3739" i="107"/>
  <c r="O3740" i="107"/>
  <c r="P3740" i="107"/>
  <c r="Q3740" i="107"/>
  <c r="O3741" i="107"/>
  <c r="P3741" i="107"/>
  <c r="Q3741" i="107"/>
  <c r="O3742" i="107"/>
  <c r="P3742" i="107"/>
  <c r="O3743" i="107"/>
  <c r="P3743" i="107"/>
  <c r="O3744" i="107"/>
  <c r="P3744" i="107"/>
  <c r="Q3744" i="107"/>
  <c r="O3745" i="107"/>
  <c r="P3745" i="107"/>
  <c r="Q3745" i="107"/>
  <c r="O3746" i="107"/>
  <c r="P3746" i="107"/>
  <c r="O3747" i="107"/>
  <c r="P3747" i="107"/>
  <c r="O3748" i="107"/>
  <c r="P3748" i="107"/>
  <c r="O3749" i="107"/>
  <c r="P3749" i="107"/>
  <c r="O3750" i="107"/>
  <c r="P3750" i="107"/>
  <c r="O3751" i="107"/>
  <c r="P3751" i="107"/>
  <c r="O3752" i="107"/>
  <c r="P3752" i="107"/>
  <c r="O3753" i="107"/>
  <c r="P3753" i="107"/>
  <c r="Q3753" i="107"/>
  <c r="O3754" i="107"/>
  <c r="P3754" i="107"/>
  <c r="O3755" i="107"/>
  <c r="P3755" i="107"/>
  <c r="O3756" i="107"/>
  <c r="P3756" i="107"/>
  <c r="O3757" i="107"/>
  <c r="P3757" i="107"/>
  <c r="O3758" i="107"/>
  <c r="P3758" i="107"/>
  <c r="O3759" i="107"/>
  <c r="P3759" i="107"/>
  <c r="O3760" i="107"/>
  <c r="P3760" i="107"/>
  <c r="O3761" i="107"/>
  <c r="P3761" i="107"/>
  <c r="O3762" i="107"/>
  <c r="P3762" i="107"/>
  <c r="O3763" i="107"/>
  <c r="P3763" i="107"/>
  <c r="O3764" i="107"/>
  <c r="P3764" i="107"/>
  <c r="Q3764" i="107"/>
  <c r="O3765" i="107"/>
  <c r="P3765" i="107"/>
  <c r="O3766" i="107"/>
  <c r="P3766" i="107"/>
  <c r="O3767" i="107"/>
  <c r="P3767" i="107"/>
  <c r="O3768" i="107"/>
  <c r="P3768" i="107"/>
  <c r="O3769" i="107"/>
  <c r="P3769" i="107"/>
  <c r="O3770" i="107"/>
  <c r="P3770" i="107"/>
  <c r="O3771" i="107"/>
  <c r="P3771" i="107"/>
  <c r="O3772" i="107"/>
  <c r="P3772" i="107"/>
  <c r="O3773" i="107"/>
  <c r="P3773" i="107"/>
  <c r="O3774" i="107"/>
  <c r="P3774" i="107"/>
  <c r="O3775" i="107"/>
  <c r="P3775" i="107"/>
  <c r="O3776" i="107"/>
  <c r="P3776" i="107"/>
  <c r="O3777" i="107"/>
  <c r="P3777" i="107"/>
  <c r="O3778" i="107"/>
  <c r="P3778" i="107"/>
  <c r="O3779" i="107"/>
  <c r="P3779" i="107"/>
  <c r="O3780" i="107"/>
  <c r="P3780" i="107"/>
  <c r="O3781" i="107"/>
  <c r="P3781" i="107"/>
  <c r="O3782" i="107"/>
  <c r="P3782" i="107"/>
  <c r="O3783" i="107"/>
  <c r="P3783" i="107"/>
  <c r="O3784" i="107"/>
  <c r="P3784" i="107"/>
  <c r="O3785" i="107"/>
  <c r="P3785" i="107"/>
  <c r="Q3785" i="107"/>
  <c r="O3786" i="107"/>
  <c r="P3786" i="107"/>
  <c r="Q3786" i="107"/>
  <c r="O3787" i="107"/>
  <c r="P3787" i="107"/>
  <c r="Q3787" i="107"/>
  <c r="O3788" i="107"/>
  <c r="P3788" i="107"/>
  <c r="Q3788" i="107"/>
  <c r="O3789" i="107"/>
  <c r="P3789" i="107"/>
  <c r="Q3789" i="107"/>
  <c r="O3790" i="107"/>
  <c r="P3790" i="107"/>
  <c r="Q3790" i="107"/>
  <c r="O3791" i="107"/>
  <c r="P3791" i="107"/>
  <c r="Q3791" i="107"/>
  <c r="O3792" i="107"/>
  <c r="P3792" i="107"/>
  <c r="Q3792" i="107"/>
  <c r="O3793" i="107"/>
  <c r="P3793" i="107"/>
  <c r="Q3793" i="107"/>
  <c r="O3794" i="107"/>
  <c r="P3794" i="107"/>
  <c r="Q3794" i="107"/>
  <c r="O3795" i="107"/>
  <c r="P3795" i="107"/>
  <c r="Q3795" i="107"/>
  <c r="O3796" i="107"/>
  <c r="P3796" i="107"/>
  <c r="Q3796" i="107"/>
  <c r="O3797" i="107"/>
  <c r="P3797" i="107"/>
  <c r="Q3797" i="107"/>
  <c r="O3798" i="107"/>
  <c r="P3798" i="107"/>
  <c r="Q3798" i="107"/>
  <c r="O3799" i="107"/>
  <c r="P3799" i="107"/>
  <c r="Q3799" i="107"/>
  <c r="O3800" i="107"/>
  <c r="P3800" i="107"/>
  <c r="Q3800" i="107"/>
  <c r="O3801" i="107"/>
  <c r="P3801" i="107"/>
  <c r="Q3801" i="107"/>
  <c r="O3802" i="107"/>
  <c r="P3802" i="107"/>
  <c r="Q3802" i="107"/>
  <c r="O3803" i="107"/>
  <c r="P3803" i="107"/>
  <c r="Q3803" i="107"/>
  <c r="O3804" i="107"/>
  <c r="P3804" i="107"/>
  <c r="Q3804" i="107"/>
  <c r="O3805" i="107"/>
  <c r="P3805" i="107"/>
  <c r="Q3805" i="107"/>
  <c r="O3806" i="107"/>
  <c r="P3806" i="107"/>
  <c r="Q3806" i="107"/>
  <c r="O3807" i="107"/>
  <c r="P3807" i="107"/>
  <c r="Q3807" i="107"/>
  <c r="O3808" i="107"/>
  <c r="P3808" i="107"/>
  <c r="Q3808" i="107"/>
  <c r="O3809" i="107"/>
  <c r="P3809" i="107"/>
  <c r="Q3809" i="107"/>
  <c r="O3810" i="107"/>
  <c r="P3810" i="107"/>
  <c r="Q3810" i="107"/>
  <c r="O3811" i="107"/>
  <c r="P3811" i="107"/>
  <c r="Q3811" i="107"/>
  <c r="O3812" i="107"/>
  <c r="P3812" i="107"/>
  <c r="Q3812" i="107"/>
  <c r="O3813" i="107"/>
  <c r="P3813" i="107"/>
  <c r="Q3813" i="107"/>
  <c r="O3814" i="107"/>
  <c r="P3814" i="107"/>
  <c r="Q3814" i="107"/>
  <c r="O3815" i="107"/>
  <c r="P3815" i="107"/>
  <c r="Q3815" i="107"/>
  <c r="O3816" i="107"/>
  <c r="P3816" i="107"/>
  <c r="Q3816" i="107"/>
  <c r="O3817" i="107"/>
  <c r="P3817" i="107"/>
  <c r="Q3817" i="107"/>
  <c r="O3818" i="107"/>
  <c r="P3818" i="107"/>
  <c r="Q3818" i="107"/>
  <c r="O3819" i="107"/>
  <c r="P3819" i="107"/>
  <c r="Q3819" i="107"/>
  <c r="O3820" i="107"/>
  <c r="P3820" i="107"/>
  <c r="Q3820" i="107"/>
  <c r="O3821" i="107"/>
  <c r="P3821" i="107"/>
  <c r="Q3821" i="107"/>
  <c r="O3822" i="107"/>
  <c r="P3822" i="107"/>
  <c r="Q3822" i="107"/>
  <c r="O3823" i="107"/>
  <c r="P3823" i="107"/>
  <c r="Q3823" i="107"/>
  <c r="O3824" i="107"/>
  <c r="P3824" i="107"/>
  <c r="Q3824" i="107"/>
  <c r="O3825" i="107"/>
  <c r="P3825" i="107"/>
  <c r="Q3825" i="107"/>
  <c r="O3826" i="107"/>
  <c r="P3826" i="107"/>
  <c r="Q3826" i="107"/>
  <c r="O3827" i="107"/>
  <c r="P3827" i="107"/>
  <c r="Q3827" i="107"/>
  <c r="O3828" i="107"/>
  <c r="P3828" i="107"/>
  <c r="Q3828" i="107"/>
  <c r="O3829" i="107"/>
  <c r="P3829" i="107"/>
  <c r="Q3829" i="107"/>
  <c r="O3830" i="107"/>
  <c r="P3830" i="107"/>
  <c r="Q3830" i="107"/>
  <c r="O3831" i="107"/>
  <c r="P3831" i="107"/>
  <c r="O3832" i="107"/>
  <c r="P3832" i="107"/>
  <c r="O3833" i="107"/>
  <c r="P3833" i="107"/>
  <c r="Q3833" i="107"/>
  <c r="O3834" i="107"/>
  <c r="P3834" i="107"/>
  <c r="Q3834" i="107"/>
  <c r="O3835" i="107"/>
  <c r="P3835" i="107"/>
  <c r="O3836" i="107"/>
  <c r="P3836" i="107"/>
  <c r="O3837" i="107"/>
  <c r="P3837" i="107"/>
  <c r="O3838" i="107"/>
  <c r="P3838" i="107"/>
  <c r="O3839" i="107"/>
  <c r="P3839" i="107"/>
  <c r="O3840" i="107"/>
  <c r="P3840" i="107"/>
  <c r="O3841" i="107"/>
  <c r="P3841" i="107"/>
  <c r="O3842" i="107"/>
  <c r="P3842" i="107"/>
  <c r="O3843" i="107"/>
  <c r="P3843" i="107"/>
  <c r="O3844" i="107"/>
  <c r="P3844" i="107"/>
  <c r="O3845" i="107"/>
  <c r="P3845" i="107"/>
  <c r="O3846" i="107"/>
  <c r="P3846" i="107"/>
  <c r="O3847" i="107"/>
  <c r="P3847" i="107"/>
  <c r="O3848" i="107"/>
  <c r="P3848" i="107"/>
  <c r="O3849" i="107"/>
  <c r="P3849" i="107"/>
  <c r="O3850" i="107"/>
  <c r="P3850" i="107"/>
  <c r="O3851" i="107"/>
  <c r="P3851" i="107"/>
  <c r="O3852" i="107"/>
  <c r="P3852" i="107"/>
  <c r="O3853" i="107"/>
  <c r="P3853" i="107"/>
  <c r="O3854" i="107"/>
  <c r="P3854" i="107"/>
  <c r="O3855" i="107"/>
  <c r="P3855" i="107"/>
  <c r="O3856" i="107"/>
  <c r="P3856" i="107"/>
  <c r="O3857" i="107"/>
  <c r="P3857" i="107"/>
  <c r="O3858" i="107"/>
  <c r="P3858" i="107"/>
  <c r="O3859" i="107"/>
  <c r="P3859" i="107"/>
  <c r="O3860" i="107"/>
  <c r="P3860" i="107"/>
  <c r="O3861" i="107"/>
  <c r="P3861" i="107"/>
  <c r="O3862" i="107"/>
  <c r="P3862" i="107"/>
  <c r="O3863" i="107"/>
  <c r="P3863" i="107"/>
  <c r="O3864" i="107"/>
  <c r="P3864" i="107"/>
  <c r="O3865" i="107"/>
  <c r="P3865" i="107"/>
  <c r="O3866" i="107"/>
  <c r="P3866" i="107"/>
  <c r="O3867" i="107"/>
  <c r="P3867" i="107"/>
  <c r="O3868" i="107"/>
  <c r="P3868" i="107"/>
  <c r="O3869" i="107"/>
  <c r="P3869" i="107"/>
  <c r="O3870" i="107"/>
  <c r="P3870" i="107"/>
  <c r="O3871" i="107"/>
  <c r="P3871" i="107"/>
  <c r="O3872" i="107"/>
  <c r="P3872" i="107"/>
  <c r="O3873" i="107"/>
  <c r="P3873" i="107"/>
  <c r="O3874" i="107"/>
  <c r="P3874" i="107"/>
  <c r="O3875" i="107"/>
  <c r="P3875" i="107"/>
  <c r="O3876" i="107"/>
  <c r="P3876" i="107"/>
  <c r="O3877" i="107"/>
  <c r="P3877" i="107"/>
  <c r="O3878" i="107"/>
  <c r="P3878" i="107"/>
  <c r="O3879" i="107"/>
  <c r="P3879" i="107"/>
  <c r="O3880" i="107"/>
  <c r="P3880" i="107"/>
  <c r="O3881" i="107"/>
  <c r="P3881" i="107"/>
  <c r="O3882" i="107"/>
  <c r="P3882" i="107"/>
  <c r="O3883" i="107"/>
  <c r="P3883" i="107"/>
  <c r="O3884" i="107"/>
  <c r="P3884" i="107"/>
  <c r="O3885" i="107"/>
  <c r="P3885" i="107"/>
  <c r="O3886" i="107"/>
  <c r="P3886" i="107"/>
  <c r="O3887" i="107"/>
  <c r="P3887" i="107"/>
  <c r="O3888" i="107"/>
  <c r="P3888" i="107"/>
  <c r="O3889" i="107"/>
  <c r="P3889" i="107"/>
  <c r="O3890" i="107"/>
  <c r="P3890" i="107"/>
  <c r="O3891" i="107"/>
  <c r="P3891" i="107"/>
  <c r="O3892" i="107"/>
  <c r="P3892" i="107"/>
  <c r="O3893" i="107"/>
  <c r="P3893" i="107"/>
  <c r="O3894" i="107"/>
  <c r="P3894" i="107"/>
  <c r="O3895" i="107"/>
  <c r="P3895" i="107"/>
  <c r="O3896" i="107"/>
  <c r="P3896" i="107"/>
  <c r="O3897" i="107"/>
  <c r="P3897" i="107"/>
  <c r="O3898" i="107"/>
  <c r="P3898" i="107"/>
  <c r="O3899" i="107"/>
  <c r="P3899" i="107"/>
  <c r="O3900" i="107"/>
  <c r="P3900" i="107"/>
  <c r="O3901" i="107"/>
  <c r="P3901" i="107"/>
  <c r="O3902" i="107"/>
  <c r="P3902" i="107"/>
  <c r="O3903" i="107"/>
  <c r="P3903" i="107"/>
  <c r="O3904" i="107"/>
  <c r="P3904" i="107"/>
  <c r="O3905" i="107"/>
  <c r="P3905" i="107"/>
  <c r="O3906" i="107"/>
  <c r="P3906" i="107"/>
  <c r="O3907" i="107"/>
  <c r="P3907" i="107"/>
  <c r="O3908" i="107"/>
  <c r="P3908" i="107"/>
  <c r="O3909" i="107"/>
  <c r="P3909" i="107"/>
  <c r="O3910" i="107"/>
  <c r="P3910" i="107"/>
  <c r="O3911" i="107"/>
  <c r="P3911" i="107"/>
  <c r="O3912" i="107"/>
  <c r="P3912" i="107"/>
  <c r="O3913" i="107"/>
  <c r="P3913" i="107"/>
  <c r="O3914" i="107"/>
  <c r="P3914" i="107"/>
  <c r="O3915" i="107"/>
  <c r="P3915" i="107"/>
  <c r="O3916" i="107"/>
  <c r="P3916" i="107"/>
  <c r="O3917" i="107"/>
  <c r="P3917" i="107"/>
  <c r="O3918" i="107"/>
  <c r="P3918" i="107"/>
  <c r="O3919" i="107"/>
  <c r="P3919" i="107"/>
  <c r="O3920" i="107"/>
  <c r="P3920" i="107"/>
  <c r="O3921" i="107"/>
  <c r="P3921" i="107"/>
  <c r="O3922" i="107"/>
  <c r="P3922" i="107"/>
  <c r="O3923" i="107"/>
  <c r="P3923" i="107"/>
  <c r="O3924" i="107"/>
  <c r="P3924" i="107"/>
  <c r="O3925" i="107"/>
  <c r="P3925" i="107"/>
  <c r="O3926" i="107"/>
  <c r="P3926" i="107"/>
  <c r="O3927" i="107"/>
  <c r="P3927" i="107"/>
  <c r="O3928" i="107"/>
  <c r="P3928" i="107"/>
  <c r="O3929" i="107"/>
  <c r="P3929" i="107"/>
  <c r="O3930" i="107"/>
  <c r="P3930" i="107"/>
  <c r="O3931" i="107"/>
  <c r="P3931" i="107"/>
  <c r="O3932" i="107"/>
  <c r="P3932" i="107"/>
  <c r="O3933" i="107"/>
  <c r="P3933" i="107"/>
  <c r="O3934" i="107"/>
  <c r="P3934" i="107"/>
  <c r="O3935" i="107"/>
  <c r="P3935" i="107"/>
  <c r="O3936" i="107"/>
  <c r="P3936" i="107"/>
  <c r="O3937" i="107"/>
  <c r="P3937" i="107"/>
  <c r="O3938" i="107"/>
  <c r="P3938" i="107"/>
  <c r="O3939" i="107"/>
  <c r="P3939" i="107"/>
  <c r="O3940" i="107"/>
  <c r="P3940" i="107"/>
  <c r="O3941" i="107"/>
  <c r="P3941" i="107"/>
  <c r="O3942" i="107"/>
  <c r="P3942" i="107"/>
  <c r="O3943" i="107"/>
  <c r="P3943" i="107"/>
  <c r="O3944" i="107"/>
  <c r="P3944" i="107"/>
  <c r="O3945" i="107"/>
  <c r="P3945" i="107"/>
  <c r="O3946" i="107"/>
  <c r="P3946" i="107"/>
  <c r="O3947" i="107"/>
  <c r="P3947" i="107"/>
  <c r="O3948" i="107"/>
  <c r="P3948" i="107"/>
  <c r="O3949" i="107"/>
  <c r="P3949" i="107"/>
  <c r="O3950" i="107"/>
  <c r="P3950" i="107"/>
  <c r="O3951" i="107"/>
  <c r="P3951" i="107"/>
  <c r="O3952" i="107"/>
  <c r="P3952" i="107"/>
  <c r="O3953" i="107"/>
  <c r="P3953" i="107"/>
  <c r="O3954" i="107"/>
  <c r="P3954" i="107"/>
  <c r="O3955" i="107"/>
  <c r="P3955" i="107"/>
  <c r="O3956" i="107"/>
  <c r="P3956" i="107"/>
  <c r="O3957" i="107"/>
  <c r="P3957" i="107"/>
  <c r="O3958" i="107"/>
  <c r="P3958" i="107"/>
  <c r="O3959" i="107"/>
  <c r="P3959" i="107"/>
  <c r="O3960" i="107"/>
  <c r="P3960" i="107"/>
  <c r="O3961" i="107"/>
  <c r="P3961" i="107"/>
  <c r="O3962" i="107"/>
  <c r="P3962" i="107"/>
  <c r="O3963" i="107"/>
  <c r="P3963" i="107"/>
  <c r="O3964" i="107"/>
  <c r="P3964" i="107"/>
  <c r="O3965" i="107"/>
  <c r="P3965" i="107"/>
  <c r="O3966" i="107"/>
  <c r="P3966" i="107"/>
  <c r="O3967" i="107"/>
  <c r="P3967" i="107"/>
  <c r="O3968" i="107"/>
  <c r="P3968" i="107"/>
  <c r="O3969" i="107"/>
  <c r="P3969" i="107"/>
  <c r="O3970" i="107"/>
  <c r="P3970" i="107"/>
  <c r="O3971" i="107"/>
  <c r="P3971" i="107"/>
  <c r="O3972" i="107"/>
  <c r="P3972" i="107"/>
  <c r="O3973" i="107"/>
  <c r="P3973" i="107"/>
  <c r="O3974" i="107"/>
  <c r="P3974" i="107"/>
  <c r="O3975" i="107"/>
  <c r="P3975" i="107"/>
  <c r="O3976" i="107"/>
  <c r="P3976" i="107"/>
  <c r="O3977" i="107"/>
  <c r="P3977" i="107"/>
  <c r="O3978" i="107"/>
  <c r="P3978" i="107"/>
  <c r="O3979" i="107"/>
  <c r="P3979" i="107"/>
  <c r="O3980" i="107"/>
  <c r="P3980" i="107"/>
  <c r="O3981" i="107"/>
  <c r="P3981" i="107"/>
  <c r="O3982" i="107"/>
  <c r="P3982" i="107"/>
  <c r="O3983" i="107"/>
  <c r="P3983" i="107"/>
  <c r="O3984" i="107"/>
  <c r="P3984" i="107"/>
  <c r="O3985" i="107"/>
  <c r="P3985" i="107"/>
  <c r="O3986" i="107"/>
  <c r="P3986" i="107"/>
  <c r="O3987" i="107"/>
  <c r="P3987" i="107"/>
  <c r="O3988" i="107"/>
  <c r="P3988" i="107"/>
  <c r="O3989" i="107"/>
  <c r="P3989" i="107"/>
  <c r="O3990" i="107"/>
  <c r="P3990" i="107"/>
  <c r="O3991" i="107"/>
  <c r="P3991" i="107"/>
  <c r="O3992" i="107"/>
  <c r="P3992" i="107"/>
  <c r="O3993" i="107"/>
  <c r="P3993" i="107"/>
  <c r="O3994" i="107"/>
  <c r="P3994" i="107"/>
  <c r="O3995" i="107"/>
  <c r="P3995" i="107"/>
  <c r="O3996" i="107"/>
  <c r="P3996" i="107"/>
  <c r="O3997" i="107"/>
  <c r="P3997" i="107"/>
  <c r="O3998" i="107"/>
  <c r="P3998" i="107"/>
  <c r="O3999" i="107"/>
  <c r="P3999" i="107"/>
  <c r="O4000" i="107"/>
  <c r="P4000" i="107"/>
  <c r="O4001" i="107"/>
  <c r="P4001" i="107"/>
  <c r="O4002" i="107"/>
  <c r="P4002" i="107"/>
  <c r="O4003" i="107"/>
  <c r="P4003" i="107"/>
  <c r="O4004" i="107"/>
  <c r="P4004" i="107"/>
  <c r="O4005" i="107"/>
  <c r="P4005" i="107"/>
  <c r="O4006" i="107"/>
  <c r="P4006" i="107"/>
  <c r="O4007" i="107"/>
  <c r="P4007" i="107"/>
  <c r="O4008" i="107"/>
  <c r="P4008" i="107"/>
  <c r="O4009" i="107"/>
  <c r="P4009" i="107"/>
  <c r="O4010" i="107"/>
  <c r="P4010" i="107"/>
  <c r="O4011" i="107"/>
  <c r="P4011" i="107"/>
  <c r="O4012" i="107"/>
  <c r="P4012" i="107"/>
  <c r="O4013" i="107"/>
  <c r="P4013" i="107"/>
  <c r="O4014" i="107"/>
  <c r="P4014" i="107"/>
  <c r="O4015" i="107"/>
  <c r="P4015" i="107"/>
  <c r="O4016" i="107"/>
  <c r="P4016" i="107"/>
  <c r="O4017" i="107"/>
  <c r="P4017" i="107"/>
  <c r="O4018" i="107"/>
  <c r="P4018" i="107"/>
  <c r="O4019" i="107"/>
  <c r="P4019" i="107"/>
  <c r="O4020" i="107"/>
  <c r="P4020" i="107"/>
  <c r="O4021" i="107"/>
  <c r="P4021" i="107"/>
  <c r="O4022" i="107"/>
  <c r="P4022" i="107"/>
  <c r="O4023" i="107"/>
  <c r="P4023" i="107"/>
  <c r="O4024" i="107"/>
  <c r="P4024" i="107"/>
  <c r="O4025" i="107"/>
  <c r="P4025" i="107"/>
  <c r="O4026" i="107"/>
  <c r="P4026" i="107"/>
  <c r="O4027" i="107"/>
  <c r="P4027" i="107"/>
  <c r="O4028" i="107"/>
  <c r="P4028" i="107"/>
  <c r="O4029" i="107"/>
  <c r="P4029" i="107"/>
  <c r="O4030" i="107"/>
  <c r="P4030" i="107"/>
  <c r="O4031" i="107"/>
  <c r="P4031" i="107"/>
  <c r="O4032" i="107"/>
  <c r="P4032" i="107"/>
  <c r="O4033" i="107"/>
  <c r="P4033" i="107"/>
  <c r="O4034" i="107"/>
  <c r="P4034" i="107"/>
  <c r="O4035" i="107"/>
  <c r="P4035" i="107"/>
  <c r="O4036" i="107"/>
  <c r="P4036" i="107"/>
  <c r="O4037" i="107"/>
  <c r="P4037" i="107"/>
  <c r="O4038" i="107"/>
  <c r="P4038" i="107"/>
  <c r="O4039" i="107"/>
  <c r="P4039" i="107"/>
  <c r="O4040" i="107"/>
  <c r="P4040" i="107"/>
  <c r="O4041" i="107"/>
  <c r="P4041" i="107"/>
  <c r="O4042" i="107"/>
  <c r="P4042" i="107"/>
  <c r="O4043" i="107"/>
  <c r="P4043" i="107"/>
  <c r="O4044" i="107"/>
  <c r="P4044" i="107"/>
  <c r="O4045" i="107"/>
  <c r="P4045" i="107"/>
  <c r="O4046" i="107"/>
  <c r="P4046" i="107"/>
  <c r="O4047" i="107"/>
  <c r="P4047" i="107"/>
  <c r="O4048" i="107"/>
  <c r="P4048" i="107"/>
  <c r="O4049" i="107"/>
  <c r="P4049" i="107"/>
  <c r="O4050" i="107"/>
  <c r="P4050" i="107"/>
  <c r="O4051" i="107"/>
  <c r="P4051" i="107"/>
  <c r="O4052" i="107"/>
  <c r="P4052" i="107"/>
  <c r="O4053" i="107"/>
  <c r="P4053" i="107"/>
  <c r="O4054" i="107"/>
  <c r="P4054" i="107"/>
  <c r="O4055" i="107"/>
  <c r="P4055" i="107"/>
  <c r="O4056" i="107"/>
  <c r="P4056" i="107"/>
  <c r="O4057" i="107"/>
  <c r="P4057" i="107"/>
  <c r="O4058" i="107"/>
  <c r="P4058" i="107"/>
  <c r="O4059" i="107"/>
  <c r="P4059" i="107"/>
  <c r="O4060" i="107"/>
  <c r="P4060" i="107"/>
  <c r="O4061" i="107"/>
  <c r="P4061" i="107"/>
  <c r="O4062" i="107"/>
  <c r="P4062" i="107"/>
  <c r="O4063" i="107"/>
  <c r="P4063" i="107"/>
  <c r="O4064" i="107"/>
  <c r="P4064" i="107"/>
  <c r="O4065" i="107"/>
  <c r="P4065" i="107"/>
  <c r="O4066" i="107"/>
  <c r="P4066" i="107"/>
  <c r="O4067" i="107"/>
  <c r="P4067" i="107"/>
  <c r="O4068" i="107"/>
  <c r="P4068" i="107"/>
  <c r="O4069" i="107"/>
  <c r="P4069" i="107"/>
  <c r="O4070" i="107"/>
  <c r="P4070" i="107"/>
  <c r="O4071" i="107"/>
  <c r="P4071" i="107"/>
  <c r="O4072" i="107"/>
  <c r="P4072" i="107"/>
  <c r="O4073" i="107"/>
  <c r="P4073" i="107"/>
  <c r="O4074" i="107"/>
  <c r="P4074" i="107"/>
  <c r="O4075" i="107"/>
  <c r="P4075" i="107"/>
  <c r="O4076" i="107"/>
  <c r="P4076" i="107"/>
  <c r="O4077" i="107"/>
  <c r="P4077" i="107"/>
  <c r="O4078" i="107"/>
  <c r="P4078" i="107"/>
  <c r="O4079" i="107"/>
  <c r="P4079" i="107"/>
  <c r="O4080" i="107"/>
  <c r="P4080" i="107"/>
  <c r="O4081" i="107"/>
  <c r="P4081" i="107"/>
  <c r="O4082" i="107"/>
  <c r="P4082" i="107"/>
  <c r="O4083" i="107"/>
  <c r="P4083" i="107"/>
  <c r="O4084" i="107"/>
  <c r="P4084" i="107"/>
  <c r="O4085" i="107"/>
  <c r="P4085" i="107"/>
  <c r="O4086" i="107"/>
  <c r="P4086" i="107"/>
  <c r="O4087" i="107"/>
  <c r="P4087" i="107"/>
  <c r="O4088" i="107"/>
  <c r="P4088" i="107"/>
  <c r="O4089" i="107"/>
  <c r="P4089" i="107"/>
  <c r="O4090" i="107"/>
  <c r="P4090" i="107"/>
  <c r="O4091" i="107"/>
  <c r="P4091" i="107"/>
  <c r="O4092" i="107"/>
  <c r="P4092" i="107"/>
  <c r="O4093" i="107"/>
  <c r="P4093" i="107"/>
  <c r="O4094" i="107"/>
  <c r="P4094" i="107"/>
  <c r="O4095" i="107"/>
  <c r="P4095" i="107"/>
  <c r="O4096" i="107"/>
  <c r="P4096" i="107"/>
  <c r="O4097" i="107"/>
  <c r="P4097" i="107"/>
  <c r="O4098" i="107"/>
  <c r="P4098" i="107"/>
  <c r="O4099" i="107"/>
  <c r="P4099" i="107"/>
  <c r="O4100" i="107"/>
  <c r="P4100" i="107"/>
  <c r="Q4100" i="107"/>
  <c r="O4101" i="107"/>
  <c r="P4101" i="107"/>
  <c r="O4102" i="107"/>
  <c r="P4102" i="107"/>
  <c r="Q4102" i="107"/>
  <c r="O4103" i="107"/>
  <c r="P4103" i="107"/>
  <c r="Q4103" i="107"/>
  <c r="O4104" i="107"/>
  <c r="P4104" i="107"/>
  <c r="O4105" i="107"/>
  <c r="P4105" i="107"/>
  <c r="O4106" i="107"/>
  <c r="P4106" i="107"/>
  <c r="O4107" i="107"/>
  <c r="P4107" i="107"/>
  <c r="O4108" i="107"/>
  <c r="P4108" i="107"/>
  <c r="O4109" i="107"/>
  <c r="P4109" i="107"/>
  <c r="O4110" i="107"/>
  <c r="P4110" i="107"/>
  <c r="O4111" i="107"/>
  <c r="P4111" i="107"/>
  <c r="O4112" i="107"/>
  <c r="P4112" i="107"/>
  <c r="O4113" i="107"/>
  <c r="P4113" i="107"/>
  <c r="O4114" i="107"/>
  <c r="P4114" i="107"/>
  <c r="O4115" i="107"/>
  <c r="P4115" i="107"/>
  <c r="O4116" i="107"/>
  <c r="P4116" i="107"/>
  <c r="O4117" i="107"/>
  <c r="P4117" i="107"/>
  <c r="O4118" i="107"/>
  <c r="P4118" i="107"/>
  <c r="O4119" i="107"/>
  <c r="P4119" i="107"/>
  <c r="O4120" i="107"/>
  <c r="P4120" i="107"/>
  <c r="O4121" i="107"/>
  <c r="P4121" i="107"/>
  <c r="O4122" i="107"/>
  <c r="P4122" i="107"/>
  <c r="O4123" i="107"/>
  <c r="P4123" i="107"/>
  <c r="O4124" i="107"/>
  <c r="P4124" i="107"/>
  <c r="O4125" i="107"/>
  <c r="P4125" i="107"/>
  <c r="O4126" i="107"/>
  <c r="P4126" i="107"/>
  <c r="O4127" i="107"/>
  <c r="P4127" i="107"/>
  <c r="O4128" i="107"/>
  <c r="P4128" i="107"/>
  <c r="O4129" i="107"/>
  <c r="P4129" i="107"/>
  <c r="O4130" i="107"/>
  <c r="P4130" i="107"/>
  <c r="O4131" i="107"/>
  <c r="P4131" i="107"/>
  <c r="O4132" i="107"/>
  <c r="P4132" i="107"/>
  <c r="O4133" i="107"/>
  <c r="P4133" i="107"/>
  <c r="O4134" i="107"/>
  <c r="P4134" i="107"/>
  <c r="O4135" i="107"/>
  <c r="P4135" i="107"/>
  <c r="O4136" i="107"/>
  <c r="P4136" i="107"/>
  <c r="O4137" i="107"/>
  <c r="P4137" i="107"/>
  <c r="O4138" i="107"/>
  <c r="P4138" i="107"/>
  <c r="O4139" i="107"/>
  <c r="P4139" i="107"/>
  <c r="O4140" i="107"/>
  <c r="P4140" i="107"/>
  <c r="O4141" i="107"/>
  <c r="P4141" i="107"/>
  <c r="O4142" i="107"/>
  <c r="P4142" i="107"/>
  <c r="O4143" i="107"/>
  <c r="P4143" i="107"/>
  <c r="O4144" i="107"/>
  <c r="P4144" i="107"/>
  <c r="O4145" i="107"/>
  <c r="P4145" i="107"/>
  <c r="O4146" i="107"/>
  <c r="P4146" i="107"/>
  <c r="O4147" i="107"/>
  <c r="P4147" i="107"/>
  <c r="O4148" i="107"/>
  <c r="P4148" i="107"/>
  <c r="O4149" i="107"/>
  <c r="P4149" i="107"/>
  <c r="O4150" i="107"/>
  <c r="P4150" i="107"/>
  <c r="O4151" i="107"/>
  <c r="P4151" i="107"/>
  <c r="O4152" i="107"/>
  <c r="P4152" i="107"/>
  <c r="O4153" i="107"/>
  <c r="P4153" i="107"/>
  <c r="O4154" i="107"/>
  <c r="P4154" i="107"/>
  <c r="O4155" i="107"/>
  <c r="P4155" i="107"/>
  <c r="O4156" i="107"/>
  <c r="P4156" i="107"/>
  <c r="O4157" i="107"/>
  <c r="P4157" i="107"/>
  <c r="O4158" i="107"/>
  <c r="P4158" i="107"/>
  <c r="O4159" i="107"/>
  <c r="P4159" i="107"/>
  <c r="O4160" i="107"/>
  <c r="P4160" i="107"/>
  <c r="O4161" i="107"/>
  <c r="P4161" i="107"/>
  <c r="O4162" i="107"/>
  <c r="P4162" i="107"/>
  <c r="O4163" i="107"/>
  <c r="P4163" i="107"/>
  <c r="O4164" i="107"/>
  <c r="P4164" i="107"/>
  <c r="O4165" i="107"/>
  <c r="P4165" i="107"/>
  <c r="O4166" i="107"/>
  <c r="P4166" i="107"/>
  <c r="O4167" i="107"/>
  <c r="P4167" i="107"/>
  <c r="O4168" i="107"/>
  <c r="P4168" i="107"/>
  <c r="O4169" i="107"/>
  <c r="P4169" i="107"/>
  <c r="O4170" i="107"/>
  <c r="P4170" i="107"/>
  <c r="O4171" i="107"/>
  <c r="P4171" i="107"/>
  <c r="O4172" i="107"/>
  <c r="P4172" i="107"/>
  <c r="O4173" i="107"/>
  <c r="P4173" i="107"/>
  <c r="O4174" i="107"/>
  <c r="P4174" i="107"/>
  <c r="O4175" i="107"/>
  <c r="P4175" i="107"/>
  <c r="O4176" i="107"/>
  <c r="P4176" i="107"/>
  <c r="O4177" i="107"/>
  <c r="P4177" i="107"/>
  <c r="O4178" i="107"/>
  <c r="P4178" i="107"/>
  <c r="O4179" i="107"/>
  <c r="P4179" i="107"/>
  <c r="O4180" i="107"/>
  <c r="P4180" i="107"/>
  <c r="O4181" i="107"/>
  <c r="P4181" i="107"/>
  <c r="O4182" i="107"/>
  <c r="P4182" i="107"/>
  <c r="O4183" i="107"/>
  <c r="P4183" i="107"/>
  <c r="O4184" i="107"/>
  <c r="P4184" i="107"/>
  <c r="O4185" i="107"/>
  <c r="P4185" i="107"/>
  <c r="O4186" i="107"/>
  <c r="P4186" i="107"/>
  <c r="O4187" i="107"/>
  <c r="P4187" i="107"/>
  <c r="O4188" i="107"/>
  <c r="P4188" i="107"/>
  <c r="O4189" i="107"/>
  <c r="P4189" i="107"/>
  <c r="O4190" i="107"/>
  <c r="P4190" i="107"/>
  <c r="O4191" i="107"/>
  <c r="P4191" i="107"/>
  <c r="O4192" i="107"/>
  <c r="P4192" i="107"/>
  <c r="O4193" i="107"/>
  <c r="P4193" i="107"/>
  <c r="O4194" i="107"/>
  <c r="P4194" i="107"/>
  <c r="O4195" i="107"/>
  <c r="P4195" i="107"/>
  <c r="O4196" i="107"/>
  <c r="P4196" i="107"/>
  <c r="O4197" i="107"/>
  <c r="P4197" i="107"/>
  <c r="O4198" i="107"/>
  <c r="P4198" i="107"/>
  <c r="O4199" i="107"/>
  <c r="P4199" i="107"/>
  <c r="O4200" i="107"/>
  <c r="P4200" i="107"/>
  <c r="O4201" i="107"/>
  <c r="P4201" i="107"/>
  <c r="O4202" i="107"/>
  <c r="P4202" i="107"/>
  <c r="O4203" i="107"/>
  <c r="P4203" i="107"/>
  <c r="O4204" i="107"/>
  <c r="P4204" i="107"/>
  <c r="O4205" i="107"/>
  <c r="P4205" i="107"/>
  <c r="O4206" i="107"/>
  <c r="P4206" i="107"/>
  <c r="O4207" i="107"/>
  <c r="P4207" i="107"/>
  <c r="O4208" i="107"/>
  <c r="P4208" i="107"/>
  <c r="O4209" i="107"/>
  <c r="P4209" i="107"/>
  <c r="O4210" i="107"/>
  <c r="P4210" i="107"/>
  <c r="O4211" i="107"/>
  <c r="P4211" i="107"/>
  <c r="O4212" i="107"/>
  <c r="P4212" i="107"/>
  <c r="O4213" i="107"/>
  <c r="P4213" i="107"/>
  <c r="O4214" i="107"/>
  <c r="P4214" i="107"/>
  <c r="O4215" i="107"/>
  <c r="P4215" i="107"/>
  <c r="O4216" i="107"/>
  <c r="P4216" i="107"/>
  <c r="O4217" i="107"/>
  <c r="P4217" i="107"/>
  <c r="O4218" i="107"/>
  <c r="P4218" i="107"/>
  <c r="O4219" i="107"/>
  <c r="P4219" i="107"/>
  <c r="O4220" i="107"/>
  <c r="P4220" i="107"/>
  <c r="O4221" i="107"/>
  <c r="P4221" i="107"/>
  <c r="O4222" i="107"/>
  <c r="P4222" i="107"/>
  <c r="O4223" i="107"/>
  <c r="P4223" i="107"/>
  <c r="O4224" i="107"/>
  <c r="P4224" i="107"/>
  <c r="O4225" i="107"/>
  <c r="P4225" i="107"/>
  <c r="O4226" i="107"/>
  <c r="P4226" i="107"/>
  <c r="O4227" i="107"/>
  <c r="P4227" i="107"/>
  <c r="O4228" i="107"/>
  <c r="P4228" i="107"/>
  <c r="O4229" i="107"/>
  <c r="P4229" i="107"/>
  <c r="O4230" i="107"/>
  <c r="P4230" i="107"/>
  <c r="O4231" i="107"/>
  <c r="P4231" i="107"/>
  <c r="O4232" i="107"/>
  <c r="P4232" i="107"/>
  <c r="O4233" i="107"/>
  <c r="P4233" i="107"/>
  <c r="O4234" i="107"/>
  <c r="P4234" i="107"/>
  <c r="O4235" i="107"/>
  <c r="P4235" i="107"/>
  <c r="O4236" i="107"/>
  <c r="P4236" i="107"/>
  <c r="O4237" i="107"/>
  <c r="P4237" i="107"/>
  <c r="O4238" i="107"/>
  <c r="P4238" i="107"/>
  <c r="O4239" i="107"/>
  <c r="P4239" i="107"/>
  <c r="O4240" i="107"/>
  <c r="P4240" i="107"/>
  <c r="O4241" i="107"/>
  <c r="P4241" i="107"/>
  <c r="O4242" i="107"/>
  <c r="P4242" i="107"/>
  <c r="O4243" i="107"/>
  <c r="P4243" i="107"/>
  <c r="O4244" i="107"/>
  <c r="P4244" i="107"/>
  <c r="O4245" i="107"/>
  <c r="P4245" i="107"/>
  <c r="O4246" i="107"/>
  <c r="P4246" i="107"/>
  <c r="O4247" i="107"/>
  <c r="P4247" i="107"/>
  <c r="O4248" i="107"/>
  <c r="P4248" i="107"/>
  <c r="O4249" i="107"/>
  <c r="P4249" i="107"/>
  <c r="O4250" i="107"/>
  <c r="P4250" i="107"/>
  <c r="O4251" i="107"/>
  <c r="P4251" i="107"/>
  <c r="O4252" i="107"/>
  <c r="P4252" i="107"/>
  <c r="O4253" i="107"/>
  <c r="P4253" i="107"/>
  <c r="O4254" i="107"/>
  <c r="P4254" i="107"/>
  <c r="O4255" i="107"/>
  <c r="P4255" i="107"/>
  <c r="O4256" i="107"/>
  <c r="P4256" i="107"/>
  <c r="O4257" i="107"/>
  <c r="P4257" i="107"/>
  <c r="O4258" i="107"/>
  <c r="P4258" i="107"/>
  <c r="O4259" i="107"/>
  <c r="P4259" i="107"/>
  <c r="O4260" i="107"/>
  <c r="P4260" i="107"/>
  <c r="O4261" i="107"/>
  <c r="P4261" i="107"/>
  <c r="O4262" i="107"/>
  <c r="P4262" i="107"/>
  <c r="O4263" i="107"/>
  <c r="P4263" i="107"/>
  <c r="O4264" i="107"/>
  <c r="P4264" i="107"/>
  <c r="O4265" i="107"/>
  <c r="P4265" i="107"/>
  <c r="O4266" i="107"/>
  <c r="P4266" i="107"/>
  <c r="O4267" i="107"/>
  <c r="P4267" i="107"/>
  <c r="O4268" i="107"/>
  <c r="P4268" i="107"/>
  <c r="O4269" i="107"/>
  <c r="P4269" i="107"/>
  <c r="O4270" i="107"/>
  <c r="P4270" i="107"/>
  <c r="O4271" i="107"/>
  <c r="P4271" i="107"/>
  <c r="O4272" i="107"/>
  <c r="P4272" i="107"/>
  <c r="O4273" i="107"/>
  <c r="P4273" i="107"/>
  <c r="O4274" i="107"/>
  <c r="P4274" i="107"/>
  <c r="O4275" i="107"/>
  <c r="P4275" i="107"/>
  <c r="O4276" i="107"/>
  <c r="P4276" i="107"/>
  <c r="O4277" i="107"/>
  <c r="P4277" i="107"/>
  <c r="O4278" i="107"/>
  <c r="P4278" i="107"/>
  <c r="O4279" i="107"/>
  <c r="P4279" i="107"/>
  <c r="O4280" i="107"/>
  <c r="P4280" i="107"/>
  <c r="O4281" i="107"/>
  <c r="P4281" i="107"/>
  <c r="O4282" i="107"/>
  <c r="P4282" i="107"/>
  <c r="O4283" i="107"/>
  <c r="P4283" i="107"/>
  <c r="O4284" i="107"/>
  <c r="P4284" i="107"/>
  <c r="O4285" i="107"/>
  <c r="P4285" i="107"/>
  <c r="O4286" i="107"/>
  <c r="P4286" i="107"/>
  <c r="O4287" i="107"/>
  <c r="P4287" i="107"/>
  <c r="O4288" i="107"/>
  <c r="P4288" i="107"/>
  <c r="O4289" i="107"/>
  <c r="P4289" i="107"/>
  <c r="O4290" i="107"/>
  <c r="P4290" i="107"/>
  <c r="O4291" i="107"/>
  <c r="P4291" i="107"/>
  <c r="Q4291" i="107"/>
  <c r="O4292" i="107"/>
  <c r="P4292" i="107"/>
  <c r="Q4292" i="107"/>
  <c r="O4293" i="107"/>
  <c r="P4293" i="107"/>
  <c r="O4294" i="107"/>
  <c r="P4294" i="107"/>
  <c r="Q4294" i="107"/>
  <c r="O4295" i="107"/>
  <c r="P4295" i="107"/>
  <c r="Q4295" i="107"/>
  <c r="O4296" i="107"/>
  <c r="P4296" i="107"/>
  <c r="O4297" i="107"/>
  <c r="P4297" i="107"/>
  <c r="O4298" i="107"/>
  <c r="P4298" i="107"/>
  <c r="O4299" i="107"/>
  <c r="P4299" i="107"/>
  <c r="O4300" i="107"/>
  <c r="P4300" i="107"/>
  <c r="O4301" i="107"/>
  <c r="P4301" i="107"/>
  <c r="O4302" i="107"/>
  <c r="P4302" i="107"/>
  <c r="O4303" i="107"/>
  <c r="P4303" i="107"/>
  <c r="O4304" i="107"/>
  <c r="O4305" i="107"/>
  <c r="P4305" i="107"/>
  <c r="O4306" i="107"/>
  <c r="P4306" i="107"/>
  <c r="O4307" i="107"/>
  <c r="P4307" i="107"/>
  <c r="Q4307" i="107"/>
  <c r="O4308" i="107"/>
  <c r="P4308" i="107"/>
  <c r="O4309" i="107"/>
  <c r="P4309" i="107"/>
  <c r="O4310" i="107"/>
  <c r="P4310" i="107"/>
  <c r="O4311" i="107"/>
  <c r="P4311" i="107"/>
  <c r="O4312" i="107"/>
  <c r="P4312" i="107"/>
  <c r="Q4312" i="107"/>
  <c r="O4313" i="107"/>
  <c r="P4313" i="107"/>
  <c r="O4314" i="107"/>
  <c r="P4314" i="107"/>
  <c r="O4315" i="107"/>
  <c r="P4315" i="107"/>
  <c r="Q4315" i="107"/>
  <c r="O4316" i="107"/>
  <c r="P4316" i="107"/>
  <c r="O4317" i="107"/>
  <c r="P4317" i="107"/>
  <c r="O4318" i="107"/>
  <c r="P4318" i="107"/>
  <c r="O4319" i="107"/>
  <c r="P4319" i="107"/>
  <c r="O4320" i="107"/>
  <c r="P4320" i="107"/>
  <c r="O4321" i="107"/>
  <c r="P4321" i="107"/>
  <c r="O4322" i="107"/>
  <c r="P4322" i="107"/>
  <c r="O4323" i="107"/>
  <c r="P4323" i="107"/>
  <c r="O4324" i="107"/>
  <c r="P4324" i="107"/>
  <c r="Q4324" i="107"/>
  <c r="O4325" i="107"/>
  <c r="P4325" i="107"/>
  <c r="O4326" i="107"/>
  <c r="P4326" i="107"/>
  <c r="O4327" i="107"/>
  <c r="P4327" i="107"/>
  <c r="O4328" i="107"/>
  <c r="P4328" i="107"/>
  <c r="O4329" i="107"/>
  <c r="P4329" i="107"/>
  <c r="O4330" i="107"/>
  <c r="P4330" i="107"/>
  <c r="O4331" i="107"/>
  <c r="P4331" i="107"/>
  <c r="O4332" i="107"/>
  <c r="P4332" i="107"/>
  <c r="O4333" i="107"/>
  <c r="P4333" i="107"/>
  <c r="O4334" i="107"/>
  <c r="P4334" i="107"/>
  <c r="O4335" i="107"/>
  <c r="P4335" i="107"/>
  <c r="O4336" i="107"/>
  <c r="P4336" i="107"/>
  <c r="O4340" i="107"/>
  <c r="P4340" i="107"/>
  <c r="O4341" i="107"/>
  <c r="P4341" i="107"/>
  <c r="O4342" i="107"/>
  <c r="P4342" i="107"/>
  <c r="Q4342" i="107"/>
  <c r="O4343" i="107"/>
  <c r="P4343" i="107"/>
  <c r="Q4343" i="107"/>
  <c r="O4344" i="107"/>
  <c r="P4344" i="107"/>
  <c r="O4345" i="107"/>
  <c r="P4345" i="107"/>
  <c r="O4346" i="107"/>
  <c r="P4346" i="107"/>
  <c r="O4347" i="107"/>
  <c r="P4347" i="107"/>
  <c r="O4348" i="107"/>
  <c r="P4348" i="107"/>
  <c r="O4349" i="107"/>
  <c r="P4349" i="107"/>
  <c r="O4350" i="107"/>
  <c r="P4350" i="107"/>
  <c r="O4351" i="107"/>
  <c r="P4351" i="107"/>
  <c r="O4352" i="107"/>
  <c r="P4352" i="107"/>
  <c r="O4353" i="107"/>
  <c r="P4353" i="107"/>
  <c r="O4354" i="107"/>
  <c r="P4354" i="107"/>
  <c r="O4355" i="107"/>
  <c r="P4355" i="107"/>
  <c r="Q4355" i="107"/>
  <c r="O4356" i="107"/>
  <c r="P4356" i="107"/>
  <c r="O4357" i="107"/>
  <c r="P4357" i="107"/>
  <c r="O4358" i="107"/>
  <c r="P4358" i="107"/>
  <c r="O4359" i="107"/>
  <c r="P4359" i="107"/>
  <c r="O4360" i="107"/>
  <c r="P4360" i="107"/>
  <c r="O4361" i="107"/>
  <c r="P4361" i="107"/>
  <c r="O4362" i="107"/>
  <c r="P4362" i="107"/>
  <c r="O4363" i="107"/>
  <c r="P4363" i="107"/>
  <c r="O4364" i="107"/>
  <c r="P4364" i="107"/>
  <c r="O4365" i="107"/>
  <c r="P4365" i="107"/>
  <c r="O4366" i="107"/>
  <c r="P4366" i="107"/>
  <c r="O4367" i="107"/>
  <c r="P4367" i="107"/>
  <c r="Q4367" i="107"/>
  <c r="O4368" i="107"/>
  <c r="P4368" i="107"/>
  <c r="O4369" i="107"/>
  <c r="P4369" i="107"/>
  <c r="O4370" i="107"/>
  <c r="P4370" i="107"/>
  <c r="O4371" i="107"/>
  <c r="P4371" i="107"/>
  <c r="O4372" i="107"/>
  <c r="P4372" i="107"/>
  <c r="O4373" i="107"/>
  <c r="P4373" i="107"/>
  <c r="O4374" i="107"/>
  <c r="P4374" i="107"/>
  <c r="O4375" i="107"/>
  <c r="P4375" i="107"/>
  <c r="O4376" i="107"/>
  <c r="P4376" i="107"/>
  <c r="O4377" i="107"/>
  <c r="P4377" i="107"/>
  <c r="O4378" i="107"/>
  <c r="P4378" i="107"/>
  <c r="O4379" i="107"/>
  <c r="P4379" i="107"/>
  <c r="Q4379" i="107"/>
  <c r="O4380" i="107"/>
  <c r="P4380" i="107"/>
  <c r="O4381" i="107"/>
  <c r="P4381" i="107"/>
  <c r="O4382" i="107"/>
  <c r="P4382" i="107"/>
  <c r="O4383" i="107"/>
  <c r="P4383" i="107"/>
  <c r="O4384" i="107"/>
  <c r="P4384" i="107"/>
  <c r="O4385" i="107"/>
  <c r="P4385" i="107"/>
  <c r="O9" i="107"/>
  <c r="O4" i="107"/>
  <c r="P4" i="107"/>
  <c r="Q4" i="107"/>
  <c r="O5" i="107"/>
  <c r="P5" i="107"/>
  <c r="O6" i="107"/>
  <c r="P6" i="107"/>
  <c r="O7" i="107"/>
  <c r="P7" i="107"/>
  <c r="O8" i="107"/>
  <c r="P8" i="107"/>
  <c r="Q3" i="107"/>
  <c r="P3" i="107"/>
  <c r="O3" i="107"/>
  <c r="M1834" i="107"/>
  <c r="Q1834" i="107" s="1"/>
  <c r="L2942" i="107"/>
  <c r="M2942" i="107" s="1"/>
  <c r="Q2942" i="107" s="1"/>
  <c r="L2941" i="107"/>
  <c r="M2941" i="107" s="1"/>
  <c r="Q2941" i="107" s="1"/>
  <c r="L2829" i="107"/>
  <c r="M2829" i="107" s="1"/>
  <c r="Q2829" i="107" s="1"/>
  <c r="L2828" i="107"/>
  <c r="M2828" i="107" s="1"/>
  <c r="Q2828" i="107" s="1"/>
  <c r="L2809" i="107"/>
  <c r="M2809" i="107" s="1"/>
  <c r="Q2809" i="107" s="1"/>
  <c r="R1834" i="107" l="1"/>
  <c r="R851" i="107"/>
  <c r="R1402" i="107"/>
  <c r="R1886" i="107"/>
  <c r="R839" i="107"/>
  <c r="R3238" i="107"/>
  <c r="R3798" i="107"/>
  <c r="R2065" i="107"/>
  <c r="R1945" i="107"/>
  <c r="R709" i="107"/>
  <c r="R695" i="107"/>
  <c r="R3382" i="107"/>
  <c r="R1427" i="107"/>
  <c r="R1405" i="107"/>
  <c r="R1393" i="107"/>
  <c r="R675" i="107"/>
  <c r="O1276" i="107"/>
  <c r="O1261" i="107"/>
  <c r="O1148" i="107"/>
  <c r="O1147" i="107"/>
  <c r="R1449" i="107"/>
  <c r="R1271" i="107"/>
  <c r="R917" i="107"/>
  <c r="R909" i="107"/>
  <c r="R901" i="107"/>
  <c r="R845" i="107"/>
  <c r="R3089" i="107"/>
  <c r="R3042" i="107"/>
  <c r="R2982" i="107"/>
  <c r="R2545" i="107"/>
  <c r="R2310" i="107"/>
  <c r="R1843" i="107"/>
  <c r="R1835" i="107"/>
  <c r="R1821" i="107"/>
  <c r="R1270" i="107"/>
  <c r="R958" i="107"/>
  <c r="R3682" i="107"/>
  <c r="R3676" i="107"/>
  <c r="R3617" i="107"/>
  <c r="R3786" i="107"/>
  <c r="R3414" i="107"/>
  <c r="R3744" i="107"/>
  <c r="R3666" i="107"/>
  <c r="R3420" i="107"/>
  <c r="R1364" i="107"/>
  <c r="R1552" i="107"/>
  <c r="R1467" i="107"/>
  <c r="R763" i="107"/>
  <c r="R3183" i="107"/>
  <c r="R1452" i="107"/>
  <c r="R1217" i="107"/>
  <c r="R59" i="107"/>
  <c r="R1802" i="107"/>
  <c r="R1406" i="107"/>
  <c r="R1249" i="107"/>
  <c r="R805" i="107"/>
  <c r="R2340" i="107"/>
  <c r="R3678" i="107"/>
  <c r="R3740" i="107"/>
  <c r="R3726" i="107"/>
  <c r="R3718" i="107"/>
  <c r="R3336" i="107"/>
  <c r="R3321" i="107"/>
  <c r="R3302" i="107"/>
  <c r="R1362" i="107"/>
  <c r="R1143" i="107"/>
  <c r="R1135" i="107"/>
  <c r="R1022" i="107"/>
  <c r="R3721" i="107"/>
  <c r="R2829" i="107"/>
  <c r="R3795" i="107"/>
  <c r="R3656" i="107"/>
  <c r="R3618" i="107"/>
  <c r="R3181" i="107"/>
  <c r="R1403" i="107"/>
  <c r="R1238" i="107"/>
  <c r="R1079" i="107"/>
  <c r="R960" i="107"/>
  <c r="R3720" i="107"/>
  <c r="R3722" i="107"/>
  <c r="R3478" i="107"/>
  <c r="R3428" i="107"/>
  <c r="R3403" i="107"/>
  <c r="R1446" i="107"/>
  <c r="R3417" i="107"/>
  <c r="R3363" i="107"/>
  <c r="R3186" i="107"/>
  <c r="R798" i="107"/>
  <c r="R731" i="107"/>
  <c r="R3828" i="107"/>
  <c r="R3796" i="107"/>
  <c r="R3660" i="107"/>
  <c r="R3652" i="107"/>
  <c r="R3638" i="107"/>
  <c r="R3623" i="107"/>
  <c r="R3569" i="107"/>
  <c r="R3488" i="107"/>
  <c r="R3377" i="107"/>
  <c r="R1250" i="107"/>
  <c r="R1242" i="107"/>
  <c r="R1234" i="107"/>
  <c r="R1225" i="107"/>
  <c r="O1098" i="107"/>
  <c r="R674" i="107"/>
  <c r="R241" i="107"/>
  <c r="R3454" i="107"/>
  <c r="R1722" i="107"/>
  <c r="R1366" i="107"/>
  <c r="R4312" i="107"/>
  <c r="R3830" i="107"/>
  <c r="R3816" i="107"/>
  <c r="R3800" i="107"/>
  <c r="R3429" i="107"/>
  <c r="R3040" i="107"/>
  <c r="R2760" i="107"/>
  <c r="R2752" i="107"/>
  <c r="R2744" i="107"/>
  <c r="R2736" i="107"/>
  <c r="R2728" i="107"/>
  <c r="R2720" i="107"/>
  <c r="R2520" i="107"/>
  <c r="R2341" i="107"/>
  <c r="R1846" i="107"/>
  <c r="R1668" i="107"/>
  <c r="R1598" i="107"/>
  <c r="R1539" i="107"/>
  <c r="R1531" i="107"/>
  <c r="R1521" i="107"/>
  <c r="R1228" i="107"/>
  <c r="R1209" i="107"/>
  <c r="R1142" i="107"/>
  <c r="R1078" i="107"/>
  <c r="R847" i="107"/>
  <c r="R842" i="107"/>
  <c r="R811" i="107"/>
  <c r="R803" i="107"/>
  <c r="R795" i="107"/>
  <c r="R516" i="107"/>
  <c r="R3724" i="107"/>
  <c r="R3329" i="107"/>
  <c r="R3188" i="107"/>
  <c r="R1888" i="107"/>
  <c r="R1724" i="107"/>
  <c r="R1592" i="107"/>
  <c r="R1363" i="107"/>
  <c r="R1257" i="107"/>
  <c r="R1246" i="107"/>
  <c r="R1219" i="107"/>
  <c r="R1216" i="107"/>
  <c r="R1208" i="107"/>
  <c r="R943" i="107"/>
  <c r="R910" i="107"/>
  <c r="R1218" i="107"/>
  <c r="R1088" i="107"/>
  <c r="R1080" i="107"/>
  <c r="R964" i="107"/>
  <c r="R813" i="107"/>
  <c r="R3657" i="107"/>
  <c r="R1534" i="107"/>
  <c r="R4295" i="107"/>
  <c r="R4292" i="107"/>
  <c r="R3416" i="107"/>
  <c r="R3407" i="107"/>
  <c r="R3222" i="107"/>
  <c r="R3011" i="107"/>
  <c r="R2521" i="107"/>
  <c r="R1880" i="107"/>
  <c r="R1848" i="107"/>
  <c r="R1828" i="107"/>
  <c r="R1820" i="107"/>
  <c r="R1708" i="107"/>
  <c r="R1660" i="107"/>
  <c r="R1409" i="107"/>
  <c r="R1371" i="107"/>
  <c r="R1360" i="107"/>
  <c r="R47" i="107"/>
  <c r="R2010" i="107"/>
  <c r="R1519" i="107"/>
  <c r="R1463" i="107"/>
  <c r="R1375" i="107"/>
  <c r="R4343" i="107"/>
  <c r="R3818" i="107"/>
  <c r="R3810" i="107"/>
  <c r="R3802" i="107"/>
  <c r="R3753" i="107"/>
  <c r="R3658" i="107"/>
  <c r="R3409" i="107"/>
  <c r="R3338" i="107"/>
  <c r="R1951" i="107"/>
  <c r="R1927" i="107"/>
  <c r="R1890" i="107"/>
  <c r="R1383" i="107"/>
  <c r="R1367" i="107"/>
  <c r="R1223" i="107"/>
  <c r="R1138" i="107"/>
  <c r="R268" i="107"/>
  <c r="R3337" i="107"/>
  <c r="R2779" i="107"/>
  <c r="R2513" i="107"/>
  <c r="R1830" i="107"/>
  <c r="R1497" i="107"/>
  <c r="R1486" i="107"/>
  <c r="R1212" i="107"/>
  <c r="R3317" i="107"/>
  <c r="R3291" i="107"/>
  <c r="R3112" i="107"/>
  <c r="R3041" i="107"/>
  <c r="R1877" i="107"/>
  <c r="R1832" i="107"/>
  <c r="R1824" i="107"/>
  <c r="R1818" i="107"/>
  <c r="R1816" i="107"/>
  <c r="R1716" i="107"/>
  <c r="R1674" i="107"/>
  <c r="R1652" i="107"/>
  <c r="R1460" i="107"/>
  <c r="R1365" i="107"/>
  <c r="R1248" i="107"/>
  <c r="R1235" i="107"/>
  <c r="R1224" i="107"/>
  <c r="R907" i="107"/>
  <c r="R706" i="107"/>
  <c r="R692" i="107"/>
  <c r="R627" i="107"/>
  <c r="R591" i="107"/>
  <c r="R531" i="107"/>
  <c r="R515" i="107"/>
  <c r="R496" i="107"/>
  <c r="R471" i="107"/>
  <c r="R31" i="107"/>
  <c r="R3442" i="107"/>
  <c r="R4100" i="107"/>
  <c r="R2832" i="107"/>
  <c r="R2064" i="107"/>
  <c r="R1917" i="107"/>
  <c r="R1909" i="107"/>
  <c r="R1840" i="107"/>
  <c r="R1679" i="107"/>
  <c r="R1676" i="107"/>
  <c r="R1648" i="107"/>
  <c r="R1632" i="107"/>
  <c r="R1611" i="107"/>
  <c r="R1548" i="107"/>
  <c r="R1536" i="107"/>
  <c r="R1518" i="107"/>
  <c r="R1485" i="107"/>
  <c r="R1440" i="107"/>
  <c r="R1230" i="107"/>
  <c r="R1221" i="107"/>
  <c r="R1211" i="107"/>
  <c r="R1129" i="107"/>
  <c r="R1040" i="107"/>
  <c r="R942" i="107"/>
  <c r="R854" i="107"/>
  <c r="R849" i="107"/>
  <c r="R390" i="107"/>
  <c r="R273" i="107"/>
  <c r="R3370" i="107"/>
  <c r="R2942" i="107"/>
  <c r="R4355" i="107"/>
  <c r="R4307" i="107"/>
  <c r="R3822" i="107"/>
  <c r="R3456" i="107"/>
  <c r="R3346" i="107"/>
  <c r="R3037" i="107"/>
  <c r="R3008" i="107"/>
  <c r="R2846" i="107"/>
  <c r="R2831" i="107"/>
  <c r="R2761" i="107"/>
  <c r="R2753" i="107"/>
  <c r="R2745" i="107"/>
  <c r="R2737" i="107"/>
  <c r="R2729" i="107"/>
  <c r="R2721" i="107"/>
  <c r="R1900" i="107"/>
  <c r="R1882" i="107"/>
  <c r="R1726" i="107"/>
  <c r="R1706" i="107"/>
  <c r="R1664" i="107"/>
  <c r="R1595" i="107"/>
  <c r="R1554" i="107"/>
  <c r="R1533" i="107"/>
  <c r="R1491" i="107"/>
  <c r="R1404" i="107"/>
  <c r="R1379" i="107"/>
  <c r="R1373" i="107"/>
  <c r="R1256" i="107"/>
  <c r="R1240" i="107"/>
  <c r="R1210" i="107"/>
  <c r="R1086" i="107"/>
  <c r="R988" i="107"/>
  <c r="R962" i="107"/>
  <c r="R899" i="107"/>
  <c r="R869" i="107"/>
  <c r="R797" i="107"/>
  <c r="R254" i="107"/>
  <c r="R222" i="107"/>
  <c r="R144" i="107"/>
  <c r="R3814" i="107"/>
  <c r="R2066" i="107"/>
  <c r="R2005" i="107"/>
  <c r="R1897" i="107"/>
  <c r="R1889" i="107"/>
  <c r="R1812" i="107"/>
  <c r="R1799" i="107"/>
  <c r="R1791" i="107"/>
  <c r="R1718" i="107"/>
  <c r="R1673" i="107"/>
  <c r="R1538" i="107"/>
  <c r="R1523" i="107"/>
  <c r="R1432" i="107"/>
  <c r="R1407" i="107"/>
  <c r="R1399" i="107"/>
  <c r="R1232" i="107"/>
  <c r="R1213" i="107"/>
  <c r="R1134" i="107"/>
  <c r="R1002" i="107"/>
  <c r="R954" i="107"/>
  <c r="R829" i="107"/>
  <c r="R807" i="107"/>
  <c r="R579" i="107"/>
  <c r="R519" i="107"/>
  <c r="R487" i="107"/>
  <c r="R376" i="107"/>
  <c r="R308" i="107"/>
  <c r="R280" i="107"/>
  <c r="R206" i="107"/>
  <c r="R26" i="107"/>
  <c r="R3" i="107"/>
  <c r="R3550" i="107"/>
  <c r="R3500" i="107"/>
  <c r="R3411" i="107"/>
  <c r="R3402" i="107"/>
  <c r="R3357" i="107"/>
  <c r="R3316" i="107"/>
  <c r="R3180" i="107"/>
  <c r="R3144" i="107"/>
  <c r="R2944" i="107"/>
  <c r="R2841" i="107"/>
  <c r="R2316" i="107"/>
  <c r="R2011" i="107"/>
  <c r="R1836" i="107"/>
  <c r="R1796" i="107"/>
  <c r="R1785" i="107"/>
  <c r="R1754" i="107"/>
  <c r="R1678" i="107"/>
  <c r="R1634" i="107"/>
  <c r="R1610" i="107"/>
  <c r="R1568" i="107"/>
  <c r="R1550" i="107"/>
  <c r="R1535" i="107"/>
  <c r="R1517" i="107"/>
  <c r="R1445" i="107"/>
  <c r="R1359" i="107"/>
  <c r="R1252" i="107"/>
  <c r="R1207" i="107"/>
  <c r="R1136" i="107"/>
  <c r="R941" i="107"/>
  <c r="R938" i="107"/>
  <c r="R923" i="107"/>
  <c r="R911" i="107"/>
  <c r="R887" i="107"/>
  <c r="R853" i="107"/>
  <c r="R799" i="107"/>
  <c r="R700" i="107"/>
  <c r="R679" i="107"/>
  <c r="R595" i="107"/>
  <c r="R484" i="107"/>
  <c r="R357" i="107"/>
  <c r="R325" i="107"/>
  <c r="R4103" i="107"/>
  <c r="R3812" i="107"/>
  <c r="R4324" i="107"/>
  <c r="R3674" i="107"/>
  <c r="R3665" i="107"/>
  <c r="R3659" i="107"/>
  <c r="R3649" i="107"/>
  <c r="R3619" i="107"/>
  <c r="R3404" i="107"/>
  <c r="R3187" i="107"/>
  <c r="R3086" i="107"/>
  <c r="R3010" i="107"/>
  <c r="R2980" i="107"/>
  <c r="R2697" i="107"/>
  <c r="R2618" i="107"/>
  <c r="R1822" i="107"/>
  <c r="R1814" i="107"/>
  <c r="R1714" i="107"/>
  <c r="R1705" i="107"/>
  <c r="R1594" i="107"/>
  <c r="R1556" i="107"/>
  <c r="R1546" i="107"/>
  <c r="R1540" i="107"/>
  <c r="R1532" i="107"/>
  <c r="R1454" i="107"/>
  <c r="R1451" i="107"/>
  <c r="R1401" i="107"/>
  <c r="R1374" i="107"/>
  <c r="R1361" i="107"/>
  <c r="R1255" i="107"/>
  <c r="R1251" i="107"/>
  <c r="R1244" i="107"/>
  <c r="R1241" i="107"/>
  <c r="R1215" i="107"/>
  <c r="R1082" i="107"/>
  <c r="R956" i="107"/>
  <c r="R903" i="107"/>
  <c r="R814" i="107"/>
  <c r="R809" i="107"/>
  <c r="R785" i="107"/>
  <c r="R696" i="107"/>
  <c r="R690" i="107"/>
  <c r="R51" i="107"/>
  <c r="R3424" i="107"/>
  <c r="R2809" i="107"/>
  <c r="R4342" i="107"/>
  <c r="R4294" i="107"/>
  <c r="R4291" i="107"/>
  <c r="R2757" i="107"/>
  <c r="R2749" i="107"/>
  <c r="R2741" i="107"/>
  <c r="R2733" i="107"/>
  <c r="R2725" i="107"/>
  <c r="R2717" i="107"/>
  <c r="R1827" i="107"/>
  <c r="R1543" i="107"/>
  <c r="R1537" i="107"/>
  <c r="R1528" i="107"/>
  <c r="R1438" i="107"/>
  <c r="R1400" i="107"/>
  <c r="R1236" i="107"/>
  <c r="R1233" i="107"/>
  <c r="R1214" i="107"/>
  <c r="R915" i="107"/>
  <c r="R913" i="107"/>
  <c r="R905" i="107"/>
  <c r="R801" i="107"/>
  <c r="R246" i="107"/>
  <c r="R73" i="107"/>
  <c r="R25" i="107"/>
  <c r="R3027" i="107"/>
  <c r="R2756" i="107"/>
  <c r="R2748" i="107"/>
  <c r="R2740" i="107"/>
  <c r="R2732" i="107"/>
  <c r="R2724" i="107"/>
  <c r="R1921" i="107"/>
  <c r="R1918" i="107"/>
  <c r="R1913" i="107"/>
  <c r="R1910" i="107"/>
  <c r="R1905" i="107"/>
  <c r="R1894" i="107"/>
  <c r="R1798" i="107"/>
  <c r="R1725" i="107"/>
  <c r="R1656" i="107"/>
  <c r="R1603" i="107"/>
  <c r="R1465" i="107"/>
  <c r="R1243" i="107"/>
  <c r="R1226" i="107"/>
  <c r="R1131" i="107"/>
  <c r="R1010" i="107"/>
  <c r="R992" i="107"/>
  <c r="R944" i="107"/>
  <c r="R723" i="107"/>
  <c r="R310" i="107"/>
  <c r="R256" i="107"/>
  <c r="R249" i="107"/>
  <c r="R68" i="107"/>
  <c r="R17" i="107"/>
  <c r="R3804" i="107"/>
  <c r="R3764" i="107"/>
  <c r="R3745" i="107"/>
  <c r="R3728" i="107"/>
  <c r="R3661" i="107"/>
  <c r="R2062" i="107"/>
  <c r="R1934" i="107"/>
  <c r="R1899" i="107"/>
  <c r="R1808" i="107"/>
  <c r="R1711" i="107"/>
  <c r="R1695" i="107"/>
  <c r="R1597" i="107"/>
  <c r="R1245" i="107"/>
  <c r="R1229" i="107"/>
  <c r="R1140" i="107"/>
  <c r="R1024" i="107"/>
  <c r="R1017" i="107"/>
  <c r="R965" i="107"/>
  <c r="R852" i="107"/>
  <c r="R822" i="107"/>
  <c r="R641" i="107"/>
  <c r="R486" i="107"/>
  <c r="R474" i="107"/>
  <c r="R466" i="107"/>
  <c r="R353" i="107"/>
  <c r="R295" i="107"/>
  <c r="R282" i="107"/>
  <c r="R262" i="107"/>
  <c r="R139" i="107"/>
  <c r="R24" i="107"/>
  <c r="R3521" i="107"/>
  <c r="R3465" i="107"/>
  <c r="R3347" i="107"/>
  <c r="R2764" i="107"/>
  <c r="R2758" i="107"/>
  <c r="R2755" i="107"/>
  <c r="R2750" i="107"/>
  <c r="R2747" i="107"/>
  <c r="R2742" i="107"/>
  <c r="R2739" i="107"/>
  <c r="R2734" i="107"/>
  <c r="R2731" i="107"/>
  <c r="R2726" i="107"/>
  <c r="R2723" i="107"/>
  <c r="R2718" i="107"/>
  <c r="R2317" i="107"/>
  <c r="R1904" i="107"/>
  <c r="R1849" i="107"/>
  <c r="R1838" i="107"/>
  <c r="R1815" i="107"/>
  <c r="R1810" i="107"/>
  <c r="R1805" i="107"/>
  <c r="R1661" i="107"/>
  <c r="R1520" i="107"/>
  <c r="R1247" i="107"/>
  <c r="R1231" i="107"/>
  <c r="R3651" i="107"/>
  <c r="R3633" i="107"/>
  <c r="R3806" i="107"/>
  <c r="R3673" i="107"/>
  <c r="R3834" i="107"/>
  <c r="R3811" i="107"/>
  <c r="R3788" i="107"/>
  <c r="R3727" i="107"/>
  <c r="R3653" i="107"/>
  <c r="R3549" i="107"/>
  <c r="R1883" i="107"/>
  <c r="R1841" i="107"/>
  <c r="R1792" i="107"/>
  <c r="R1522" i="107"/>
  <c r="R1442" i="107"/>
  <c r="R1408" i="107"/>
  <c r="R1382" i="107"/>
  <c r="R1132" i="107"/>
  <c r="R1085" i="107"/>
  <c r="R912" i="107"/>
  <c r="R800" i="107"/>
  <c r="R782" i="107"/>
  <c r="R571" i="107"/>
  <c r="R527" i="107"/>
  <c r="R488" i="107"/>
  <c r="R468" i="107"/>
  <c r="R424" i="107"/>
  <c r="R398" i="107"/>
  <c r="R356" i="107"/>
  <c r="R145" i="107"/>
  <c r="R67" i="107"/>
  <c r="R3827" i="107"/>
  <c r="R3799" i="107"/>
  <c r="R3671" i="107"/>
  <c r="R3654" i="107"/>
  <c r="R4102" i="107"/>
  <c r="R2828" i="107"/>
  <c r="R3808" i="107"/>
  <c r="R3650" i="107"/>
  <c r="R3479" i="107"/>
  <c r="R1922" i="107"/>
  <c r="R1914" i="107"/>
  <c r="R1906" i="107"/>
  <c r="R1804" i="107"/>
  <c r="R1794" i="107"/>
  <c r="R1719" i="107"/>
  <c r="R1694" i="107"/>
  <c r="R1680" i="107"/>
  <c r="R1644" i="107"/>
  <c r="R1524" i="107"/>
  <c r="R1137" i="107"/>
  <c r="R1087" i="107"/>
  <c r="R1084" i="107"/>
  <c r="R955" i="107"/>
  <c r="R824" i="107"/>
  <c r="R802" i="107"/>
  <c r="R685" i="107"/>
  <c r="R640" i="107"/>
  <c r="R517" i="107"/>
  <c r="R448" i="107"/>
  <c r="R441" i="107"/>
  <c r="R312" i="107"/>
  <c r="R248" i="107"/>
  <c r="R3824" i="107"/>
  <c r="R4379" i="107"/>
  <c r="R4315" i="107"/>
  <c r="R3820" i="107"/>
  <c r="R3815" i="107"/>
  <c r="R3805" i="107"/>
  <c r="R3790" i="107"/>
  <c r="R3717" i="107"/>
  <c r="R3672" i="107"/>
  <c r="R3655" i="107"/>
  <c r="R3501" i="107"/>
  <c r="R3421" i="107"/>
  <c r="R3413" i="107"/>
  <c r="R3215" i="107"/>
  <c r="R3145" i="107"/>
  <c r="R1426" i="107"/>
  <c r="R1237" i="107"/>
  <c r="R1220" i="107"/>
  <c r="R957" i="107"/>
  <c r="R916" i="107"/>
  <c r="R900" i="107"/>
  <c r="R804" i="107"/>
  <c r="R732" i="107"/>
  <c r="R691" i="107"/>
  <c r="R603" i="107"/>
  <c r="R567" i="107"/>
  <c r="R482" i="107"/>
  <c r="R358" i="107"/>
  <c r="R296" i="107"/>
  <c r="R289" i="107"/>
  <c r="R270" i="107"/>
  <c r="R69" i="107"/>
  <c r="R28" i="107"/>
  <c r="R3789" i="107"/>
  <c r="R3794" i="107"/>
  <c r="R3821" i="107"/>
  <c r="R2941" i="107"/>
  <c r="R4367" i="107"/>
  <c r="R3497" i="107"/>
  <c r="R2765" i="107"/>
  <c r="R2759" i="107"/>
  <c r="R2754" i="107"/>
  <c r="R2751" i="107"/>
  <c r="R2746" i="107"/>
  <c r="R2743" i="107"/>
  <c r="R2738" i="107"/>
  <c r="R2735" i="107"/>
  <c r="R2730" i="107"/>
  <c r="R2727" i="107"/>
  <c r="R2722" i="107"/>
  <c r="R2719" i="107"/>
  <c r="R2613" i="107"/>
  <c r="R1788" i="107"/>
  <c r="R1737" i="107"/>
  <c r="R1600" i="107"/>
  <c r="R1428" i="107"/>
  <c r="R1394" i="107"/>
  <c r="R1378" i="107"/>
  <c r="R1370" i="107"/>
  <c r="R1239" i="107"/>
  <c r="R1222" i="107"/>
  <c r="R1206" i="107"/>
  <c r="R1089" i="107"/>
  <c r="R902" i="107"/>
  <c r="R460" i="107"/>
  <c r="R305" i="107"/>
  <c r="R3792" i="107"/>
  <c r="R4" i="107"/>
  <c r="R3826" i="107"/>
  <c r="R3829" i="107"/>
  <c r="R3813" i="107"/>
  <c r="R3797" i="107"/>
  <c r="R3719" i="107"/>
  <c r="R3695" i="107"/>
  <c r="R3675" i="107"/>
  <c r="R3817" i="107"/>
  <c r="R3801" i="107"/>
  <c r="R3785" i="107"/>
  <c r="R3723" i="107"/>
  <c r="R3833" i="107"/>
  <c r="R3819" i="107"/>
  <c r="R3803" i="107"/>
  <c r="R3787" i="107"/>
  <c r="R3725" i="107"/>
  <c r="R3679" i="107"/>
  <c r="R3823" i="107"/>
  <c r="R3807" i="107"/>
  <c r="R3791" i="107"/>
  <c r="R3741" i="107"/>
  <c r="R3729" i="107"/>
  <c r="R3715" i="107"/>
  <c r="R3681" i="107"/>
  <c r="R3825" i="107"/>
  <c r="R3809" i="107"/>
  <c r="R3793" i="107"/>
  <c r="R1919" i="107"/>
  <c r="R1916" i="107"/>
  <c r="R1911" i="107"/>
  <c r="R1908" i="107"/>
  <c r="R1903" i="107"/>
  <c r="R1738" i="107"/>
  <c r="R1884" i="107"/>
  <c r="R1720" i="107"/>
  <c r="R1923" i="107"/>
  <c r="R1920" i="107"/>
  <c r="R1915" i="107"/>
  <c r="R1912" i="107"/>
  <c r="R1907" i="107"/>
  <c r="R1896" i="107"/>
  <c r="R1891" i="107"/>
  <c r="R1842" i="107"/>
  <c r="R1670" i="107"/>
  <c r="R1892" i="107"/>
  <c r="R1823" i="107"/>
  <c r="R1811" i="107"/>
  <c r="R1806" i="107"/>
  <c r="R1789" i="107"/>
  <c r="R1721" i="107"/>
  <c r="R1631" i="107"/>
  <c r="R1613" i="107"/>
  <c r="R1887" i="107"/>
  <c r="R1845" i="107"/>
  <c r="R1801" i="107"/>
  <c r="R1649" i="107"/>
  <c r="R1898" i="107"/>
  <c r="R1844" i="107"/>
  <c r="R1817" i="107"/>
  <c r="R1800" i="107"/>
  <c r="R1743" i="107"/>
  <c r="R1696" i="107"/>
  <c r="R1682" i="107"/>
  <c r="R1677" i="107"/>
  <c r="R1893" i="107"/>
  <c r="R1881" i="107"/>
  <c r="R1839" i="107"/>
  <c r="R1831" i="107"/>
  <c r="R1826" i="107"/>
  <c r="R1807" i="107"/>
  <c r="R1795" i="107"/>
  <c r="R1790" i="107"/>
  <c r="R1544" i="107"/>
  <c r="R1895" i="107"/>
  <c r="R1879" i="107"/>
  <c r="R1847" i="107"/>
  <c r="R1819" i="107"/>
  <c r="R1803" i="107"/>
  <c r="R1787" i="107"/>
  <c r="R1739" i="107"/>
  <c r="R1723" i="107"/>
  <c r="R1707" i="107"/>
  <c r="R1675" i="107"/>
  <c r="R1645" i="107"/>
  <c r="R1638" i="107"/>
  <c r="R1901" i="107"/>
  <c r="R1885" i="107"/>
  <c r="R1837" i="107"/>
  <c r="R1825" i="107"/>
  <c r="R1809" i="107"/>
  <c r="R1793" i="107"/>
  <c r="R1681" i="107"/>
  <c r="R1665" i="107"/>
  <c r="R1683" i="107"/>
  <c r="R1653" i="107"/>
  <c r="R1622" i="107"/>
  <c r="R1601" i="107"/>
  <c r="R1829" i="107"/>
  <c r="R1813" i="107"/>
  <c r="R1797" i="107"/>
  <c r="R1765" i="107"/>
  <c r="R1749" i="107"/>
  <c r="R1717" i="107"/>
  <c r="R1669" i="107"/>
  <c r="R1639" i="107"/>
  <c r="R1596" i="107"/>
  <c r="R1623" i="107"/>
  <c r="R1657" i="107"/>
  <c r="R1641" i="107"/>
  <c r="R1625" i="107"/>
  <c r="R1593" i="107"/>
  <c r="R1599" i="107"/>
  <c r="R1133" i="107"/>
  <c r="R1007" i="107"/>
  <c r="R989" i="107"/>
  <c r="R940" i="107"/>
  <c r="R914" i="107"/>
  <c r="R898" i="107"/>
  <c r="R886" i="107"/>
  <c r="R1139" i="107"/>
  <c r="R1081" i="107"/>
  <c r="R1071" i="107"/>
  <c r="R959" i="107"/>
  <c r="R904" i="107"/>
  <c r="R1141" i="107"/>
  <c r="R1083" i="107"/>
  <c r="R961" i="107"/>
  <c r="R906" i="107"/>
  <c r="R963" i="107"/>
  <c r="R926" i="107"/>
  <c r="R908" i="107"/>
  <c r="R844" i="107"/>
  <c r="R806" i="107"/>
  <c r="R758" i="107"/>
  <c r="R846" i="107"/>
  <c r="R808" i="107"/>
  <c r="R784" i="107"/>
  <c r="R776" i="107"/>
  <c r="R768" i="107"/>
  <c r="R848" i="107"/>
  <c r="R828" i="107"/>
  <c r="R810" i="107"/>
  <c r="R850" i="107"/>
  <c r="R812" i="107"/>
  <c r="R796" i="107"/>
  <c r="R438" i="107"/>
  <c r="R646" i="107"/>
  <c r="R537" i="107"/>
  <c r="R513" i="107"/>
  <c r="R505" i="107"/>
  <c r="R500" i="107"/>
  <c r="R480" i="107"/>
  <c r="R473" i="107"/>
  <c r="R470" i="107"/>
  <c r="R258" i="107"/>
  <c r="R425" i="107"/>
  <c r="R402" i="107"/>
  <c r="R397" i="107"/>
  <c r="R512" i="107"/>
  <c r="R504" i="107"/>
  <c r="R472" i="107"/>
  <c r="R464" i="107"/>
  <c r="R457" i="107"/>
  <c r="R454" i="107"/>
  <c r="R272" i="107"/>
  <c r="R525" i="107"/>
  <c r="R384" i="107"/>
  <c r="R377" i="107"/>
  <c r="R359" i="107"/>
  <c r="R349" i="107"/>
  <c r="R330" i="107"/>
  <c r="R313" i="107"/>
  <c r="R298" i="107"/>
  <c r="R283" i="107"/>
  <c r="R351" i="107"/>
  <c r="R300" i="107"/>
  <c r="R16" i="107"/>
  <c r="R381" i="107"/>
  <c r="R327" i="107"/>
  <c r="R302" i="107"/>
  <c r="R255" i="107"/>
  <c r="R223" i="107"/>
  <c r="R70" i="107"/>
  <c r="R329" i="107"/>
  <c r="R306" i="107"/>
  <c r="R137" i="107"/>
  <c r="R261" i="107"/>
  <c r="R229" i="107"/>
  <c r="R129" i="107"/>
  <c r="R375" i="107"/>
  <c r="R263" i="107"/>
  <c r="R247" i="107"/>
  <c r="R614" i="107"/>
  <c r="R590" i="107"/>
  <c r="R574" i="107"/>
  <c r="R566" i="107"/>
  <c r="R558" i="107"/>
  <c r="R542" i="107"/>
  <c r="R526" i="107"/>
  <c r="R518" i="107"/>
  <c r="R616" i="107"/>
  <c r="R592" i="107"/>
  <c r="R576" i="107"/>
  <c r="R560" i="107"/>
  <c r="R621" i="107"/>
  <c r="R613" i="107"/>
  <c r="R605" i="107"/>
  <c r="R589" i="107"/>
  <c r="R581" i="107"/>
  <c r="R565" i="107"/>
  <c r="R557" i="107"/>
  <c r="R634" i="107"/>
  <c r="R626" i="107"/>
  <c r="R602" i="107"/>
  <c r="R594" i="107"/>
  <c r="R538" i="107"/>
  <c r="R514" i="107"/>
  <c r="R628" i="107"/>
  <c r="R620" i="107"/>
  <c r="R612" i="107"/>
  <c r="R604" i="107"/>
  <c r="R572" i="107"/>
  <c r="R564" i="107"/>
  <c r="R540" i="107"/>
  <c r="R532" i="107"/>
  <c r="R633" i="107"/>
  <c r="R617" i="107"/>
  <c r="R577" i="107"/>
  <c r="R569" i="107"/>
  <c r="R553" i="107"/>
  <c r="R479" i="107"/>
  <c r="R447" i="107"/>
  <c r="R399" i="107"/>
  <c r="R497" i="107"/>
  <c r="R481" i="107"/>
  <c r="R465" i="107"/>
  <c r="R433" i="107"/>
  <c r="R401" i="107"/>
  <c r="R499" i="107"/>
  <c r="R483" i="107"/>
  <c r="R467" i="107"/>
  <c r="R387" i="107"/>
  <c r="R501" i="107"/>
  <c r="R485" i="107"/>
  <c r="R469" i="107"/>
  <c r="R453" i="107"/>
  <c r="R437" i="107"/>
  <c r="R174" i="107"/>
  <c r="R138" i="107"/>
  <c r="R74" i="107"/>
  <c r="L3289" i="107"/>
  <c r="M3289" i="107" s="1"/>
  <c r="Q3289" i="107" s="1"/>
  <c r="R3289" i="107" s="1"/>
  <c r="L3280" i="107"/>
  <c r="M3280" i="107" s="1"/>
  <c r="Q3280" i="107" s="1"/>
  <c r="R3280" i="107" s="1"/>
  <c r="G3257" i="107"/>
  <c r="P3257" i="107" s="1"/>
  <c r="G3256" i="107"/>
  <c r="P3256" i="107" s="1"/>
  <c r="G3252" i="107"/>
  <c r="P3252" i="107" s="1"/>
  <c r="G3239" i="107"/>
  <c r="P3239" i="107" s="1"/>
  <c r="L3214" i="107"/>
  <c r="M3214" i="107" s="1"/>
  <c r="Q3214" i="107" s="1"/>
  <c r="R3214" i="107" s="1"/>
  <c r="L3220" i="107"/>
  <c r="M3220" i="107" s="1"/>
  <c r="Q3220" i="107" s="1"/>
  <c r="R3220" i="107" s="1"/>
  <c r="O1149" i="107" l="1"/>
  <c r="O1277" i="107"/>
  <c r="O1263" i="107"/>
  <c r="O1099" i="107"/>
  <c r="L3177" i="107"/>
  <c r="M3177" i="107" s="1"/>
  <c r="Q3177" i="107" s="1"/>
  <c r="R3177" i="107" s="1"/>
  <c r="L3137" i="107"/>
  <c r="M3137" i="107" s="1"/>
  <c r="Q3137" i="107" s="1"/>
  <c r="R3137" i="107" s="1"/>
  <c r="L3138" i="107"/>
  <c r="M3138" i="107" s="1"/>
  <c r="Q3138" i="107" s="1"/>
  <c r="R3138" i="107" s="1"/>
  <c r="L3139" i="107"/>
  <c r="M3139" i="107" s="1"/>
  <c r="Q3139" i="107" s="1"/>
  <c r="R3139" i="107" s="1"/>
  <c r="L3140" i="107"/>
  <c r="M3140" i="107" s="1"/>
  <c r="Q3140" i="107" s="1"/>
  <c r="R3140" i="107" s="1"/>
  <c r="L3141" i="107"/>
  <c r="M3141" i="107" s="1"/>
  <c r="Q3141" i="107" s="1"/>
  <c r="R3141" i="107" s="1"/>
  <c r="L3142" i="107"/>
  <c r="M3142" i="107" s="1"/>
  <c r="Q3142" i="107" s="1"/>
  <c r="R3142" i="107" s="1"/>
  <c r="O1150" i="107" l="1"/>
  <c r="O1278" i="107"/>
  <c r="O1264" i="107"/>
  <c r="O1100" i="107"/>
  <c r="M4095" i="107"/>
  <c r="Q4095" i="107" s="1"/>
  <c r="R4095" i="107" s="1"/>
  <c r="M4096" i="107"/>
  <c r="Q4096" i="107" s="1"/>
  <c r="R4096" i="107" s="1"/>
  <c r="M4097" i="107"/>
  <c r="Q4097" i="107" s="1"/>
  <c r="R4097" i="107" s="1"/>
  <c r="M4098" i="107"/>
  <c r="Q4098" i="107" s="1"/>
  <c r="R4098" i="107" s="1"/>
  <c r="M4099" i="107"/>
  <c r="Q4099" i="107" s="1"/>
  <c r="R4099" i="107" s="1"/>
  <c r="L3835" i="107"/>
  <c r="L4289" i="107"/>
  <c r="M4289" i="107" s="1"/>
  <c r="Q4289" i="107" s="1"/>
  <c r="R4289" i="107" s="1"/>
  <c r="L4288" i="107"/>
  <c r="M4288" i="107" s="1"/>
  <c r="Q4288" i="107" s="1"/>
  <c r="R4288" i="107" s="1"/>
  <c r="L4287" i="107"/>
  <c r="M4287" i="107" s="1"/>
  <c r="Q4287" i="107" s="1"/>
  <c r="R4287" i="107" s="1"/>
  <c r="O1279" i="107" l="1"/>
  <c r="O1265" i="107"/>
  <c r="O1101" i="107"/>
  <c r="M3743" i="107"/>
  <c r="Q3743" i="107" s="1"/>
  <c r="R3743" i="107" s="1"/>
  <c r="M3752" i="107"/>
  <c r="Q3752" i="107" s="1"/>
  <c r="R3752" i="107" s="1"/>
  <c r="L3634" i="107"/>
  <c r="M3634" i="107" s="1"/>
  <c r="Q3634" i="107" s="1"/>
  <c r="R3634" i="107" s="1"/>
  <c r="L2699" i="107"/>
  <c r="M2699" i="107" s="1"/>
  <c r="Q2699" i="107" s="1"/>
  <c r="M2762" i="107"/>
  <c r="Q2762" i="107" s="1"/>
  <c r="R2762" i="107" s="1"/>
  <c r="L2715" i="107"/>
  <c r="M2715" i="107" s="1"/>
  <c r="Q2715" i="107" s="1"/>
  <c r="L2714" i="107"/>
  <c r="M2714" i="107" s="1"/>
  <c r="Q2714" i="107" s="1"/>
  <c r="L2713" i="107"/>
  <c r="M2713" i="107" s="1"/>
  <c r="Q2713" i="107" s="1"/>
  <c r="L2712" i="107"/>
  <c r="M2712" i="107" s="1"/>
  <c r="Q2712" i="107" s="1"/>
  <c r="L2711" i="107"/>
  <c r="M2711" i="107" s="1"/>
  <c r="Q2711" i="107" s="1"/>
  <c r="L2710" i="107"/>
  <c r="M2710" i="107" s="1"/>
  <c r="Q2710" i="107" s="1"/>
  <c r="L2709" i="107"/>
  <c r="M2709" i="107" s="1"/>
  <c r="Q2709" i="107" s="1"/>
  <c r="L2708" i="107"/>
  <c r="M2708" i="107" s="1"/>
  <c r="Q2708" i="107" s="1"/>
  <c r="L2707" i="107"/>
  <c r="M2707" i="107" s="1"/>
  <c r="Q2707" i="107" s="1"/>
  <c r="L2706" i="107"/>
  <c r="M2706" i="107" s="1"/>
  <c r="Q2706" i="107" s="1"/>
  <c r="L2705" i="107"/>
  <c r="M2705" i="107" s="1"/>
  <c r="Q2705" i="107" s="1"/>
  <c r="L2704" i="107"/>
  <c r="M2704" i="107" s="1"/>
  <c r="Q2704" i="107" s="1"/>
  <c r="L2703" i="107"/>
  <c r="M2703" i="107" s="1"/>
  <c r="Q2703" i="107" s="1"/>
  <c r="L2702" i="107"/>
  <c r="M2702" i="107" s="1"/>
  <c r="Q2702" i="107" s="1"/>
  <c r="L2701" i="107"/>
  <c r="M2701" i="107" s="1"/>
  <c r="Q2701" i="107" s="1"/>
  <c r="L2700" i="107"/>
  <c r="M2700" i="107" s="1"/>
  <c r="Q2700" i="107" s="1"/>
  <c r="L2698" i="107"/>
  <c r="M2698" i="107" s="1"/>
  <c r="Q2698" i="107" s="1"/>
  <c r="L2695" i="107"/>
  <c r="M2695" i="107" s="1"/>
  <c r="Q2695" i="107" s="1"/>
  <c r="R2695" i="107" s="1"/>
  <c r="L2694" i="107"/>
  <c r="M2694" i="107" s="1"/>
  <c r="Q2694" i="107" s="1"/>
  <c r="R2694" i="107" s="1"/>
  <c r="L2693" i="107"/>
  <c r="M2693" i="107" s="1"/>
  <c r="Q2693" i="107" s="1"/>
  <c r="R2693" i="107" s="1"/>
  <c r="L2692" i="107"/>
  <c r="M2692" i="107" s="1"/>
  <c r="Q2692" i="107" s="1"/>
  <c r="R2692" i="107" s="1"/>
  <c r="L2691" i="107"/>
  <c r="M2691" i="107" s="1"/>
  <c r="Q2691" i="107" s="1"/>
  <c r="R2691" i="107" s="1"/>
  <c r="L2690" i="107"/>
  <c r="M2690" i="107" s="1"/>
  <c r="Q2690" i="107" s="1"/>
  <c r="R2690" i="107" s="1"/>
  <c r="L2689" i="107"/>
  <c r="M2689" i="107" s="1"/>
  <c r="Q2689" i="107" s="1"/>
  <c r="R2689" i="107" s="1"/>
  <c r="L2688" i="107"/>
  <c r="M2688" i="107" s="1"/>
  <c r="Q2688" i="107" s="1"/>
  <c r="R2688" i="107" s="1"/>
  <c r="L2687" i="107"/>
  <c r="M2687" i="107" s="1"/>
  <c r="Q2687" i="107" s="1"/>
  <c r="R2687" i="107" s="1"/>
  <c r="L2686" i="107"/>
  <c r="M2686" i="107" s="1"/>
  <c r="Q2686" i="107" s="1"/>
  <c r="R2686" i="107" s="1"/>
  <c r="L2685" i="107"/>
  <c r="M2685" i="107" s="1"/>
  <c r="Q2685" i="107" s="1"/>
  <c r="R2685" i="107" s="1"/>
  <c r="L2684" i="107"/>
  <c r="M2684" i="107" s="1"/>
  <c r="Q2684" i="107" s="1"/>
  <c r="R2684" i="107" s="1"/>
  <c r="L2683" i="107"/>
  <c r="M2683" i="107" s="1"/>
  <c r="Q2683" i="107" s="1"/>
  <c r="R2683" i="107" s="1"/>
  <c r="L2682" i="107"/>
  <c r="M2682" i="107" s="1"/>
  <c r="Q2682" i="107" s="1"/>
  <c r="R2682" i="107" s="1"/>
  <c r="L2681" i="107"/>
  <c r="M2681" i="107" s="1"/>
  <c r="Q2681" i="107" s="1"/>
  <c r="R2681" i="107" s="1"/>
  <c r="L2680" i="107"/>
  <c r="M2680" i="107" s="1"/>
  <c r="Q2680" i="107" s="1"/>
  <c r="R2680" i="107" s="1"/>
  <c r="L2679" i="107"/>
  <c r="M2679" i="107" s="1"/>
  <c r="Q2679" i="107" s="1"/>
  <c r="R2679" i="107" s="1"/>
  <c r="L2678" i="107"/>
  <c r="M2678" i="107" s="1"/>
  <c r="Q2678" i="107" s="1"/>
  <c r="R2678" i="107" s="1"/>
  <c r="L2677" i="107"/>
  <c r="M2677" i="107" s="1"/>
  <c r="Q2677" i="107" s="1"/>
  <c r="R2677" i="107" s="1"/>
  <c r="L2676" i="107"/>
  <c r="M2676" i="107" s="1"/>
  <c r="Q2676" i="107" s="1"/>
  <c r="R2676" i="107" s="1"/>
  <c r="L2675" i="107"/>
  <c r="M2675" i="107" s="1"/>
  <c r="Q2675" i="107" s="1"/>
  <c r="R2675" i="107" s="1"/>
  <c r="L2674" i="107"/>
  <c r="M2674" i="107" s="1"/>
  <c r="Q2674" i="107" s="1"/>
  <c r="R2674" i="107" s="1"/>
  <c r="L2673" i="107"/>
  <c r="M2673" i="107" s="1"/>
  <c r="Q2673" i="107" s="1"/>
  <c r="R2673" i="107" s="1"/>
  <c r="L2672" i="107"/>
  <c r="M2672" i="107" s="1"/>
  <c r="Q2672" i="107" s="1"/>
  <c r="R2672" i="107" s="1"/>
  <c r="L2671" i="107"/>
  <c r="M2671" i="107" s="1"/>
  <c r="Q2671" i="107" s="1"/>
  <c r="R2671" i="107" s="1"/>
  <c r="L2670" i="107"/>
  <c r="M2670" i="107" s="1"/>
  <c r="Q2670" i="107" s="1"/>
  <c r="R2670" i="107" s="1"/>
  <c r="L2669" i="107"/>
  <c r="M2669" i="107" s="1"/>
  <c r="Q2669" i="107" s="1"/>
  <c r="R2669" i="107" s="1"/>
  <c r="L2668" i="107"/>
  <c r="M2668" i="107" s="1"/>
  <c r="Q2668" i="107" s="1"/>
  <c r="R2668" i="107" s="1"/>
  <c r="L2667" i="107"/>
  <c r="M2667" i="107" s="1"/>
  <c r="Q2667" i="107" s="1"/>
  <c r="R2667" i="107" s="1"/>
  <c r="L2666" i="107"/>
  <c r="M2666" i="107" s="1"/>
  <c r="Q2666" i="107" s="1"/>
  <c r="R2666" i="107" s="1"/>
  <c r="L2665" i="107"/>
  <c r="M2665" i="107" s="1"/>
  <c r="Q2665" i="107" s="1"/>
  <c r="R2665" i="107" s="1"/>
  <c r="L2664" i="107"/>
  <c r="M2664" i="107" s="1"/>
  <c r="Q2664" i="107" s="1"/>
  <c r="R2664" i="107" s="1"/>
  <c r="L2663" i="107"/>
  <c r="M2663" i="107" s="1"/>
  <c r="Q2663" i="107" s="1"/>
  <c r="R2663" i="107" s="1"/>
  <c r="L2662" i="107"/>
  <c r="M2662" i="107" s="1"/>
  <c r="Q2662" i="107" s="1"/>
  <c r="R2662" i="107" s="1"/>
  <c r="L2661" i="107"/>
  <c r="M2661" i="107" s="1"/>
  <c r="Q2661" i="107" s="1"/>
  <c r="R2661" i="107" s="1"/>
  <c r="L2660" i="107"/>
  <c r="M2660" i="107" s="1"/>
  <c r="Q2660" i="107" s="1"/>
  <c r="R2660" i="107" s="1"/>
  <c r="L2659" i="107"/>
  <c r="M2659" i="107" s="1"/>
  <c r="Q2659" i="107" s="1"/>
  <c r="R2659" i="107" s="1"/>
  <c r="L2658" i="107"/>
  <c r="M2658" i="107" s="1"/>
  <c r="Q2658" i="107" s="1"/>
  <c r="R2658" i="107" s="1"/>
  <c r="L2657" i="107"/>
  <c r="M2657" i="107" s="1"/>
  <c r="Q2657" i="107" s="1"/>
  <c r="R2657" i="107" s="1"/>
  <c r="L2656" i="107"/>
  <c r="M2656" i="107" s="1"/>
  <c r="Q2656" i="107" s="1"/>
  <c r="R2656" i="107" s="1"/>
  <c r="L2655" i="107"/>
  <c r="M2655" i="107" s="1"/>
  <c r="Q2655" i="107" s="1"/>
  <c r="R2655" i="107" s="1"/>
  <c r="L2654" i="107"/>
  <c r="M2654" i="107" s="1"/>
  <c r="Q2654" i="107" s="1"/>
  <c r="R2654" i="107" s="1"/>
  <c r="L2653" i="107"/>
  <c r="M2653" i="107" s="1"/>
  <c r="Q2653" i="107" s="1"/>
  <c r="R2653" i="107" s="1"/>
  <c r="L2652" i="107"/>
  <c r="M2652" i="107" s="1"/>
  <c r="Q2652" i="107" s="1"/>
  <c r="R2652" i="107" s="1"/>
  <c r="L2651" i="107"/>
  <c r="M2651" i="107" s="1"/>
  <c r="Q2651" i="107" s="1"/>
  <c r="R2651" i="107" s="1"/>
  <c r="L2650" i="107"/>
  <c r="M2650" i="107" s="1"/>
  <c r="Q2650" i="107" s="1"/>
  <c r="R2650" i="107" s="1"/>
  <c r="L2649" i="107"/>
  <c r="M2649" i="107" s="1"/>
  <c r="Q2649" i="107" s="1"/>
  <c r="R2649" i="107" s="1"/>
  <c r="L2648" i="107"/>
  <c r="M2648" i="107" s="1"/>
  <c r="Q2648" i="107" s="1"/>
  <c r="R2648" i="107" s="1"/>
  <c r="L2647" i="107"/>
  <c r="M2647" i="107" s="1"/>
  <c r="Q2647" i="107" s="1"/>
  <c r="R2647" i="107" s="1"/>
  <c r="L2646" i="107"/>
  <c r="M2646" i="107" s="1"/>
  <c r="Q2646" i="107" s="1"/>
  <c r="R2646" i="107" s="1"/>
  <c r="L2645" i="107"/>
  <c r="M2645" i="107" s="1"/>
  <c r="Q2645" i="107" s="1"/>
  <c r="R2645" i="107" s="1"/>
  <c r="L2644" i="107"/>
  <c r="M2644" i="107" s="1"/>
  <c r="Q2644" i="107" s="1"/>
  <c r="R2644" i="107" s="1"/>
  <c r="L2643" i="107"/>
  <c r="M2643" i="107" s="1"/>
  <c r="Q2643" i="107" s="1"/>
  <c r="R2643" i="107" s="1"/>
  <c r="L2642" i="107"/>
  <c r="M2642" i="107" s="1"/>
  <c r="Q2642" i="107" s="1"/>
  <c r="R2642" i="107" s="1"/>
  <c r="L2641" i="107"/>
  <c r="M2641" i="107" s="1"/>
  <c r="Q2641" i="107" s="1"/>
  <c r="R2641" i="107" s="1"/>
  <c r="L2640" i="107"/>
  <c r="M2640" i="107" s="1"/>
  <c r="Q2640" i="107" s="1"/>
  <c r="R2640" i="107" s="1"/>
  <c r="L2639" i="107"/>
  <c r="M2639" i="107" s="1"/>
  <c r="Q2639" i="107" s="1"/>
  <c r="R2639" i="107" s="1"/>
  <c r="L2638" i="107"/>
  <c r="M2638" i="107" s="1"/>
  <c r="Q2638" i="107" s="1"/>
  <c r="R2638" i="107" s="1"/>
  <c r="L2637" i="107"/>
  <c r="M2637" i="107" s="1"/>
  <c r="Q2637" i="107" s="1"/>
  <c r="R2637" i="107" s="1"/>
  <c r="L2636" i="107"/>
  <c r="M2636" i="107" s="1"/>
  <c r="Q2636" i="107" s="1"/>
  <c r="R2636" i="107" s="1"/>
  <c r="L2635" i="107"/>
  <c r="M2635" i="107" s="1"/>
  <c r="Q2635" i="107" s="1"/>
  <c r="R2635" i="107" s="1"/>
  <c r="L2634" i="107"/>
  <c r="M2634" i="107" s="1"/>
  <c r="Q2634" i="107" s="1"/>
  <c r="R2634" i="107" s="1"/>
  <c r="L2633" i="107"/>
  <c r="M2633" i="107" s="1"/>
  <c r="Q2633" i="107" s="1"/>
  <c r="R2633" i="107" s="1"/>
  <c r="L2632" i="107"/>
  <c r="M2632" i="107" s="1"/>
  <c r="Q2632" i="107" s="1"/>
  <c r="R2632" i="107" s="1"/>
  <c r="L2631" i="107"/>
  <c r="M2631" i="107" s="1"/>
  <c r="Q2631" i="107" s="1"/>
  <c r="R2631" i="107" s="1"/>
  <c r="L2630" i="107"/>
  <c r="M2630" i="107" s="1"/>
  <c r="Q2630" i="107" s="1"/>
  <c r="R2630" i="107" s="1"/>
  <c r="L2629" i="107"/>
  <c r="M2629" i="107" s="1"/>
  <c r="Q2629" i="107" s="1"/>
  <c r="R2629" i="107" s="1"/>
  <c r="L2628" i="107"/>
  <c r="M2628" i="107" s="1"/>
  <c r="Q2628" i="107" s="1"/>
  <c r="R2628" i="107" s="1"/>
  <c r="L2627" i="107"/>
  <c r="M2627" i="107" s="1"/>
  <c r="Q2627" i="107" s="1"/>
  <c r="R2627" i="107" s="1"/>
  <c r="L2626" i="107"/>
  <c r="M2626" i="107" s="1"/>
  <c r="Q2626" i="107" s="1"/>
  <c r="R2626" i="107" s="1"/>
  <c r="L2625" i="107"/>
  <c r="M2625" i="107" s="1"/>
  <c r="Q2625" i="107" s="1"/>
  <c r="R2625" i="107" s="1"/>
  <c r="L2624" i="107"/>
  <c r="M2624" i="107" s="1"/>
  <c r="Q2624" i="107" s="1"/>
  <c r="R2624" i="107" s="1"/>
  <c r="L2623" i="107"/>
  <c r="M2623" i="107" s="1"/>
  <c r="Q2623" i="107" s="1"/>
  <c r="R2623" i="107" s="1"/>
  <c r="L2622" i="107"/>
  <c r="M2622" i="107" s="1"/>
  <c r="Q2622" i="107" s="1"/>
  <c r="R2622" i="107" s="1"/>
  <c r="L2621" i="107"/>
  <c r="M2621" i="107" s="1"/>
  <c r="Q2621" i="107" s="1"/>
  <c r="R2621" i="107" s="1"/>
  <c r="L2620" i="107"/>
  <c r="M2620" i="107" s="1"/>
  <c r="Q2620" i="107" s="1"/>
  <c r="R2620" i="107" s="1"/>
  <c r="L2619" i="107"/>
  <c r="M2619" i="107" s="1"/>
  <c r="Q2619" i="107" s="1"/>
  <c r="R2619" i="107" s="1"/>
  <c r="L2617" i="107"/>
  <c r="M2617" i="107" s="1"/>
  <c r="Q2617" i="107" s="1"/>
  <c r="R2617" i="107" s="1"/>
  <c r="L2616" i="107"/>
  <c r="M2616" i="107" s="1"/>
  <c r="Q2616" i="107" s="1"/>
  <c r="R2616" i="107" s="1"/>
  <c r="L2615" i="107"/>
  <c r="M2615" i="107" s="1"/>
  <c r="Q2615" i="107" s="1"/>
  <c r="R2615" i="107" s="1"/>
  <c r="L2614" i="107"/>
  <c r="M2614" i="107" s="1"/>
  <c r="Q2614" i="107" s="1"/>
  <c r="R2614" i="107" s="1"/>
  <c r="L2612" i="107"/>
  <c r="M2612" i="107" s="1"/>
  <c r="Q2612" i="107" s="1"/>
  <c r="R2612" i="107" s="1"/>
  <c r="L2611" i="107"/>
  <c r="M2611" i="107" s="1"/>
  <c r="Q2611" i="107" s="1"/>
  <c r="R2611" i="107" s="1"/>
  <c r="L2610" i="107"/>
  <c r="M2610" i="107" s="1"/>
  <c r="Q2610" i="107" s="1"/>
  <c r="R2610" i="107" s="1"/>
  <c r="L2609" i="107"/>
  <c r="M2609" i="107" s="1"/>
  <c r="Q2609" i="107" s="1"/>
  <c r="R2609" i="107" s="1"/>
  <c r="L2608" i="107"/>
  <c r="M2608" i="107" s="1"/>
  <c r="Q2608" i="107" s="1"/>
  <c r="R2608" i="107" s="1"/>
  <c r="L2607" i="107"/>
  <c r="M2607" i="107" s="1"/>
  <c r="Q2607" i="107" s="1"/>
  <c r="R2607" i="107" s="1"/>
  <c r="L2606" i="107"/>
  <c r="M2606" i="107" s="1"/>
  <c r="Q2606" i="107" s="1"/>
  <c r="R2606" i="107" s="1"/>
  <c r="L2605" i="107"/>
  <c r="M2605" i="107" s="1"/>
  <c r="Q2605" i="107" s="1"/>
  <c r="R2605" i="107" s="1"/>
  <c r="L2604" i="107"/>
  <c r="M2604" i="107" s="1"/>
  <c r="Q2604" i="107" s="1"/>
  <c r="R2604" i="107" s="1"/>
  <c r="L2603" i="107"/>
  <c r="M2603" i="107" s="1"/>
  <c r="Q2603" i="107" s="1"/>
  <c r="R2603" i="107" s="1"/>
  <c r="L2602" i="107"/>
  <c r="M2602" i="107" s="1"/>
  <c r="Q2602" i="107" s="1"/>
  <c r="R2602" i="107" s="1"/>
  <c r="L2601" i="107"/>
  <c r="M2601" i="107" s="1"/>
  <c r="Q2601" i="107" s="1"/>
  <c r="R2601" i="107" s="1"/>
  <c r="L2600" i="107"/>
  <c r="M2600" i="107" s="1"/>
  <c r="Q2600" i="107" s="1"/>
  <c r="R2600" i="107" s="1"/>
  <c r="L2599" i="107"/>
  <c r="M2599" i="107" s="1"/>
  <c r="Q2599" i="107" s="1"/>
  <c r="R2599" i="107" s="1"/>
  <c r="L2598" i="107"/>
  <c r="M2598" i="107" s="1"/>
  <c r="Q2598" i="107" s="1"/>
  <c r="R2598" i="107" s="1"/>
  <c r="L2597" i="107"/>
  <c r="M2597" i="107" s="1"/>
  <c r="Q2597" i="107" s="1"/>
  <c r="R2597" i="107" s="1"/>
  <c r="L2596" i="107"/>
  <c r="M2596" i="107" s="1"/>
  <c r="Q2596" i="107" s="1"/>
  <c r="R2596" i="107" s="1"/>
  <c r="L2595" i="107"/>
  <c r="M2595" i="107" s="1"/>
  <c r="Q2595" i="107" s="1"/>
  <c r="R2595" i="107" s="1"/>
  <c r="L2594" i="107"/>
  <c r="M2594" i="107" s="1"/>
  <c r="Q2594" i="107" s="1"/>
  <c r="R2594" i="107" s="1"/>
  <c r="L2593" i="107"/>
  <c r="M2593" i="107" s="1"/>
  <c r="Q2593" i="107" s="1"/>
  <c r="R2593" i="107" s="1"/>
  <c r="L2592" i="107"/>
  <c r="M2592" i="107" s="1"/>
  <c r="Q2592" i="107" s="1"/>
  <c r="R2592" i="107" s="1"/>
  <c r="L2591" i="107"/>
  <c r="M2591" i="107" s="1"/>
  <c r="Q2591" i="107" s="1"/>
  <c r="R2591" i="107" s="1"/>
  <c r="L2590" i="107"/>
  <c r="M2590" i="107" s="1"/>
  <c r="Q2590" i="107" s="1"/>
  <c r="R2590" i="107" s="1"/>
  <c r="L2589" i="107"/>
  <c r="M2589" i="107" s="1"/>
  <c r="Q2589" i="107" s="1"/>
  <c r="R2589" i="107" s="1"/>
  <c r="L2588" i="107"/>
  <c r="M2588" i="107" s="1"/>
  <c r="Q2588" i="107" s="1"/>
  <c r="R2588" i="107" s="1"/>
  <c r="L2587" i="107"/>
  <c r="M2587" i="107" s="1"/>
  <c r="Q2587" i="107" s="1"/>
  <c r="R2587" i="107" s="1"/>
  <c r="L2586" i="107"/>
  <c r="M2586" i="107" s="1"/>
  <c r="Q2586" i="107" s="1"/>
  <c r="R2586" i="107" s="1"/>
  <c r="L2585" i="107"/>
  <c r="M2585" i="107" s="1"/>
  <c r="Q2585" i="107" s="1"/>
  <c r="R2585" i="107" s="1"/>
  <c r="L2584" i="107"/>
  <c r="M2584" i="107" s="1"/>
  <c r="Q2584" i="107" s="1"/>
  <c r="R2584" i="107" s="1"/>
  <c r="L2583" i="107"/>
  <c r="M2583" i="107" s="1"/>
  <c r="Q2583" i="107" s="1"/>
  <c r="R2583" i="107" s="1"/>
  <c r="L2582" i="107"/>
  <c r="M2582" i="107" s="1"/>
  <c r="Q2582" i="107" s="1"/>
  <c r="R2582" i="107" s="1"/>
  <c r="L2581" i="107"/>
  <c r="M2581" i="107" s="1"/>
  <c r="Q2581" i="107" s="1"/>
  <c r="R2581" i="107" s="1"/>
  <c r="L2580" i="107"/>
  <c r="M2580" i="107" s="1"/>
  <c r="Q2580" i="107" s="1"/>
  <c r="R2580" i="107" s="1"/>
  <c r="L2579" i="107"/>
  <c r="M2579" i="107" s="1"/>
  <c r="Q2579" i="107" s="1"/>
  <c r="R2579" i="107" s="1"/>
  <c r="L2578" i="107"/>
  <c r="M2578" i="107" s="1"/>
  <c r="Q2578" i="107" s="1"/>
  <c r="R2578" i="107" s="1"/>
  <c r="L2577" i="107"/>
  <c r="M2577" i="107" s="1"/>
  <c r="Q2577" i="107" s="1"/>
  <c r="R2577" i="107" s="1"/>
  <c r="L2576" i="107"/>
  <c r="M2576" i="107" s="1"/>
  <c r="Q2576" i="107" s="1"/>
  <c r="R2576" i="107" s="1"/>
  <c r="L2575" i="107"/>
  <c r="M2575" i="107" s="1"/>
  <c r="Q2575" i="107" s="1"/>
  <c r="R2575" i="107" s="1"/>
  <c r="L2574" i="107"/>
  <c r="M2574" i="107" s="1"/>
  <c r="Q2574" i="107" s="1"/>
  <c r="R2574" i="107" s="1"/>
  <c r="L2573" i="107"/>
  <c r="M2573" i="107" s="1"/>
  <c r="Q2573" i="107" s="1"/>
  <c r="R2573" i="107" s="1"/>
  <c r="L2572" i="107"/>
  <c r="M2572" i="107" s="1"/>
  <c r="Q2572" i="107" s="1"/>
  <c r="R2572" i="107" s="1"/>
  <c r="L2571" i="107"/>
  <c r="M2571" i="107" s="1"/>
  <c r="Q2571" i="107" s="1"/>
  <c r="R2571" i="107" s="1"/>
  <c r="L2570" i="107"/>
  <c r="M2570" i="107" s="1"/>
  <c r="Q2570" i="107" s="1"/>
  <c r="R2570" i="107" s="1"/>
  <c r="L2569" i="107"/>
  <c r="M2569" i="107" s="1"/>
  <c r="Q2569" i="107" s="1"/>
  <c r="R2569" i="107" s="1"/>
  <c r="L2568" i="107"/>
  <c r="M2568" i="107" s="1"/>
  <c r="Q2568" i="107" s="1"/>
  <c r="R2568" i="107" s="1"/>
  <c r="L2567" i="107"/>
  <c r="M2567" i="107" s="1"/>
  <c r="Q2567" i="107" s="1"/>
  <c r="R2567" i="107" s="1"/>
  <c r="L2566" i="107"/>
  <c r="M2566" i="107" s="1"/>
  <c r="Q2566" i="107" s="1"/>
  <c r="R2566" i="107" s="1"/>
  <c r="L2565" i="107"/>
  <c r="M2565" i="107" s="1"/>
  <c r="Q2565" i="107" s="1"/>
  <c r="R2565" i="107" s="1"/>
  <c r="L2564" i="107"/>
  <c r="M2564" i="107" s="1"/>
  <c r="Q2564" i="107" s="1"/>
  <c r="R2564" i="107" s="1"/>
  <c r="L2563" i="107"/>
  <c r="M2563" i="107" s="1"/>
  <c r="Q2563" i="107" s="1"/>
  <c r="R2563" i="107" s="1"/>
  <c r="L2562" i="107"/>
  <c r="M2562" i="107" s="1"/>
  <c r="Q2562" i="107" s="1"/>
  <c r="R2562" i="107" s="1"/>
  <c r="L2561" i="107"/>
  <c r="M2561" i="107" s="1"/>
  <c r="Q2561" i="107" s="1"/>
  <c r="R2561" i="107" s="1"/>
  <c r="L2560" i="107"/>
  <c r="M2560" i="107" s="1"/>
  <c r="Q2560" i="107" s="1"/>
  <c r="R2560" i="107" s="1"/>
  <c r="L2559" i="107"/>
  <c r="M2559" i="107" s="1"/>
  <c r="Q2559" i="107" s="1"/>
  <c r="R2559" i="107" s="1"/>
  <c r="L2558" i="107"/>
  <c r="M2558" i="107" s="1"/>
  <c r="Q2558" i="107" s="1"/>
  <c r="R2558" i="107" s="1"/>
  <c r="L2557" i="107"/>
  <c r="M2557" i="107" s="1"/>
  <c r="Q2557" i="107" s="1"/>
  <c r="R2557" i="107" s="1"/>
  <c r="L2556" i="107"/>
  <c r="M2556" i="107" s="1"/>
  <c r="Q2556" i="107" s="1"/>
  <c r="R2556" i="107" s="1"/>
  <c r="L2555" i="107"/>
  <c r="M2555" i="107" s="1"/>
  <c r="Q2555" i="107" s="1"/>
  <c r="R2555" i="107" s="1"/>
  <c r="L2554" i="107"/>
  <c r="M2554" i="107" s="1"/>
  <c r="Q2554" i="107" s="1"/>
  <c r="R2554" i="107" s="1"/>
  <c r="L2553" i="107"/>
  <c r="M2553" i="107" s="1"/>
  <c r="Q2553" i="107" s="1"/>
  <c r="R2553" i="107" s="1"/>
  <c r="L2552" i="107"/>
  <c r="M2552" i="107" s="1"/>
  <c r="Q2552" i="107" s="1"/>
  <c r="R2552" i="107" s="1"/>
  <c r="L2551" i="107"/>
  <c r="M2551" i="107" s="1"/>
  <c r="Q2551" i="107" s="1"/>
  <c r="R2551" i="107" s="1"/>
  <c r="L2550" i="107"/>
  <c r="M2550" i="107" s="1"/>
  <c r="Q2550" i="107" s="1"/>
  <c r="R2550" i="107" s="1"/>
  <c r="L2549" i="107"/>
  <c r="M2549" i="107" s="1"/>
  <c r="Q2549" i="107" s="1"/>
  <c r="R2549" i="107" s="1"/>
  <c r="L2548" i="107"/>
  <c r="M2548" i="107" s="1"/>
  <c r="Q2548" i="107" s="1"/>
  <c r="R2548" i="107" s="1"/>
  <c r="L2547" i="107"/>
  <c r="M2547" i="107" s="1"/>
  <c r="Q2547" i="107" s="1"/>
  <c r="R2547" i="107" s="1"/>
  <c r="L2546" i="107"/>
  <c r="M2546" i="107" s="1"/>
  <c r="Q2546" i="107" s="1"/>
  <c r="R2546" i="107" s="1"/>
  <c r="L2544" i="107"/>
  <c r="M2544" i="107" s="1"/>
  <c r="Q2544" i="107" s="1"/>
  <c r="R2544" i="107" s="1"/>
  <c r="L2543" i="107"/>
  <c r="M2543" i="107" s="1"/>
  <c r="Q2543" i="107" s="1"/>
  <c r="R2543" i="107" s="1"/>
  <c r="L2542" i="107"/>
  <c r="M2542" i="107" s="1"/>
  <c r="Q2542" i="107" s="1"/>
  <c r="R2542" i="107" s="1"/>
  <c r="L2541" i="107"/>
  <c r="M2541" i="107" s="1"/>
  <c r="Q2541" i="107" s="1"/>
  <c r="R2541" i="107" s="1"/>
  <c r="L2540" i="107"/>
  <c r="M2540" i="107" s="1"/>
  <c r="Q2540" i="107" s="1"/>
  <c r="R2540" i="107" s="1"/>
  <c r="L2539" i="107"/>
  <c r="M2539" i="107" s="1"/>
  <c r="Q2539" i="107" s="1"/>
  <c r="R2539" i="107" s="1"/>
  <c r="L2538" i="107"/>
  <c r="M2538" i="107" s="1"/>
  <c r="Q2538" i="107" s="1"/>
  <c r="R2538" i="107" s="1"/>
  <c r="L2537" i="107"/>
  <c r="M2537" i="107" s="1"/>
  <c r="Q2537" i="107" s="1"/>
  <c r="R2537" i="107" s="1"/>
  <c r="L2536" i="107"/>
  <c r="M2536" i="107" s="1"/>
  <c r="Q2536" i="107" s="1"/>
  <c r="R2536" i="107" s="1"/>
  <c r="L2535" i="107"/>
  <c r="M2535" i="107" s="1"/>
  <c r="Q2535" i="107" s="1"/>
  <c r="R2535" i="107" s="1"/>
  <c r="L2534" i="107"/>
  <c r="M2534" i="107" s="1"/>
  <c r="Q2534" i="107" s="1"/>
  <c r="R2534" i="107" s="1"/>
  <c r="L2533" i="107"/>
  <c r="M2533" i="107" s="1"/>
  <c r="Q2533" i="107" s="1"/>
  <c r="R2533" i="107" s="1"/>
  <c r="L2532" i="107"/>
  <c r="M2532" i="107" s="1"/>
  <c r="Q2532" i="107" s="1"/>
  <c r="R2532" i="107" s="1"/>
  <c r="L2531" i="107"/>
  <c r="M2531" i="107" s="1"/>
  <c r="Q2531" i="107" s="1"/>
  <c r="R2531" i="107" s="1"/>
  <c r="L2530" i="107"/>
  <c r="M2530" i="107" s="1"/>
  <c r="Q2530" i="107" s="1"/>
  <c r="R2530" i="107" s="1"/>
  <c r="L2529" i="107"/>
  <c r="M2529" i="107" s="1"/>
  <c r="Q2529" i="107" s="1"/>
  <c r="R2529" i="107" s="1"/>
  <c r="L2528" i="107"/>
  <c r="M2528" i="107" s="1"/>
  <c r="Q2528" i="107" s="1"/>
  <c r="R2528" i="107" s="1"/>
  <c r="L2527" i="107"/>
  <c r="M2527" i="107" s="1"/>
  <c r="Q2527" i="107" s="1"/>
  <c r="R2527" i="107" s="1"/>
  <c r="L2526" i="107"/>
  <c r="M2526" i="107" s="1"/>
  <c r="Q2526" i="107" s="1"/>
  <c r="R2526" i="107" s="1"/>
  <c r="L2525" i="107"/>
  <c r="M2525" i="107" s="1"/>
  <c r="Q2525" i="107" s="1"/>
  <c r="R2525" i="107" s="1"/>
  <c r="L2524" i="107"/>
  <c r="M2524" i="107" s="1"/>
  <c r="Q2524" i="107" s="1"/>
  <c r="R2524" i="107" s="1"/>
  <c r="L2523" i="107"/>
  <c r="M2523" i="107" s="1"/>
  <c r="Q2523" i="107" s="1"/>
  <c r="R2523" i="107" s="1"/>
  <c r="L2522" i="107"/>
  <c r="M2522" i="107" s="1"/>
  <c r="Q2522" i="107" s="1"/>
  <c r="R2522" i="107" s="1"/>
  <c r="L2519" i="107"/>
  <c r="M2519" i="107" s="1"/>
  <c r="Q2519" i="107" s="1"/>
  <c r="R2519" i="107" s="1"/>
  <c r="L2518" i="107"/>
  <c r="M2518" i="107" s="1"/>
  <c r="Q2518" i="107" s="1"/>
  <c r="R2518" i="107" s="1"/>
  <c r="L2517" i="107"/>
  <c r="M2517" i="107" s="1"/>
  <c r="Q2517" i="107" s="1"/>
  <c r="R2517" i="107" s="1"/>
  <c r="L2516" i="107"/>
  <c r="M2516" i="107" s="1"/>
  <c r="Q2516" i="107" s="1"/>
  <c r="R2516" i="107" s="1"/>
  <c r="L2515" i="107"/>
  <c r="M2515" i="107" s="1"/>
  <c r="Q2515" i="107" s="1"/>
  <c r="R2515" i="107" s="1"/>
  <c r="L2514" i="107"/>
  <c r="M2514" i="107" s="1"/>
  <c r="Q2514" i="107" s="1"/>
  <c r="R2514" i="107" s="1"/>
  <c r="L2512" i="107"/>
  <c r="M2512" i="107" s="1"/>
  <c r="Q2512" i="107" s="1"/>
  <c r="R2512" i="107" s="1"/>
  <c r="L2511" i="107"/>
  <c r="M2511" i="107" s="1"/>
  <c r="Q2511" i="107" s="1"/>
  <c r="R2511" i="107" s="1"/>
  <c r="L2510" i="107"/>
  <c r="M2510" i="107" s="1"/>
  <c r="Q2510" i="107" s="1"/>
  <c r="R2510" i="107" s="1"/>
  <c r="L2509" i="107"/>
  <c r="M2509" i="107" s="1"/>
  <c r="Q2509" i="107" s="1"/>
  <c r="R2509" i="107" s="1"/>
  <c r="L2508" i="107"/>
  <c r="M2508" i="107" s="1"/>
  <c r="Q2508" i="107" s="1"/>
  <c r="R2508" i="107" s="1"/>
  <c r="L2507" i="107"/>
  <c r="M2507" i="107" s="1"/>
  <c r="Q2507" i="107" s="1"/>
  <c r="R2507" i="107" s="1"/>
  <c r="L2506" i="107"/>
  <c r="M2506" i="107" s="1"/>
  <c r="Q2506" i="107" s="1"/>
  <c r="R2506" i="107" s="1"/>
  <c r="L2505" i="107"/>
  <c r="M2505" i="107" s="1"/>
  <c r="Q2505" i="107" s="1"/>
  <c r="R2505" i="107" s="1"/>
  <c r="L2504" i="107"/>
  <c r="M2504" i="107" s="1"/>
  <c r="Q2504" i="107" s="1"/>
  <c r="R2504" i="107" s="1"/>
  <c r="L2503" i="107"/>
  <c r="M2503" i="107" s="1"/>
  <c r="Q2503" i="107" s="1"/>
  <c r="R2503" i="107" s="1"/>
  <c r="L2502" i="107"/>
  <c r="M2502" i="107" s="1"/>
  <c r="Q2502" i="107" s="1"/>
  <c r="R2502" i="107" s="1"/>
  <c r="L2501" i="107"/>
  <c r="M2501" i="107" s="1"/>
  <c r="Q2501" i="107" s="1"/>
  <c r="R2501" i="107" s="1"/>
  <c r="L2500" i="107"/>
  <c r="M2500" i="107" s="1"/>
  <c r="Q2500" i="107" s="1"/>
  <c r="R2500" i="107" s="1"/>
  <c r="L2499" i="107"/>
  <c r="M2499" i="107" s="1"/>
  <c r="Q2499" i="107" s="1"/>
  <c r="R2499" i="107" s="1"/>
  <c r="L2498" i="107"/>
  <c r="M2498" i="107" s="1"/>
  <c r="Q2498" i="107" s="1"/>
  <c r="R2498" i="107" s="1"/>
  <c r="L2497" i="107"/>
  <c r="M2497" i="107" s="1"/>
  <c r="Q2497" i="107" s="1"/>
  <c r="R2497" i="107" s="1"/>
  <c r="L2496" i="107"/>
  <c r="M2496" i="107" s="1"/>
  <c r="Q2496" i="107" s="1"/>
  <c r="R2496" i="107" s="1"/>
  <c r="L2495" i="107"/>
  <c r="M2495" i="107" s="1"/>
  <c r="Q2495" i="107" s="1"/>
  <c r="R2495" i="107" s="1"/>
  <c r="L2494" i="107"/>
  <c r="M2494" i="107" s="1"/>
  <c r="Q2494" i="107" s="1"/>
  <c r="R2494" i="107" s="1"/>
  <c r="L2493" i="107"/>
  <c r="M2493" i="107" s="1"/>
  <c r="Q2493" i="107" s="1"/>
  <c r="R2493" i="107" s="1"/>
  <c r="L2492" i="107"/>
  <c r="M2492" i="107" s="1"/>
  <c r="Q2492" i="107" s="1"/>
  <c r="R2492" i="107" s="1"/>
  <c r="L2491" i="107"/>
  <c r="M2491" i="107" s="1"/>
  <c r="Q2491" i="107" s="1"/>
  <c r="R2491" i="107" s="1"/>
  <c r="L2490" i="107"/>
  <c r="M2490" i="107" s="1"/>
  <c r="Q2490" i="107" s="1"/>
  <c r="R2490" i="107" s="1"/>
  <c r="L2489" i="107"/>
  <c r="M2489" i="107" s="1"/>
  <c r="Q2489" i="107" s="1"/>
  <c r="R2489" i="107" s="1"/>
  <c r="L2488" i="107"/>
  <c r="M2488" i="107" s="1"/>
  <c r="Q2488" i="107" s="1"/>
  <c r="R2488" i="107" s="1"/>
  <c r="L2487" i="107"/>
  <c r="M2487" i="107" s="1"/>
  <c r="Q2487" i="107" s="1"/>
  <c r="R2487" i="107" s="1"/>
  <c r="L2486" i="107"/>
  <c r="M2486" i="107" s="1"/>
  <c r="Q2486" i="107" s="1"/>
  <c r="R2486" i="107" s="1"/>
  <c r="L2485" i="107"/>
  <c r="M2485" i="107" s="1"/>
  <c r="Q2485" i="107" s="1"/>
  <c r="R2485" i="107" s="1"/>
  <c r="L2484" i="107"/>
  <c r="M2484" i="107" s="1"/>
  <c r="Q2484" i="107" s="1"/>
  <c r="R2484" i="107" s="1"/>
  <c r="L2483" i="107"/>
  <c r="M2483" i="107" s="1"/>
  <c r="Q2483" i="107" s="1"/>
  <c r="R2483" i="107" s="1"/>
  <c r="L2482" i="107"/>
  <c r="M2482" i="107" s="1"/>
  <c r="Q2482" i="107" s="1"/>
  <c r="R2482" i="107" s="1"/>
  <c r="L2481" i="107"/>
  <c r="M2481" i="107" s="1"/>
  <c r="Q2481" i="107" s="1"/>
  <c r="R2481" i="107" s="1"/>
  <c r="L2480" i="107"/>
  <c r="M2480" i="107" s="1"/>
  <c r="Q2480" i="107" s="1"/>
  <c r="R2480" i="107" s="1"/>
  <c r="L2479" i="107"/>
  <c r="M2479" i="107" s="1"/>
  <c r="Q2479" i="107" s="1"/>
  <c r="R2479" i="107" s="1"/>
  <c r="L2478" i="107"/>
  <c r="M2478" i="107" s="1"/>
  <c r="Q2478" i="107" s="1"/>
  <c r="R2478" i="107" s="1"/>
  <c r="L2477" i="107"/>
  <c r="M2477" i="107" s="1"/>
  <c r="Q2477" i="107" s="1"/>
  <c r="R2477" i="107" s="1"/>
  <c r="L2476" i="107"/>
  <c r="M2476" i="107" s="1"/>
  <c r="Q2476" i="107" s="1"/>
  <c r="R2476" i="107" s="1"/>
  <c r="L2475" i="107"/>
  <c r="M2475" i="107" s="1"/>
  <c r="Q2475" i="107" s="1"/>
  <c r="R2475" i="107" s="1"/>
  <c r="L2474" i="107"/>
  <c r="M2474" i="107" s="1"/>
  <c r="Q2474" i="107" s="1"/>
  <c r="R2474" i="107" s="1"/>
  <c r="L2473" i="107"/>
  <c r="M2473" i="107" s="1"/>
  <c r="Q2473" i="107" s="1"/>
  <c r="R2473" i="107" s="1"/>
  <c r="L2472" i="107"/>
  <c r="M2472" i="107" s="1"/>
  <c r="Q2472" i="107" s="1"/>
  <c r="R2472" i="107" s="1"/>
  <c r="L2471" i="107"/>
  <c r="M2471" i="107" s="1"/>
  <c r="Q2471" i="107" s="1"/>
  <c r="R2471" i="107" s="1"/>
  <c r="L2470" i="107"/>
  <c r="M2470" i="107" s="1"/>
  <c r="Q2470" i="107" s="1"/>
  <c r="R2470" i="107" s="1"/>
  <c r="L2469" i="107"/>
  <c r="M2469" i="107" s="1"/>
  <c r="Q2469" i="107" s="1"/>
  <c r="R2469" i="107" s="1"/>
  <c r="L2468" i="107"/>
  <c r="M2468" i="107" s="1"/>
  <c r="Q2468" i="107" s="1"/>
  <c r="R2468" i="107" s="1"/>
  <c r="L2467" i="107"/>
  <c r="M2467" i="107" s="1"/>
  <c r="Q2467" i="107" s="1"/>
  <c r="R2467" i="107" s="1"/>
  <c r="L2466" i="107"/>
  <c r="M2466" i="107" s="1"/>
  <c r="Q2466" i="107" s="1"/>
  <c r="R2466" i="107" s="1"/>
  <c r="L2465" i="107"/>
  <c r="M2465" i="107" s="1"/>
  <c r="Q2465" i="107" s="1"/>
  <c r="R2465" i="107" s="1"/>
  <c r="L2464" i="107"/>
  <c r="M2464" i="107" s="1"/>
  <c r="Q2464" i="107" s="1"/>
  <c r="R2464" i="107" s="1"/>
  <c r="L2463" i="107"/>
  <c r="M2463" i="107" s="1"/>
  <c r="Q2463" i="107" s="1"/>
  <c r="R2463" i="107" s="1"/>
  <c r="L2462" i="107"/>
  <c r="M2462" i="107" s="1"/>
  <c r="Q2462" i="107" s="1"/>
  <c r="R2462" i="107" s="1"/>
  <c r="L2461" i="107"/>
  <c r="M2461" i="107" s="1"/>
  <c r="Q2461" i="107" s="1"/>
  <c r="R2461" i="107" s="1"/>
  <c r="L2460" i="107"/>
  <c r="M2460" i="107" s="1"/>
  <c r="Q2460" i="107" s="1"/>
  <c r="R2460" i="107" s="1"/>
  <c r="L2459" i="107"/>
  <c r="M2459" i="107" s="1"/>
  <c r="Q2459" i="107" s="1"/>
  <c r="R2459" i="107" s="1"/>
  <c r="L2458" i="107"/>
  <c r="M2458" i="107" s="1"/>
  <c r="Q2458" i="107" s="1"/>
  <c r="R2458" i="107" s="1"/>
  <c r="L2457" i="107"/>
  <c r="M2457" i="107" s="1"/>
  <c r="Q2457" i="107" s="1"/>
  <c r="R2457" i="107" s="1"/>
  <c r="L2456" i="107"/>
  <c r="M2456" i="107" s="1"/>
  <c r="Q2456" i="107" s="1"/>
  <c r="R2456" i="107" s="1"/>
  <c r="L2455" i="107"/>
  <c r="M2455" i="107" s="1"/>
  <c r="Q2455" i="107" s="1"/>
  <c r="R2455" i="107" s="1"/>
  <c r="L2454" i="107"/>
  <c r="M2454" i="107" s="1"/>
  <c r="Q2454" i="107" s="1"/>
  <c r="R2454" i="107" s="1"/>
  <c r="L2453" i="107"/>
  <c r="M2453" i="107" s="1"/>
  <c r="Q2453" i="107" s="1"/>
  <c r="R2453" i="107" s="1"/>
  <c r="L2452" i="107"/>
  <c r="M2452" i="107" s="1"/>
  <c r="Q2452" i="107" s="1"/>
  <c r="R2452" i="107" s="1"/>
  <c r="L2451" i="107"/>
  <c r="M2451" i="107" s="1"/>
  <c r="Q2451" i="107" s="1"/>
  <c r="R2451" i="107" s="1"/>
  <c r="L2450" i="107"/>
  <c r="M2450" i="107" s="1"/>
  <c r="Q2450" i="107" s="1"/>
  <c r="R2450" i="107" s="1"/>
  <c r="L2449" i="107"/>
  <c r="M2449" i="107" s="1"/>
  <c r="Q2449" i="107" s="1"/>
  <c r="R2449" i="107" s="1"/>
  <c r="L2448" i="107"/>
  <c r="M2448" i="107" s="1"/>
  <c r="Q2448" i="107" s="1"/>
  <c r="R2448" i="107" s="1"/>
  <c r="L2447" i="107"/>
  <c r="M2447" i="107" s="1"/>
  <c r="Q2447" i="107" s="1"/>
  <c r="R2447" i="107" s="1"/>
  <c r="L2446" i="107"/>
  <c r="M2446" i="107" s="1"/>
  <c r="Q2446" i="107" s="1"/>
  <c r="R2446" i="107" s="1"/>
  <c r="L2445" i="107"/>
  <c r="M2445" i="107" s="1"/>
  <c r="Q2445" i="107" s="1"/>
  <c r="R2445" i="107" s="1"/>
  <c r="L2444" i="107"/>
  <c r="M2444" i="107" s="1"/>
  <c r="Q2444" i="107" s="1"/>
  <c r="R2444" i="107" s="1"/>
  <c r="L2443" i="107"/>
  <c r="M2443" i="107" s="1"/>
  <c r="Q2443" i="107" s="1"/>
  <c r="R2443" i="107" s="1"/>
  <c r="L2442" i="107"/>
  <c r="M2442" i="107" s="1"/>
  <c r="Q2442" i="107" s="1"/>
  <c r="R2442" i="107" s="1"/>
  <c r="L2441" i="107"/>
  <c r="M2441" i="107" s="1"/>
  <c r="Q2441" i="107" s="1"/>
  <c r="R2441" i="107" s="1"/>
  <c r="L2440" i="107"/>
  <c r="M2440" i="107" s="1"/>
  <c r="Q2440" i="107" s="1"/>
  <c r="R2440" i="107" s="1"/>
  <c r="L2439" i="107"/>
  <c r="M2439" i="107" s="1"/>
  <c r="Q2439" i="107" s="1"/>
  <c r="R2439" i="107" s="1"/>
  <c r="L2438" i="107"/>
  <c r="M2438" i="107" s="1"/>
  <c r="Q2438" i="107" s="1"/>
  <c r="R2438" i="107" s="1"/>
  <c r="L2437" i="107"/>
  <c r="M2437" i="107" s="1"/>
  <c r="Q2437" i="107" s="1"/>
  <c r="R2437" i="107" s="1"/>
  <c r="L2436" i="107"/>
  <c r="M2436" i="107" s="1"/>
  <c r="Q2436" i="107" s="1"/>
  <c r="R2436" i="107" s="1"/>
  <c r="L2435" i="107"/>
  <c r="M2435" i="107" s="1"/>
  <c r="Q2435" i="107" s="1"/>
  <c r="R2435" i="107" s="1"/>
  <c r="L2434" i="107"/>
  <c r="M2434" i="107" s="1"/>
  <c r="Q2434" i="107" s="1"/>
  <c r="R2434" i="107" s="1"/>
  <c r="L2433" i="107"/>
  <c r="M2433" i="107" s="1"/>
  <c r="Q2433" i="107" s="1"/>
  <c r="R2433" i="107" s="1"/>
  <c r="L2432" i="107"/>
  <c r="M2432" i="107" s="1"/>
  <c r="Q2432" i="107" s="1"/>
  <c r="R2432" i="107" s="1"/>
  <c r="L2431" i="107"/>
  <c r="M2431" i="107" s="1"/>
  <c r="Q2431" i="107" s="1"/>
  <c r="R2431" i="107" s="1"/>
  <c r="L2430" i="107"/>
  <c r="M2430" i="107" s="1"/>
  <c r="Q2430" i="107" s="1"/>
  <c r="R2430" i="107" s="1"/>
  <c r="L2429" i="107"/>
  <c r="M2429" i="107" s="1"/>
  <c r="Q2429" i="107" s="1"/>
  <c r="R2429" i="107" s="1"/>
  <c r="L2428" i="107"/>
  <c r="M2428" i="107" s="1"/>
  <c r="Q2428" i="107" s="1"/>
  <c r="R2428" i="107" s="1"/>
  <c r="L2427" i="107"/>
  <c r="M2427" i="107" s="1"/>
  <c r="Q2427" i="107" s="1"/>
  <c r="R2427" i="107" s="1"/>
  <c r="L2426" i="107"/>
  <c r="M2426" i="107" s="1"/>
  <c r="Q2426" i="107" s="1"/>
  <c r="R2426" i="107" s="1"/>
  <c r="L2425" i="107"/>
  <c r="M2425" i="107" s="1"/>
  <c r="Q2425" i="107" s="1"/>
  <c r="R2425" i="107" s="1"/>
  <c r="L2424" i="107"/>
  <c r="M2424" i="107" s="1"/>
  <c r="Q2424" i="107" s="1"/>
  <c r="R2424" i="107" s="1"/>
  <c r="L2423" i="107"/>
  <c r="M2423" i="107" s="1"/>
  <c r="Q2423" i="107" s="1"/>
  <c r="R2423" i="107" s="1"/>
  <c r="L2422" i="107"/>
  <c r="M2422" i="107" s="1"/>
  <c r="Q2422" i="107" s="1"/>
  <c r="R2422" i="107" s="1"/>
  <c r="L2421" i="107"/>
  <c r="M2421" i="107" s="1"/>
  <c r="Q2421" i="107" s="1"/>
  <c r="R2421" i="107" s="1"/>
  <c r="L2420" i="107"/>
  <c r="M2420" i="107" s="1"/>
  <c r="Q2420" i="107" s="1"/>
  <c r="R2420" i="107" s="1"/>
  <c r="L2419" i="107"/>
  <c r="M2419" i="107" s="1"/>
  <c r="Q2419" i="107" s="1"/>
  <c r="R2419" i="107" s="1"/>
  <c r="L2418" i="107"/>
  <c r="M2418" i="107" s="1"/>
  <c r="Q2418" i="107" s="1"/>
  <c r="R2418" i="107" s="1"/>
  <c r="L2417" i="107"/>
  <c r="M2417" i="107" s="1"/>
  <c r="Q2417" i="107" s="1"/>
  <c r="R2417" i="107" s="1"/>
  <c r="L2416" i="107"/>
  <c r="M2416" i="107" s="1"/>
  <c r="Q2416" i="107" s="1"/>
  <c r="R2416" i="107" s="1"/>
  <c r="L2415" i="107"/>
  <c r="M2415" i="107" s="1"/>
  <c r="Q2415" i="107" s="1"/>
  <c r="R2415" i="107" s="1"/>
  <c r="L2414" i="107"/>
  <c r="M2414" i="107" s="1"/>
  <c r="Q2414" i="107" s="1"/>
  <c r="R2414" i="107" s="1"/>
  <c r="L2413" i="107"/>
  <c r="M2413" i="107" s="1"/>
  <c r="Q2413" i="107" s="1"/>
  <c r="R2413" i="107" s="1"/>
  <c r="L2412" i="107"/>
  <c r="M2412" i="107" s="1"/>
  <c r="Q2412" i="107" s="1"/>
  <c r="R2412" i="107" s="1"/>
  <c r="L2411" i="107"/>
  <c r="M2411" i="107" s="1"/>
  <c r="Q2411" i="107" s="1"/>
  <c r="R2411" i="107" s="1"/>
  <c r="L2410" i="107"/>
  <c r="M2410" i="107" s="1"/>
  <c r="Q2410" i="107" s="1"/>
  <c r="R2410" i="107" s="1"/>
  <c r="L2409" i="107"/>
  <c r="M2409" i="107" s="1"/>
  <c r="Q2409" i="107" s="1"/>
  <c r="R2409" i="107" s="1"/>
  <c r="L2408" i="107"/>
  <c r="M2408" i="107" s="1"/>
  <c r="Q2408" i="107" s="1"/>
  <c r="R2408" i="107" s="1"/>
  <c r="L2407" i="107"/>
  <c r="M2407" i="107" s="1"/>
  <c r="Q2407" i="107" s="1"/>
  <c r="R2407" i="107" s="1"/>
  <c r="L2406" i="107"/>
  <c r="M2406" i="107" s="1"/>
  <c r="Q2406" i="107" s="1"/>
  <c r="R2406" i="107" s="1"/>
  <c r="L2405" i="107"/>
  <c r="M2405" i="107" s="1"/>
  <c r="Q2405" i="107" s="1"/>
  <c r="R2405" i="107" s="1"/>
  <c r="L2404" i="107"/>
  <c r="M2404" i="107" s="1"/>
  <c r="Q2404" i="107" s="1"/>
  <c r="R2404" i="107" s="1"/>
  <c r="L2403" i="107"/>
  <c r="M2403" i="107" s="1"/>
  <c r="Q2403" i="107" s="1"/>
  <c r="R2403" i="107" s="1"/>
  <c r="L2402" i="107"/>
  <c r="M2402" i="107" s="1"/>
  <c r="Q2402" i="107" s="1"/>
  <c r="R2402" i="107" s="1"/>
  <c r="L2401" i="107"/>
  <c r="M2401" i="107" s="1"/>
  <c r="Q2401" i="107" s="1"/>
  <c r="R2401" i="107" s="1"/>
  <c r="L2400" i="107"/>
  <c r="M2400" i="107" s="1"/>
  <c r="Q2400" i="107" s="1"/>
  <c r="R2400" i="107" s="1"/>
  <c r="L2399" i="107"/>
  <c r="M2399" i="107" s="1"/>
  <c r="Q2399" i="107" s="1"/>
  <c r="R2399" i="107" s="1"/>
  <c r="L2398" i="107"/>
  <c r="M2398" i="107" s="1"/>
  <c r="Q2398" i="107" s="1"/>
  <c r="R2398" i="107" s="1"/>
  <c r="L2397" i="107"/>
  <c r="M2397" i="107" s="1"/>
  <c r="Q2397" i="107" s="1"/>
  <c r="R2397" i="107" s="1"/>
  <c r="L2396" i="107"/>
  <c r="M2396" i="107" s="1"/>
  <c r="Q2396" i="107" s="1"/>
  <c r="R2396" i="107" s="1"/>
  <c r="L2395" i="107"/>
  <c r="M2395" i="107" s="1"/>
  <c r="Q2395" i="107" s="1"/>
  <c r="R2395" i="107" s="1"/>
  <c r="L2394" i="107"/>
  <c r="M2394" i="107" s="1"/>
  <c r="Q2394" i="107" s="1"/>
  <c r="R2394" i="107" s="1"/>
  <c r="L2393" i="107"/>
  <c r="M2393" i="107" s="1"/>
  <c r="Q2393" i="107" s="1"/>
  <c r="R2393" i="107" s="1"/>
  <c r="L2392" i="107"/>
  <c r="M2392" i="107" s="1"/>
  <c r="Q2392" i="107" s="1"/>
  <c r="R2392" i="107" s="1"/>
  <c r="L2391" i="107"/>
  <c r="M2391" i="107" s="1"/>
  <c r="Q2391" i="107" s="1"/>
  <c r="R2391" i="107" s="1"/>
  <c r="L2390" i="107"/>
  <c r="M2390" i="107" s="1"/>
  <c r="Q2390" i="107" s="1"/>
  <c r="R2390" i="107" s="1"/>
  <c r="L2389" i="107"/>
  <c r="M2389" i="107" s="1"/>
  <c r="Q2389" i="107" s="1"/>
  <c r="R2389" i="107" s="1"/>
  <c r="L2388" i="107"/>
  <c r="M2388" i="107" s="1"/>
  <c r="Q2388" i="107" s="1"/>
  <c r="R2388" i="107" s="1"/>
  <c r="L2387" i="107"/>
  <c r="M2387" i="107" s="1"/>
  <c r="Q2387" i="107" s="1"/>
  <c r="R2387" i="107" s="1"/>
  <c r="L2386" i="107"/>
  <c r="M2386" i="107" s="1"/>
  <c r="Q2386" i="107" s="1"/>
  <c r="R2386" i="107" s="1"/>
  <c r="L2385" i="107"/>
  <c r="M2385" i="107" s="1"/>
  <c r="Q2385" i="107" s="1"/>
  <c r="R2385" i="107" s="1"/>
  <c r="L2384" i="107"/>
  <c r="M2384" i="107" s="1"/>
  <c r="Q2384" i="107" s="1"/>
  <c r="R2384" i="107" s="1"/>
  <c r="L2383" i="107"/>
  <c r="M2383" i="107" s="1"/>
  <c r="Q2383" i="107" s="1"/>
  <c r="R2383" i="107" s="1"/>
  <c r="L2382" i="107"/>
  <c r="M2382" i="107" s="1"/>
  <c r="Q2382" i="107" s="1"/>
  <c r="R2382" i="107" s="1"/>
  <c r="L2381" i="107"/>
  <c r="M2381" i="107" s="1"/>
  <c r="Q2381" i="107" s="1"/>
  <c r="R2381" i="107" s="1"/>
  <c r="L2380" i="107"/>
  <c r="M2380" i="107" s="1"/>
  <c r="Q2380" i="107" s="1"/>
  <c r="R2380" i="107" s="1"/>
  <c r="L2379" i="107"/>
  <c r="M2379" i="107" s="1"/>
  <c r="Q2379" i="107" s="1"/>
  <c r="R2379" i="107" s="1"/>
  <c r="L2378" i="107"/>
  <c r="M2378" i="107" s="1"/>
  <c r="Q2378" i="107" s="1"/>
  <c r="R2378" i="107" s="1"/>
  <c r="L2377" i="107"/>
  <c r="M2377" i="107" s="1"/>
  <c r="Q2377" i="107" s="1"/>
  <c r="R2377" i="107" s="1"/>
  <c r="L2376" i="107"/>
  <c r="M2376" i="107" s="1"/>
  <c r="Q2376" i="107" s="1"/>
  <c r="R2376" i="107" s="1"/>
  <c r="L2375" i="107"/>
  <c r="M2375" i="107" s="1"/>
  <c r="Q2375" i="107" s="1"/>
  <c r="R2375" i="107" s="1"/>
  <c r="L2374" i="107"/>
  <c r="M2374" i="107" s="1"/>
  <c r="Q2374" i="107" s="1"/>
  <c r="R2374" i="107" s="1"/>
  <c r="L2373" i="107"/>
  <c r="M2373" i="107" s="1"/>
  <c r="Q2373" i="107" s="1"/>
  <c r="R2373" i="107" s="1"/>
  <c r="L2372" i="107"/>
  <c r="M2372" i="107" s="1"/>
  <c r="Q2372" i="107" s="1"/>
  <c r="R2372" i="107" s="1"/>
  <c r="L2371" i="107"/>
  <c r="M2371" i="107" s="1"/>
  <c r="Q2371" i="107" s="1"/>
  <c r="R2371" i="107" s="1"/>
  <c r="L2370" i="107"/>
  <c r="M2370" i="107" s="1"/>
  <c r="Q2370" i="107" s="1"/>
  <c r="R2370" i="107" s="1"/>
  <c r="L2369" i="107"/>
  <c r="M2369" i="107" s="1"/>
  <c r="Q2369" i="107" s="1"/>
  <c r="R2369" i="107" s="1"/>
  <c r="L2368" i="107"/>
  <c r="M2368" i="107" s="1"/>
  <c r="Q2368" i="107" s="1"/>
  <c r="R2368" i="107" s="1"/>
  <c r="L2367" i="107"/>
  <c r="M2367" i="107" s="1"/>
  <c r="Q2367" i="107" s="1"/>
  <c r="R2367" i="107" s="1"/>
  <c r="L2366" i="107"/>
  <c r="M2366" i="107" s="1"/>
  <c r="Q2366" i="107" s="1"/>
  <c r="R2366" i="107" s="1"/>
  <c r="L2365" i="107"/>
  <c r="M2365" i="107" s="1"/>
  <c r="Q2365" i="107" s="1"/>
  <c r="R2365" i="107" s="1"/>
  <c r="L2364" i="107"/>
  <c r="M2364" i="107" s="1"/>
  <c r="Q2364" i="107" s="1"/>
  <c r="R2364" i="107" s="1"/>
  <c r="L2363" i="107"/>
  <c r="M2363" i="107" s="1"/>
  <c r="Q2363" i="107" s="1"/>
  <c r="R2363" i="107" s="1"/>
  <c r="L2362" i="107"/>
  <c r="M2362" i="107" s="1"/>
  <c r="Q2362" i="107" s="1"/>
  <c r="R2362" i="107" s="1"/>
  <c r="L2361" i="107"/>
  <c r="M2361" i="107" s="1"/>
  <c r="Q2361" i="107" s="1"/>
  <c r="R2361" i="107" s="1"/>
  <c r="L2360" i="107"/>
  <c r="M2360" i="107" s="1"/>
  <c r="Q2360" i="107" s="1"/>
  <c r="R2360" i="107" s="1"/>
  <c r="L2359" i="107"/>
  <c r="M2359" i="107" s="1"/>
  <c r="Q2359" i="107" s="1"/>
  <c r="R2359" i="107" s="1"/>
  <c r="L2358" i="107"/>
  <c r="M2358" i="107" s="1"/>
  <c r="Q2358" i="107" s="1"/>
  <c r="R2358" i="107" s="1"/>
  <c r="L2357" i="107"/>
  <c r="M2357" i="107" s="1"/>
  <c r="Q2357" i="107" s="1"/>
  <c r="R2357" i="107" s="1"/>
  <c r="L2356" i="107"/>
  <c r="M2356" i="107" s="1"/>
  <c r="Q2356" i="107" s="1"/>
  <c r="R2356" i="107" s="1"/>
  <c r="L2355" i="107"/>
  <c r="M2355" i="107" s="1"/>
  <c r="Q2355" i="107" s="1"/>
  <c r="R2355" i="107" s="1"/>
  <c r="L2354" i="107"/>
  <c r="M2354" i="107" s="1"/>
  <c r="Q2354" i="107" s="1"/>
  <c r="R2354" i="107" s="1"/>
  <c r="L2353" i="107"/>
  <c r="M2353" i="107" s="1"/>
  <c r="Q2353" i="107" s="1"/>
  <c r="R2353" i="107" s="1"/>
  <c r="L2352" i="107"/>
  <c r="M2352" i="107" s="1"/>
  <c r="Q2352" i="107" s="1"/>
  <c r="R2352" i="107" s="1"/>
  <c r="L2351" i="107"/>
  <c r="M2351" i="107" s="1"/>
  <c r="Q2351" i="107" s="1"/>
  <c r="R2351" i="107" s="1"/>
  <c r="L2350" i="107"/>
  <c r="M2350" i="107" s="1"/>
  <c r="Q2350" i="107" s="1"/>
  <c r="R2350" i="107" s="1"/>
  <c r="L2349" i="107"/>
  <c r="M2349" i="107" s="1"/>
  <c r="Q2349" i="107" s="1"/>
  <c r="R2349" i="107" s="1"/>
  <c r="L2348" i="107"/>
  <c r="M2348" i="107" s="1"/>
  <c r="Q2348" i="107" s="1"/>
  <c r="R2348" i="107" s="1"/>
  <c r="L2347" i="107"/>
  <c r="M2347" i="107" s="1"/>
  <c r="Q2347" i="107" s="1"/>
  <c r="R2347" i="107" s="1"/>
  <c r="L2346" i="107"/>
  <c r="M2346" i="107" s="1"/>
  <c r="Q2346" i="107" s="1"/>
  <c r="R2346" i="107" s="1"/>
  <c r="L2345" i="107"/>
  <c r="M2345" i="107" s="1"/>
  <c r="Q2345" i="107" s="1"/>
  <c r="R2345" i="107" s="1"/>
  <c r="L2344" i="107"/>
  <c r="M2344" i="107" s="1"/>
  <c r="Q2344" i="107" s="1"/>
  <c r="R2344" i="107" s="1"/>
  <c r="L2343" i="107"/>
  <c r="M2343" i="107" s="1"/>
  <c r="Q2343" i="107" s="1"/>
  <c r="R2343" i="107" s="1"/>
  <c r="L2342" i="107"/>
  <c r="M2342" i="107" s="1"/>
  <c r="Q2342" i="107" s="1"/>
  <c r="R2342" i="107" s="1"/>
  <c r="L2339" i="107"/>
  <c r="M2339" i="107" s="1"/>
  <c r="Q2339" i="107" s="1"/>
  <c r="R2339" i="107" s="1"/>
  <c r="L2338" i="107"/>
  <c r="M2338" i="107" s="1"/>
  <c r="Q2338" i="107" s="1"/>
  <c r="R2338" i="107" s="1"/>
  <c r="L2337" i="107"/>
  <c r="M2337" i="107" s="1"/>
  <c r="Q2337" i="107" s="1"/>
  <c r="R2337" i="107" s="1"/>
  <c r="L2336" i="107"/>
  <c r="M2336" i="107" s="1"/>
  <c r="Q2336" i="107" s="1"/>
  <c r="R2336" i="107" s="1"/>
  <c r="L2335" i="107"/>
  <c r="M2335" i="107" s="1"/>
  <c r="Q2335" i="107" s="1"/>
  <c r="R2335" i="107" s="1"/>
  <c r="L2334" i="107"/>
  <c r="M2334" i="107" s="1"/>
  <c r="Q2334" i="107" s="1"/>
  <c r="R2334" i="107" s="1"/>
  <c r="L2333" i="107"/>
  <c r="M2333" i="107" s="1"/>
  <c r="Q2333" i="107" s="1"/>
  <c r="R2333" i="107" s="1"/>
  <c r="L2332" i="107"/>
  <c r="M2332" i="107" s="1"/>
  <c r="Q2332" i="107" s="1"/>
  <c r="R2332" i="107" s="1"/>
  <c r="L2331" i="107"/>
  <c r="M2331" i="107" s="1"/>
  <c r="Q2331" i="107" s="1"/>
  <c r="R2331" i="107" s="1"/>
  <c r="L2330" i="107"/>
  <c r="M2330" i="107" s="1"/>
  <c r="Q2330" i="107" s="1"/>
  <c r="R2330" i="107" s="1"/>
  <c r="L2329" i="107"/>
  <c r="M2329" i="107" s="1"/>
  <c r="Q2329" i="107" s="1"/>
  <c r="R2329" i="107" s="1"/>
  <c r="L2328" i="107"/>
  <c r="M2328" i="107" s="1"/>
  <c r="Q2328" i="107" s="1"/>
  <c r="R2328" i="107" s="1"/>
  <c r="L2327" i="107"/>
  <c r="M2327" i="107" s="1"/>
  <c r="Q2327" i="107" s="1"/>
  <c r="R2327" i="107" s="1"/>
  <c r="L2326" i="107"/>
  <c r="M2326" i="107" s="1"/>
  <c r="Q2326" i="107" s="1"/>
  <c r="R2326" i="107" s="1"/>
  <c r="L2325" i="107"/>
  <c r="M2325" i="107" s="1"/>
  <c r="Q2325" i="107" s="1"/>
  <c r="R2325" i="107" s="1"/>
  <c r="L2324" i="107"/>
  <c r="M2324" i="107" s="1"/>
  <c r="Q2324" i="107" s="1"/>
  <c r="R2324" i="107" s="1"/>
  <c r="L2323" i="107"/>
  <c r="M2323" i="107" s="1"/>
  <c r="Q2323" i="107" s="1"/>
  <c r="R2323" i="107" s="1"/>
  <c r="L2322" i="107"/>
  <c r="M2322" i="107" s="1"/>
  <c r="Q2322" i="107" s="1"/>
  <c r="R2322" i="107" s="1"/>
  <c r="L2321" i="107"/>
  <c r="M2321" i="107" s="1"/>
  <c r="Q2321" i="107" s="1"/>
  <c r="R2321" i="107" s="1"/>
  <c r="L2320" i="107"/>
  <c r="M2320" i="107" s="1"/>
  <c r="Q2320" i="107" s="1"/>
  <c r="R2320" i="107" s="1"/>
  <c r="L2319" i="107"/>
  <c r="M2319" i="107" s="1"/>
  <c r="Q2319" i="107" s="1"/>
  <c r="R2319" i="107" s="1"/>
  <c r="L2318" i="107"/>
  <c r="M2318" i="107" s="1"/>
  <c r="Q2318" i="107" s="1"/>
  <c r="R2318" i="107" s="1"/>
  <c r="L2315" i="107"/>
  <c r="M2315" i="107" s="1"/>
  <c r="Q2315" i="107" s="1"/>
  <c r="R2315" i="107" s="1"/>
  <c r="L2314" i="107"/>
  <c r="M2314" i="107" s="1"/>
  <c r="Q2314" i="107" s="1"/>
  <c r="R2314" i="107" s="1"/>
  <c r="L2313" i="107"/>
  <c r="M2313" i="107" s="1"/>
  <c r="Q2313" i="107" s="1"/>
  <c r="R2313" i="107" s="1"/>
  <c r="L2312" i="107"/>
  <c r="M2312" i="107" s="1"/>
  <c r="Q2312" i="107" s="1"/>
  <c r="R2312" i="107" s="1"/>
  <c r="L2311" i="107"/>
  <c r="M2311" i="107" s="1"/>
  <c r="Q2311" i="107" s="1"/>
  <c r="R2311" i="107" s="1"/>
  <c r="L2309" i="107"/>
  <c r="M2309" i="107" s="1"/>
  <c r="Q2309" i="107" s="1"/>
  <c r="R2309" i="107" s="1"/>
  <c r="L2308" i="107"/>
  <c r="M2308" i="107" s="1"/>
  <c r="Q2308" i="107" s="1"/>
  <c r="R2308" i="107" s="1"/>
  <c r="L2307" i="107"/>
  <c r="M2307" i="107" s="1"/>
  <c r="Q2307" i="107" s="1"/>
  <c r="R2307" i="107" s="1"/>
  <c r="L2306" i="107"/>
  <c r="M2306" i="107" s="1"/>
  <c r="Q2306" i="107" s="1"/>
  <c r="R2306" i="107" s="1"/>
  <c r="L2305" i="107"/>
  <c r="M2305" i="107" s="1"/>
  <c r="Q2305" i="107" s="1"/>
  <c r="R2305" i="107" s="1"/>
  <c r="L2304" i="107"/>
  <c r="M2304" i="107" s="1"/>
  <c r="Q2304" i="107" s="1"/>
  <c r="R2304" i="107" s="1"/>
  <c r="L2303" i="107"/>
  <c r="M2303" i="107" s="1"/>
  <c r="Q2303" i="107" s="1"/>
  <c r="R2303" i="107" s="1"/>
  <c r="L2302" i="107"/>
  <c r="M2302" i="107" s="1"/>
  <c r="Q2302" i="107" s="1"/>
  <c r="R2302" i="107" s="1"/>
  <c r="L2301" i="107"/>
  <c r="M2301" i="107" s="1"/>
  <c r="Q2301" i="107" s="1"/>
  <c r="R2301" i="107" s="1"/>
  <c r="L2300" i="107"/>
  <c r="M2300" i="107" s="1"/>
  <c r="Q2300" i="107" s="1"/>
  <c r="R2300" i="107" s="1"/>
  <c r="L2299" i="107"/>
  <c r="M2299" i="107" s="1"/>
  <c r="Q2299" i="107" s="1"/>
  <c r="R2299" i="107" s="1"/>
  <c r="L2298" i="107"/>
  <c r="M2298" i="107" s="1"/>
  <c r="Q2298" i="107" s="1"/>
  <c r="R2298" i="107" s="1"/>
  <c r="L2297" i="107"/>
  <c r="M2297" i="107" s="1"/>
  <c r="Q2297" i="107" s="1"/>
  <c r="R2297" i="107" s="1"/>
  <c r="L2296" i="107"/>
  <c r="M2296" i="107" s="1"/>
  <c r="Q2296" i="107" s="1"/>
  <c r="R2296" i="107" s="1"/>
  <c r="L2295" i="107"/>
  <c r="M2295" i="107" s="1"/>
  <c r="Q2295" i="107" s="1"/>
  <c r="R2295" i="107" s="1"/>
  <c r="L2294" i="107"/>
  <c r="M2294" i="107" s="1"/>
  <c r="Q2294" i="107" s="1"/>
  <c r="R2294" i="107" s="1"/>
  <c r="L2293" i="107"/>
  <c r="M2293" i="107" s="1"/>
  <c r="Q2293" i="107" s="1"/>
  <c r="R2293" i="107" s="1"/>
  <c r="L2292" i="107"/>
  <c r="M2292" i="107" s="1"/>
  <c r="Q2292" i="107" s="1"/>
  <c r="R2292" i="107" s="1"/>
  <c r="L2291" i="107"/>
  <c r="M2291" i="107" s="1"/>
  <c r="Q2291" i="107" s="1"/>
  <c r="R2291" i="107" s="1"/>
  <c r="L2290" i="107"/>
  <c r="M2290" i="107" s="1"/>
  <c r="Q2290" i="107" s="1"/>
  <c r="R2290" i="107" s="1"/>
  <c r="L2289" i="107"/>
  <c r="M2289" i="107" s="1"/>
  <c r="Q2289" i="107" s="1"/>
  <c r="R2289" i="107" s="1"/>
  <c r="L2288" i="107"/>
  <c r="M2288" i="107" s="1"/>
  <c r="Q2288" i="107" s="1"/>
  <c r="R2288" i="107" s="1"/>
  <c r="L2287" i="107"/>
  <c r="M2287" i="107" s="1"/>
  <c r="Q2287" i="107" s="1"/>
  <c r="R2287" i="107" s="1"/>
  <c r="L2286" i="107"/>
  <c r="M2286" i="107" s="1"/>
  <c r="Q2286" i="107" s="1"/>
  <c r="R2286" i="107" s="1"/>
  <c r="L2285" i="107"/>
  <c r="M2285" i="107" s="1"/>
  <c r="Q2285" i="107" s="1"/>
  <c r="R2285" i="107" s="1"/>
  <c r="L2284" i="107"/>
  <c r="M2284" i="107" s="1"/>
  <c r="Q2284" i="107" s="1"/>
  <c r="R2284" i="107" s="1"/>
  <c r="L2283" i="107"/>
  <c r="M2283" i="107" s="1"/>
  <c r="Q2283" i="107" s="1"/>
  <c r="R2283" i="107" s="1"/>
  <c r="L2282" i="107"/>
  <c r="M2282" i="107" s="1"/>
  <c r="Q2282" i="107" s="1"/>
  <c r="R2282" i="107" s="1"/>
  <c r="L2281" i="107"/>
  <c r="M2281" i="107" s="1"/>
  <c r="Q2281" i="107" s="1"/>
  <c r="R2281" i="107" s="1"/>
  <c r="L2280" i="107"/>
  <c r="M2280" i="107" s="1"/>
  <c r="Q2280" i="107" s="1"/>
  <c r="R2280" i="107" s="1"/>
  <c r="L2279" i="107"/>
  <c r="M2279" i="107" s="1"/>
  <c r="Q2279" i="107" s="1"/>
  <c r="R2279" i="107" s="1"/>
  <c r="L2278" i="107"/>
  <c r="M2278" i="107" s="1"/>
  <c r="Q2278" i="107" s="1"/>
  <c r="R2278" i="107" s="1"/>
  <c r="L2277" i="107"/>
  <c r="M2277" i="107" s="1"/>
  <c r="Q2277" i="107" s="1"/>
  <c r="R2277" i="107" s="1"/>
  <c r="L2276" i="107"/>
  <c r="M2276" i="107" s="1"/>
  <c r="Q2276" i="107" s="1"/>
  <c r="R2276" i="107" s="1"/>
  <c r="L2275" i="107"/>
  <c r="M2275" i="107" s="1"/>
  <c r="Q2275" i="107" s="1"/>
  <c r="R2275" i="107" s="1"/>
  <c r="L2274" i="107"/>
  <c r="M2274" i="107" s="1"/>
  <c r="Q2274" i="107" s="1"/>
  <c r="R2274" i="107" s="1"/>
  <c r="L2273" i="107"/>
  <c r="M2273" i="107" s="1"/>
  <c r="Q2273" i="107" s="1"/>
  <c r="R2273" i="107" s="1"/>
  <c r="L2272" i="107"/>
  <c r="M2272" i="107" s="1"/>
  <c r="Q2272" i="107" s="1"/>
  <c r="R2272" i="107" s="1"/>
  <c r="L2271" i="107"/>
  <c r="M2271" i="107" s="1"/>
  <c r="Q2271" i="107" s="1"/>
  <c r="R2271" i="107" s="1"/>
  <c r="L2270" i="107"/>
  <c r="M2270" i="107" s="1"/>
  <c r="Q2270" i="107" s="1"/>
  <c r="R2270" i="107" s="1"/>
  <c r="L2269" i="107"/>
  <c r="M2269" i="107" s="1"/>
  <c r="Q2269" i="107" s="1"/>
  <c r="R2269" i="107" s="1"/>
  <c r="L2268" i="107"/>
  <c r="M2268" i="107" s="1"/>
  <c r="Q2268" i="107" s="1"/>
  <c r="R2268" i="107" s="1"/>
  <c r="L2267" i="107"/>
  <c r="M2267" i="107" s="1"/>
  <c r="Q2267" i="107" s="1"/>
  <c r="R2267" i="107" s="1"/>
  <c r="L2266" i="107"/>
  <c r="M2266" i="107" s="1"/>
  <c r="Q2266" i="107" s="1"/>
  <c r="R2266" i="107" s="1"/>
  <c r="L2265" i="107"/>
  <c r="M2265" i="107" s="1"/>
  <c r="Q2265" i="107" s="1"/>
  <c r="R2265" i="107" s="1"/>
  <c r="L2264" i="107"/>
  <c r="M2264" i="107" s="1"/>
  <c r="Q2264" i="107" s="1"/>
  <c r="R2264" i="107" s="1"/>
  <c r="L2263" i="107"/>
  <c r="M2263" i="107" s="1"/>
  <c r="Q2263" i="107" s="1"/>
  <c r="R2263" i="107" s="1"/>
  <c r="L2262" i="107"/>
  <c r="M2262" i="107" s="1"/>
  <c r="Q2262" i="107" s="1"/>
  <c r="R2262" i="107" s="1"/>
  <c r="L2261" i="107"/>
  <c r="M2261" i="107" s="1"/>
  <c r="Q2261" i="107" s="1"/>
  <c r="R2261" i="107" s="1"/>
  <c r="L2260" i="107"/>
  <c r="M2260" i="107" s="1"/>
  <c r="Q2260" i="107" s="1"/>
  <c r="R2260" i="107" s="1"/>
  <c r="L2259" i="107"/>
  <c r="M2259" i="107" s="1"/>
  <c r="Q2259" i="107" s="1"/>
  <c r="R2259" i="107" s="1"/>
  <c r="L2258" i="107"/>
  <c r="M2258" i="107" s="1"/>
  <c r="Q2258" i="107" s="1"/>
  <c r="R2258" i="107" s="1"/>
  <c r="L2257" i="107"/>
  <c r="M2257" i="107" s="1"/>
  <c r="Q2257" i="107" s="1"/>
  <c r="R2257" i="107" s="1"/>
  <c r="L2256" i="107"/>
  <c r="M2256" i="107" s="1"/>
  <c r="Q2256" i="107" s="1"/>
  <c r="R2256" i="107" s="1"/>
  <c r="L2255" i="107"/>
  <c r="M2255" i="107" s="1"/>
  <c r="Q2255" i="107" s="1"/>
  <c r="R2255" i="107" s="1"/>
  <c r="L2254" i="107"/>
  <c r="M2254" i="107" s="1"/>
  <c r="Q2254" i="107" s="1"/>
  <c r="R2254" i="107" s="1"/>
  <c r="L2253" i="107"/>
  <c r="M2253" i="107" s="1"/>
  <c r="Q2253" i="107" s="1"/>
  <c r="R2253" i="107" s="1"/>
  <c r="L2252" i="107"/>
  <c r="M2252" i="107" s="1"/>
  <c r="Q2252" i="107" s="1"/>
  <c r="R2252" i="107" s="1"/>
  <c r="L2251" i="107"/>
  <c r="M2251" i="107" s="1"/>
  <c r="Q2251" i="107" s="1"/>
  <c r="R2251" i="107" s="1"/>
  <c r="L2250" i="107"/>
  <c r="M2250" i="107" s="1"/>
  <c r="Q2250" i="107" s="1"/>
  <c r="R2250" i="107" s="1"/>
  <c r="L2249" i="107"/>
  <c r="M2249" i="107" s="1"/>
  <c r="Q2249" i="107" s="1"/>
  <c r="R2249" i="107" s="1"/>
  <c r="L2248" i="107"/>
  <c r="M2248" i="107" s="1"/>
  <c r="Q2248" i="107" s="1"/>
  <c r="R2248" i="107" s="1"/>
  <c r="L2247" i="107"/>
  <c r="M2247" i="107" s="1"/>
  <c r="Q2247" i="107" s="1"/>
  <c r="R2247" i="107" s="1"/>
  <c r="L2246" i="107"/>
  <c r="M2246" i="107" s="1"/>
  <c r="Q2246" i="107" s="1"/>
  <c r="R2246" i="107" s="1"/>
  <c r="L2245" i="107"/>
  <c r="M2245" i="107" s="1"/>
  <c r="Q2245" i="107" s="1"/>
  <c r="R2245" i="107" s="1"/>
  <c r="L2244" i="107"/>
  <c r="M2244" i="107" s="1"/>
  <c r="Q2244" i="107" s="1"/>
  <c r="R2244" i="107" s="1"/>
  <c r="L2243" i="107"/>
  <c r="M2243" i="107" s="1"/>
  <c r="Q2243" i="107" s="1"/>
  <c r="R2243" i="107" s="1"/>
  <c r="L2242" i="107"/>
  <c r="M2242" i="107" s="1"/>
  <c r="Q2242" i="107" s="1"/>
  <c r="R2242" i="107" s="1"/>
  <c r="L2241" i="107"/>
  <c r="M2241" i="107" s="1"/>
  <c r="Q2241" i="107" s="1"/>
  <c r="R2241" i="107" s="1"/>
  <c r="L2240" i="107"/>
  <c r="M2240" i="107" s="1"/>
  <c r="Q2240" i="107" s="1"/>
  <c r="R2240" i="107" s="1"/>
  <c r="L2239" i="107"/>
  <c r="M2239" i="107" s="1"/>
  <c r="Q2239" i="107" s="1"/>
  <c r="R2239" i="107" s="1"/>
  <c r="L2238" i="107"/>
  <c r="M2238" i="107" s="1"/>
  <c r="Q2238" i="107" s="1"/>
  <c r="R2238" i="107" s="1"/>
  <c r="L2237" i="107"/>
  <c r="M2237" i="107" s="1"/>
  <c r="Q2237" i="107" s="1"/>
  <c r="R2237" i="107" s="1"/>
  <c r="L2236" i="107"/>
  <c r="M2236" i="107" s="1"/>
  <c r="Q2236" i="107" s="1"/>
  <c r="R2236" i="107" s="1"/>
  <c r="L2235" i="107"/>
  <c r="M2235" i="107" s="1"/>
  <c r="Q2235" i="107" s="1"/>
  <c r="R2235" i="107" s="1"/>
  <c r="L2234" i="107"/>
  <c r="M2234" i="107" s="1"/>
  <c r="Q2234" i="107" s="1"/>
  <c r="R2234" i="107" s="1"/>
  <c r="L2233" i="107"/>
  <c r="M2233" i="107" s="1"/>
  <c r="Q2233" i="107" s="1"/>
  <c r="R2233" i="107" s="1"/>
  <c r="L2232" i="107"/>
  <c r="M2232" i="107" s="1"/>
  <c r="Q2232" i="107" s="1"/>
  <c r="R2232" i="107" s="1"/>
  <c r="L2231" i="107"/>
  <c r="M2231" i="107" s="1"/>
  <c r="Q2231" i="107" s="1"/>
  <c r="R2231" i="107" s="1"/>
  <c r="L2230" i="107"/>
  <c r="M2230" i="107" s="1"/>
  <c r="Q2230" i="107" s="1"/>
  <c r="R2230" i="107" s="1"/>
  <c r="L2229" i="107"/>
  <c r="M2229" i="107" s="1"/>
  <c r="Q2229" i="107" s="1"/>
  <c r="R2229" i="107" s="1"/>
  <c r="L2228" i="107"/>
  <c r="M2228" i="107" s="1"/>
  <c r="Q2228" i="107" s="1"/>
  <c r="R2228" i="107" s="1"/>
  <c r="L2227" i="107"/>
  <c r="M2227" i="107" s="1"/>
  <c r="Q2227" i="107" s="1"/>
  <c r="R2227" i="107" s="1"/>
  <c r="L2226" i="107"/>
  <c r="M2226" i="107" s="1"/>
  <c r="Q2226" i="107" s="1"/>
  <c r="R2226" i="107" s="1"/>
  <c r="L2225" i="107"/>
  <c r="M2225" i="107" s="1"/>
  <c r="Q2225" i="107" s="1"/>
  <c r="R2225" i="107" s="1"/>
  <c r="L2224" i="107"/>
  <c r="M2224" i="107" s="1"/>
  <c r="Q2224" i="107" s="1"/>
  <c r="R2224" i="107" s="1"/>
  <c r="L2223" i="107"/>
  <c r="M2223" i="107" s="1"/>
  <c r="Q2223" i="107" s="1"/>
  <c r="R2223" i="107" s="1"/>
  <c r="L2222" i="107"/>
  <c r="M2222" i="107" s="1"/>
  <c r="Q2222" i="107" s="1"/>
  <c r="R2222" i="107" s="1"/>
  <c r="L2221" i="107"/>
  <c r="M2221" i="107" s="1"/>
  <c r="Q2221" i="107" s="1"/>
  <c r="R2221" i="107" s="1"/>
  <c r="L2220" i="107"/>
  <c r="M2220" i="107" s="1"/>
  <c r="Q2220" i="107" s="1"/>
  <c r="R2220" i="107" s="1"/>
  <c r="L2219" i="107"/>
  <c r="M2219" i="107" s="1"/>
  <c r="Q2219" i="107" s="1"/>
  <c r="R2219" i="107" s="1"/>
  <c r="L2218" i="107"/>
  <c r="M2218" i="107" s="1"/>
  <c r="Q2218" i="107" s="1"/>
  <c r="R2218" i="107" s="1"/>
  <c r="L2217" i="107"/>
  <c r="M2217" i="107" s="1"/>
  <c r="Q2217" i="107" s="1"/>
  <c r="R2217" i="107" s="1"/>
  <c r="L2216" i="107"/>
  <c r="M2216" i="107" s="1"/>
  <c r="Q2216" i="107" s="1"/>
  <c r="R2216" i="107" s="1"/>
  <c r="L2215" i="107"/>
  <c r="M2215" i="107" s="1"/>
  <c r="Q2215" i="107" s="1"/>
  <c r="R2215" i="107" s="1"/>
  <c r="L2214" i="107"/>
  <c r="M2214" i="107" s="1"/>
  <c r="Q2214" i="107" s="1"/>
  <c r="R2214" i="107" s="1"/>
  <c r="L2213" i="107"/>
  <c r="M2213" i="107" s="1"/>
  <c r="Q2213" i="107" s="1"/>
  <c r="R2213" i="107" s="1"/>
  <c r="L2212" i="107"/>
  <c r="M2212" i="107" s="1"/>
  <c r="Q2212" i="107" s="1"/>
  <c r="R2212" i="107" s="1"/>
  <c r="L2211" i="107"/>
  <c r="M2211" i="107" s="1"/>
  <c r="Q2211" i="107" s="1"/>
  <c r="R2211" i="107" s="1"/>
  <c r="L2210" i="107"/>
  <c r="M2210" i="107" s="1"/>
  <c r="Q2210" i="107" s="1"/>
  <c r="R2210" i="107" s="1"/>
  <c r="L2209" i="107"/>
  <c r="M2209" i="107" s="1"/>
  <c r="Q2209" i="107" s="1"/>
  <c r="R2209" i="107" s="1"/>
  <c r="L2208" i="107"/>
  <c r="M2208" i="107" s="1"/>
  <c r="Q2208" i="107" s="1"/>
  <c r="R2208" i="107" s="1"/>
  <c r="L2207" i="107"/>
  <c r="M2207" i="107" s="1"/>
  <c r="Q2207" i="107" s="1"/>
  <c r="R2207" i="107" s="1"/>
  <c r="L2206" i="107"/>
  <c r="M2206" i="107" s="1"/>
  <c r="Q2206" i="107" s="1"/>
  <c r="R2206" i="107" s="1"/>
  <c r="L2205" i="107"/>
  <c r="M2205" i="107" s="1"/>
  <c r="Q2205" i="107" s="1"/>
  <c r="R2205" i="107" s="1"/>
  <c r="L2204" i="107"/>
  <c r="M2204" i="107" s="1"/>
  <c r="Q2204" i="107" s="1"/>
  <c r="R2204" i="107" s="1"/>
  <c r="L2203" i="107"/>
  <c r="M2203" i="107" s="1"/>
  <c r="Q2203" i="107" s="1"/>
  <c r="R2203" i="107" s="1"/>
  <c r="L2202" i="107"/>
  <c r="M2202" i="107" s="1"/>
  <c r="Q2202" i="107" s="1"/>
  <c r="R2202" i="107" s="1"/>
  <c r="L2201" i="107"/>
  <c r="M2201" i="107" s="1"/>
  <c r="Q2201" i="107" s="1"/>
  <c r="R2201" i="107" s="1"/>
  <c r="L2200" i="107"/>
  <c r="M2200" i="107" s="1"/>
  <c r="Q2200" i="107" s="1"/>
  <c r="R2200" i="107" s="1"/>
  <c r="L2199" i="107"/>
  <c r="M2199" i="107" s="1"/>
  <c r="Q2199" i="107" s="1"/>
  <c r="R2199" i="107" s="1"/>
  <c r="L2198" i="107"/>
  <c r="M2198" i="107" s="1"/>
  <c r="Q2198" i="107" s="1"/>
  <c r="R2198" i="107" s="1"/>
  <c r="L2197" i="107"/>
  <c r="M2197" i="107" s="1"/>
  <c r="Q2197" i="107" s="1"/>
  <c r="R2197" i="107" s="1"/>
  <c r="L2196" i="107"/>
  <c r="M2196" i="107" s="1"/>
  <c r="Q2196" i="107" s="1"/>
  <c r="R2196" i="107" s="1"/>
  <c r="L2195" i="107"/>
  <c r="M2195" i="107" s="1"/>
  <c r="Q2195" i="107" s="1"/>
  <c r="R2195" i="107" s="1"/>
  <c r="L2194" i="107"/>
  <c r="M2194" i="107" s="1"/>
  <c r="Q2194" i="107" s="1"/>
  <c r="R2194" i="107" s="1"/>
  <c r="L2193" i="107"/>
  <c r="M2193" i="107" s="1"/>
  <c r="Q2193" i="107" s="1"/>
  <c r="R2193" i="107" s="1"/>
  <c r="L2192" i="107"/>
  <c r="M2192" i="107" s="1"/>
  <c r="Q2192" i="107" s="1"/>
  <c r="R2192" i="107" s="1"/>
  <c r="L2191" i="107"/>
  <c r="M2191" i="107" s="1"/>
  <c r="Q2191" i="107" s="1"/>
  <c r="R2191" i="107" s="1"/>
  <c r="L2190" i="107"/>
  <c r="M2190" i="107" s="1"/>
  <c r="Q2190" i="107" s="1"/>
  <c r="R2190" i="107" s="1"/>
  <c r="L2189" i="107"/>
  <c r="M2189" i="107" s="1"/>
  <c r="Q2189" i="107" s="1"/>
  <c r="R2189" i="107" s="1"/>
  <c r="L2188" i="107"/>
  <c r="M2188" i="107" s="1"/>
  <c r="Q2188" i="107" s="1"/>
  <c r="R2188" i="107" s="1"/>
  <c r="L2187" i="107"/>
  <c r="M2187" i="107" s="1"/>
  <c r="Q2187" i="107" s="1"/>
  <c r="R2187" i="107" s="1"/>
  <c r="L2186" i="107"/>
  <c r="M2186" i="107" s="1"/>
  <c r="Q2186" i="107" s="1"/>
  <c r="R2186" i="107" s="1"/>
  <c r="L2185" i="107"/>
  <c r="M2185" i="107" s="1"/>
  <c r="Q2185" i="107" s="1"/>
  <c r="R2185" i="107" s="1"/>
  <c r="L2184" i="107"/>
  <c r="M2184" i="107" s="1"/>
  <c r="Q2184" i="107" s="1"/>
  <c r="R2184" i="107" s="1"/>
  <c r="L2183" i="107"/>
  <c r="M2183" i="107" s="1"/>
  <c r="Q2183" i="107" s="1"/>
  <c r="R2183" i="107" s="1"/>
  <c r="L2182" i="107"/>
  <c r="M2182" i="107" s="1"/>
  <c r="Q2182" i="107" s="1"/>
  <c r="R2182" i="107" s="1"/>
  <c r="L2181" i="107"/>
  <c r="M2181" i="107" s="1"/>
  <c r="Q2181" i="107" s="1"/>
  <c r="R2181" i="107" s="1"/>
  <c r="L2180" i="107"/>
  <c r="M2180" i="107" s="1"/>
  <c r="Q2180" i="107" s="1"/>
  <c r="R2180" i="107" s="1"/>
  <c r="L2179" i="107"/>
  <c r="M2179" i="107" s="1"/>
  <c r="Q2179" i="107" s="1"/>
  <c r="R2179" i="107" s="1"/>
  <c r="L2178" i="107"/>
  <c r="M2178" i="107" s="1"/>
  <c r="Q2178" i="107" s="1"/>
  <c r="R2178" i="107" s="1"/>
  <c r="L2177" i="107"/>
  <c r="M2177" i="107" s="1"/>
  <c r="Q2177" i="107" s="1"/>
  <c r="R2177" i="107" s="1"/>
  <c r="L2176" i="107"/>
  <c r="M2176" i="107" s="1"/>
  <c r="Q2176" i="107" s="1"/>
  <c r="R2176" i="107" s="1"/>
  <c r="L2175" i="107"/>
  <c r="M2175" i="107" s="1"/>
  <c r="Q2175" i="107" s="1"/>
  <c r="R2175" i="107" s="1"/>
  <c r="L2174" i="107"/>
  <c r="M2174" i="107" s="1"/>
  <c r="Q2174" i="107" s="1"/>
  <c r="R2174" i="107" s="1"/>
  <c r="L2173" i="107"/>
  <c r="M2173" i="107" s="1"/>
  <c r="Q2173" i="107" s="1"/>
  <c r="R2173" i="107" s="1"/>
  <c r="L2172" i="107"/>
  <c r="M2172" i="107" s="1"/>
  <c r="Q2172" i="107" s="1"/>
  <c r="R2172" i="107" s="1"/>
  <c r="L2171" i="107"/>
  <c r="M2171" i="107" s="1"/>
  <c r="Q2171" i="107" s="1"/>
  <c r="R2171" i="107" s="1"/>
  <c r="L2170" i="107"/>
  <c r="M2170" i="107" s="1"/>
  <c r="Q2170" i="107" s="1"/>
  <c r="R2170" i="107" s="1"/>
  <c r="L2169" i="107"/>
  <c r="M2169" i="107" s="1"/>
  <c r="Q2169" i="107" s="1"/>
  <c r="R2169" i="107" s="1"/>
  <c r="L2168" i="107"/>
  <c r="M2168" i="107" s="1"/>
  <c r="Q2168" i="107" s="1"/>
  <c r="R2168" i="107" s="1"/>
  <c r="L2167" i="107"/>
  <c r="M2167" i="107" s="1"/>
  <c r="Q2167" i="107" s="1"/>
  <c r="R2167" i="107" s="1"/>
  <c r="L2166" i="107"/>
  <c r="M2166" i="107" s="1"/>
  <c r="Q2166" i="107" s="1"/>
  <c r="R2166" i="107" s="1"/>
  <c r="L2165" i="107"/>
  <c r="M2165" i="107" s="1"/>
  <c r="Q2165" i="107" s="1"/>
  <c r="R2165" i="107" s="1"/>
  <c r="L2164" i="107"/>
  <c r="M2164" i="107" s="1"/>
  <c r="Q2164" i="107" s="1"/>
  <c r="R2164" i="107" s="1"/>
  <c r="L2163" i="107"/>
  <c r="M2163" i="107" s="1"/>
  <c r="Q2163" i="107" s="1"/>
  <c r="R2163" i="107" s="1"/>
  <c r="L2162" i="107"/>
  <c r="M2162" i="107" s="1"/>
  <c r="Q2162" i="107" s="1"/>
  <c r="R2162" i="107" s="1"/>
  <c r="L2161" i="107"/>
  <c r="M2161" i="107" s="1"/>
  <c r="Q2161" i="107" s="1"/>
  <c r="R2161" i="107" s="1"/>
  <c r="L2160" i="107"/>
  <c r="M2160" i="107" s="1"/>
  <c r="Q2160" i="107" s="1"/>
  <c r="R2160" i="107" s="1"/>
  <c r="L2159" i="107"/>
  <c r="M2159" i="107" s="1"/>
  <c r="Q2159" i="107" s="1"/>
  <c r="R2159" i="107" s="1"/>
  <c r="L2158" i="107"/>
  <c r="M2158" i="107" s="1"/>
  <c r="Q2158" i="107" s="1"/>
  <c r="R2158" i="107" s="1"/>
  <c r="L2157" i="107"/>
  <c r="M2157" i="107" s="1"/>
  <c r="Q2157" i="107" s="1"/>
  <c r="R2157" i="107" s="1"/>
  <c r="L2156" i="107"/>
  <c r="M2156" i="107" s="1"/>
  <c r="Q2156" i="107" s="1"/>
  <c r="R2156" i="107" s="1"/>
  <c r="L2155" i="107"/>
  <c r="M2155" i="107" s="1"/>
  <c r="Q2155" i="107" s="1"/>
  <c r="R2155" i="107" s="1"/>
  <c r="L2154" i="107"/>
  <c r="M2154" i="107" s="1"/>
  <c r="Q2154" i="107" s="1"/>
  <c r="R2154" i="107" s="1"/>
  <c r="L2153" i="107"/>
  <c r="M2153" i="107" s="1"/>
  <c r="Q2153" i="107" s="1"/>
  <c r="R2153" i="107" s="1"/>
  <c r="L2152" i="107"/>
  <c r="M2152" i="107" s="1"/>
  <c r="Q2152" i="107" s="1"/>
  <c r="R2152" i="107" s="1"/>
  <c r="L2151" i="107"/>
  <c r="M2151" i="107" s="1"/>
  <c r="Q2151" i="107" s="1"/>
  <c r="R2151" i="107" s="1"/>
  <c r="L2150" i="107"/>
  <c r="M2150" i="107" s="1"/>
  <c r="Q2150" i="107" s="1"/>
  <c r="R2150" i="107" s="1"/>
  <c r="L2149" i="107"/>
  <c r="M2149" i="107" s="1"/>
  <c r="Q2149" i="107" s="1"/>
  <c r="R2149" i="107" s="1"/>
  <c r="L2148" i="107"/>
  <c r="M2148" i="107" s="1"/>
  <c r="Q2148" i="107" s="1"/>
  <c r="R2148" i="107" s="1"/>
  <c r="L2147" i="107"/>
  <c r="M2147" i="107" s="1"/>
  <c r="Q2147" i="107" s="1"/>
  <c r="R2147" i="107" s="1"/>
  <c r="L2146" i="107"/>
  <c r="M2146" i="107" s="1"/>
  <c r="Q2146" i="107" s="1"/>
  <c r="R2146" i="107" s="1"/>
  <c r="L2145" i="107"/>
  <c r="M2145" i="107" s="1"/>
  <c r="Q2145" i="107" s="1"/>
  <c r="R2145" i="107" s="1"/>
  <c r="L2144" i="107"/>
  <c r="M2144" i="107" s="1"/>
  <c r="Q2144" i="107" s="1"/>
  <c r="R2144" i="107" s="1"/>
  <c r="L2143" i="107"/>
  <c r="M2143" i="107" s="1"/>
  <c r="Q2143" i="107" s="1"/>
  <c r="R2143" i="107" s="1"/>
  <c r="L2142" i="107"/>
  <c r="M2142" i="107" s="1"/>
  <c r="Q2142" i="107" s="1"/>
  <c r="R2142" i="107" s="1"/>
  <c r="L2141" i="107"/>
  <c r="M2141" i="107" s="1"/>
  <c r="Q2141" i="107" s="1"/>
  <c r="R2141" i="107" s="1"/>
  <c r="L2140" i="107"/>
  <c r="M2140" i="107" s="1"/>
  <c r="Q2140" i="107" s="1"/>
  <c r="R2140" i="107" s="1"/>
  <c r="L2139" i="107"/>
  <c r="M2139" i="107" s="1"/>
  <c r="Q2139" i="107" s="1"/>
  <c r="R2139" i="107" s="1"/>
  <c r="L2138" i="107"/>
  <c r="M2138" i="107" s="1"/>
  <c r="Q2138" i="107" s="1"/>
  <c r="R2138" i="107" s="1"/>
  <c r="L2137" i="107"/>
  <c r="M2137" i="107" s="1"/>
  <c r="Q2137" i="107" s="1"/>
  <c r="R2137" i="107" s="1"/>
  <c r="L2136" i="107"/>
  <c r="M2136" i="107" s="1"/>
  <c r="Q2136" i="107" s="1"/>
  <c r="R2136" i="107" s="1"/>
  <c r="L2135" i="107"/>
  <c r="M2135" i="107" s="1"/>
  <c r="Q2135" i="107" s="1"/>
  <c r="R2135" i="107" s="1"/>
  <c r="L2134" i="107"/>
  <c r="M2134" i="107" s="1"/>
  <c r="Q2134" i="107" s="1"/>
  <c r="R2134" i="107" s="1"/>
  <c r="L2133" i="107"/>
  <c r="M2133" i="107" s="1"/>
  <c r="Q2133" i="107" s="1"/>
  <c r="R2133" i="107" s="1"/>
  <c r="L2132" i="107"/>
  <c r="M2132" i="107" s="1"/>
  <c r="Q2132" i="107" s="1"/>
  <c r="R2132" i="107" s="1"/>
  <c r="L2131" i="107"/>
  <c r="M2131" i="107" s="1"/>
  <c r="Q2131" i="107" s="1"/>
  <c r="R2131" i="107" s="1"/>
  <c r="L2130" i="107"/>
  <c r="M2130" i="107" s="1"/>
  <c r="Q2130" i="107" s="1"/>
  <c r="R2130" i="107" s="1"/>
  <c r="L2129" i="107"/>
  <c r="M2129" i="107" s="1"/>
  <c r="Q2129" i="107" s="1"/>
  <c r="R2129" i="107" s="1"/>
  <c r="L2128" i="107"/>
  <c r="M2128" i="107" s="1"/>
  <c r="Q2128" i="107" s="1"/>
  <c r="R2128" i="107" s="1"/>
  <c r="L2127" i="107"/>
  <c r="M2127" i="107" s="1"/>
  <c r="Q2127" i="107" s="1"/>
  <c r="R2127" i="107" s="1"/>
  <c r="L2126" i="107"/>
  <c r="M2126" i="107" s="1"/>
  <c r="Q2126" i="107" s="1"/>
  <c r="R2126" i="107" s="1"/>
  <c r="L2125" i="107"/>
  <c r="M2125" i="107" s="1"/>
  <c r="Q2125" i="107" s="1"/>
  <c r="R2125" i="107" s="1"/>
  <c r="L2124" i="107"/>
  <c r="M2124" i="107" s="1"/>
  <c r="Q2124" i="107" s="1"/>
  <c r="R2124" i="107" s="1"/>
  <c r="L2123" i="107"/>
  <c r="M2123" i="107" s="1"/>
  <c r="Q2123" i="107" s="1"/>
  <c r="R2123" i="107" s="1"/>
  <c r="L2122" i="107"/>
  <c r="M2122" i="107" s="1"/>
  <c r="Q2122" i="107" s="1"/>
  <c r="R2122" i="107" s="1"/>
  <c r="L2121" i="107"/>
  <c r="M2121" i="107" s="1"/>
  <c r="Q2121" i="107" s="1"/>
  <c r="R2121" i="107" s="1"/>
  <c r="L2120" i="107"/>
  <c r="M2120" i="107" s="1"/>
  <c r="Q2120" i="107" s="1"/>
  <c r="R2120" i="107" s="1"/>
  <c r="L2119" i="107"/>
  <c r="M2119" i="107" s="1"/>
  <c r="Q2119" i="107" s="1"/>
  <c r="R2119" i="107" s="1"/>
  <c r="L2118" i="107"/>
  <c r="M2118" i="107" s="1"/>
  <c r="Q2118" i="107" s="1"/>
  <c r="R2118" i="107" s="1"/>
  <c r="L2117" i="107"/>
  <c r="M2117" i="107" s="1"/>
  <c r="Q2117" i="107" s="1"/>
  <c r="R2117" i="107" s="1"/>
  <c r="L2116" i="107"/>
  <c r="M2116" i="107" s="1"/>
  <c r="Q2116" i="107" s="1"/>
  <c r="R2116" i="107" s="1"/>
  <c r="L2115" i="107"/>
  <c r="M2115" i="107" s="1"/>
  <c r="Q2115" i="107" s="1"/>
  <c r="R2115" i="107" s="1"/>
  <c r="L2114" i="107"/>
  <c r="M2114" i="107" s="1"/>
  <c r="Q2114" i="107" s="1"/>
  <c r="R2114" i="107" s="1"/>
  <c r="L2113" i="107"/>
  <c r="M2113" i="107" s="1"/>
  <c r="Q2113" i="107" s="1"/>
  <c r="R2113" i="107" s="1"/>
  <c r="L2112" i="107"/>
  <c r="M2112" i="107" s="1"/>
  <c r="Q2112" i="107" s="1"/>
  <c r="R2112" i="107" s="1"/>
  <c r="L2111" i="107"/>
  <c r="M2111" i="107" s="1"/>
  <c r="Q2111" i="107" s="1"/>
  <c r="R2111" i="107" s="1"/>
  <c r="L2110" i="107"/>
  <c r="M2110" i="107" s="1"/>
  <c r="Q2110" i="107" s="1"/>
  <c r="R2110" i="107" s="1"/>
  <c r="L2109" i="107"/>
  <c r="M2109" i="107" s="1"/>
  <c r="Q2109" i="107" s="1"/>
  <c r="R2109" i="107" s="1"/>
  <c r="L2108" i="107"/>
  <c r="M2108" i="107" s="1"/>
  <c r="Q2108" i="107" s="1"/>
  <c r="R2108" i="107" s="1"/>
  <c r="L2107" i="107"/>
  <c r="M2107" i="107" s="1"/>
  <c r="Q2107" i="107" s="1"/>
  <c r="R2107" i="107" s="1"/>
  <c r="L2106" i="107"/>
  <c r="M2106" i="107" s="1"/>
  <c r="Q2106" i="107" s="1"/>
  <c r="R2106" i="107" s="1"/>
  <c r="L2105" i="107"/>
  <c r="M2105" i="107" s="1"/>
  <c r="Q2105" i="107" s="1"/>
  <c r="R2105" i="107" s="1"/>
  <c r="L2104" i="107"/>
  <c r="M2104" i="107" s="1"/>
  <c r="Q2104" i="107" s="1"/>
  <c r="R2104" i="107" s="1"/>
  <c r="L2103" i="107"/>
  <c r="M2103" i="107" s="1"/>
  <c r="Q2103" i="107" s="1"/>
  <c r="R2103" i="107" s="1"/>
  <c r="L2102" i="107"/>
  <c r="M2102" i="107" s="1"/>
  <c r="Q2102" i="107" s="1"/>
  <c r="R2102" i="107" s="1"/>
  <c r="L2101" i="107"/>
  <c r="M2101" i="107" s="1"/>
  <c r="Q2101" i="107" s="1"/>
  <c r="R2101" i="107" s="1"/>
  <c r="L2100" i="107"/>
  <c r="M2100" i="107" s="1"/>
  <c r="Q2100" i="107" s="1"/>
  <c r="R2100" i="107" s="1"/>
  <c r="L2099" i="107"/>
  <c r="M2099" i="107" s="1"/>
  <c r="Q2099" i="107" s="1"/>
  <c r="R2099" i="107" s="1"/>
  <c r="L2098" i="107"/>
  <c r="M2098" i="107" s="1"/>
  <c r="Q2098" i="107" s="1"/>
  <c r="R2098" i="107" s="1"/>
  <c r="L2097" i="107"/>
  <c r="M2097" i="107" s="1"/>
  <c r="Q2097" i="107" s="1"/>
  <c r="R2097" i="107" s="1"/>
  <c r="L2096" i="107"/>
  <c r="M2096" i="107" s="1"/>
  <c r="Q2096" i="107" s="1"/>
  <c r="R2096" i="107" s="1"/>
  <c r="L2095" i="107"/>
  <c r="M2095" i="107" s="1"/>
  <c r="Q2095" i="107" s="1"/>
  <c r="R2095" i="107" s="1"/>
  <c r="L2094" i="107"/>
  <c r="M2094" i="107" s="1"/>
  <c r="Q2094" i="107" s="1"/>
  <c r="R2094" i="107" s="1"/>
  <c r="L2093" i="107"/>
  <c r="M2093" i="107" s="1"/>
  <c r="Q2093" i="107" s="1"/>
  <c r="R2093" i="107" s="1"/>
  <c r="L2092" i="107"/>
  <c r="M2092" i="107" s="1"/>
  <c r="Q2092" i="107" s="1"/>
  <c r="R2092" i="107" s="1"/>
  <c r="L2091" i="107"/>
  <c r="M2091" i="107" s="1"/>
  <c r="Q2091" i="107" s="1"/>
  <c r="R2091" i="107" s="1"/>
  <c r="L2090" i="107"/>
  <c r="M2090" i="107" s="1"/>
  <c r="Q2090" i="107" s="1"/>
  <c r="R2090" i="107" s="1"/>
  <c r="L2089" i="107"/>
  <c r="M2089" i="107" s="1"/>
  <c r="Q2089" i="107" s="1"/>
  <c r="R2089" i="107" s="1"/>
  <c r="L2088" i="107"/>
  <c r="M2088" i="107" s="1"/>
  <c r="Q2088" i="107" s="1"/>
  <c r="R2088" i="107" s="1"/>
  <c r="L2087" i="107"/>
  <c r="M2087" i="107" s="1"/>
  <c r="Q2087" i="107" s="1"/>
  <c r="R2087" i="107" s="1"/>
  <c r="L2086" i="107"/>
  <c r="M2086" i="107" s="1"/>
  <c r="Q2086" i="107" s="1"/>
  <c r="R2086" i="107" s="1"/>
  <c r="L2085" i="107"/>
  <c r="M2085" i="107" s="1"/>
  <c r="Q2085" i="107" s="1"/>
  <c r="R2085" i="107" s="1"/>
  <c r="L2084" i="107"/>
  <c r="M2084" i="107" s="1"/>
  <c r="Q2084" i="107" s="1"/>
  <c r="R2084" i="107" s="1"/>
  <c r="L2083" i="107"/>
  <c r="M2083" i="107" s="1"/>
  <c r="Q2083" i="107" s="1"/>
  <c r="R2083" i="107" s="1"/>
  <c r="L2082" i="107"/>
  <c r="M2082" i="107" s="1"/>
  <c r="Q2082" i="107" s="1"/>
  <c r="R2082" i="107" s="1"/>
  <c r="L2081" i="107"/>
  <c r="M2081" i="107" s="1"/>
  <c r="Q2081" i="107" s="1"/>
  <c r="R2081" i="107" s="1"/>
  <c r="L2080" i="107"/>
  <c r="M2080" i="107" s="1"/>
  <c r="Q2080" i="107" s="1"/>
  <c r="R2080" i="107" s="1"/>
  <c r="L2079" i="107"/>
  <c r="M2079" i="107" s="1"/>
  <c r="Q2079" i="107" s="1"/>
  <c r="R2079" i="107" s="1"/>
  <c r="L2078" i="107"/>
  <c r="M2078" i="107" s="1"/>
  <c r="Q2078" i="107" s="1"/>
  <c r="R2078" i="107" s="1"/>
  <c r="L2077" i="107"/>
  <c r="M2077" i="107" s="1"/>
  <c r="Q2077" i="107" s="1"/>
  <c r="R2077" i="107" s="1"/>
  <c r="L2076" i="107"/>
  <c r="M2076" i="107" s="1"/>
  <c r="Q2076" i="107" s="1"/>
  <c r="R2076" i="107" s="1"/>
  <c r="L2075" i="107"/>
  <c r="M2075" i="107" s="1"/>
  <c r="Q2075" i="107" s="1"/>
  <c r="R2075" i="107" s="1"/>
  <c r="L2074" i="107"/>
  <c r="M2074" i="107" s="1"/>
  <c r="Q2074" i="107" s="1"/>
  <c r="R2074" i="107" s="1"/>
  <c r="L2073" i="107"/>
  <c r="M2073" i="107" s="1"/>
  <c r="Q2073" i="107" s="1"/>
  <c r="R2073" i="107" s="1"/>
  <c r="L2072" i="107"/>
  <c r="M2072" i="107" s="1"/>
  <c r="Q2072" i="107" s="1"/>
  <c r="R2072" i="107" s="1"/>
  <c r="L2071" i="107"/>
  <c r="M2071" i="107" s="1"/>
  <c r="Q2071" i="107" s="1"/>
  <c r="R2071" i="107" s="1"/>
  <c r="L2070" i="107"/>
  <c r="M2070" i="107" s="1"/>
  <c r="Q2070" i="107" s="1"/>
  <c r="R2070" i="107" s="1"/>
  <c r="L2069" i="107"/>
  <c r="M2069" i="107" s="1"/>
  <c r="Q2069" i="107" s="1"/>
  <c r="R2069" i="107" s="1"/>
  <c r="L2068" i="107"/>
  <c r="M2068" i="107" s="1"/>
  <c r="Q2068" i="107" s="1"/>
  <c r="R2068" i="107" s="1"/>
  <c r="L2067" i="107"/>
  <c r="M2067" i="107" s="1"/>
  <c r="Q2067" i="107" s="1"/>
  <c r="R2067" i="107" s="1"/>
  <c r="L2061" i="107"/>
  <c r="M2061" i="107" s="1"/>
  <c r="Q2061" i="107" s="1"/>
  <c r="L2060" i="107"/>
  <c r="M2060" i="107" s="1"/>
  <c r="Q2060" i="107" s="1"/>
  <c r="L2059" i="107"/>
  <c r="M2059" i="107" s="1"/>
  <c r="Q2059" i="107" s="1"/>
  <c r="L2058" i="107"/>
  <c r="M2058" i="107" s="1"/>
  <c r="Q2058" i="107" s="1"/>
  <c r="L2057" i="107"/>
  <c r="M2057" i="107" s="1"/>
  <c r="Q2057" i="107" s="1"/>
  <c r="L2056" i="107"/>
  <c r="M2056" i="107" s="1"/>
  <c r="Q2056" i="107" s="1"/>
  <c r="L2055" i="107"/>
  <c r="M2055" i="107" s="1"/>
  <c r="Q2055" i="107" s="1"/>
  <c r="L2054" i="107"/>
  <c r="M2054" i="107" s="1"/>
  <c r="Q2054" i="107" s="1"/>
  <c r="L2053" i="107"/>
  <c r="M2053" i="107" s="1"/>
  <c r="Q2053" i="107" s="1"/>
  <c r="L2052" i="107"/>
  <c r="M2052" i="107" s="1"/>
  <c r="Q2052" i="107" s="1"/>
  <c r="L2051" i="107"/>
  <c r="M2051" i="107" s="1"/>
  <c r="Q2051" i="107" s="1"/>
  <c r="L2050" i="107"/>
  <c r="M2050" i="107" s="1"/>
  <c r="Q2050" i="107" s="1"/>
  <c r="L2049" i="107"/>
  <c r="M2049" i="107" s="1"/>
  <c r="Q2049" i="107" s="1"/>
  <c r="L2048" i="107"/>
  <c r="M2048" i="107" s="1"/>
  <c r="Q2048" i="107" s="1"/>
  <c r="L2047" i="107"/>
  <c r="M2047" i="107" s="1"/>
  <c r="Q2047" i="107" s="1"/>
  <c r="L2046" i="107"/>
  <c r="M2046" i="107" s="1"/>
  <c r="Q2046" i="107" s="1"/>
  <c r="L2045" i="107"/>
  <c r="M2045" i="107" s="1"/>
  <c r="Q2045" i="107" s="1"/>
  <c r="L2044" i="107"/>
  <c r="M2044" i="107" s="1"/>
  <c r="Q2044" i="107" s="1"/>
  <c r="L2043" i="107"/>
  <c r="M2043" i="107" s="1"/>
  <c r="Q2043" i="107" s="1"/>
  <c r="L2042" i="107"/>
  <c r="M2042" i="107" s="1"/>
  <c r="Q2042" i="107" s="1"/>
  <c r="L2041" i="107"/>
  <c r="M2041" i="107" s="1"/>
  <c r="Q2041" i="107" s="1"/>
  <c r="L2040" i="107"/>
  <c r="M2040" i="107" s="1"/>
  <c r="Q2040" i="107" s="1"/>
  <c r="L2039" i="107"/>
  <c r="M2039" i="107" s="1"/>
  <c r="Q2039" i="107" s="1"/>
  <c r="L2038" i="107"/>
  <c r="M2038" i="107" s="1"/>
  <c r="Q2038" i="107" s="1"/>
  <c r="L2037" i="107"/>
  <c r="M2037" i="107" s="1"/>
  <c r="Q2037" i="107" s="1"/>
  <c r="L2036" i="107"/>
  <c r="M2036" i="107" s="1"/>
  <c r="Q2036" i="107" s="1"/>
  <c r="L2035" i="107"/>
  <c r="M2035" i="107" s="1"/>
  <c r="Q2035" i="107" s="1"/>
  <c r="L2034" i="107"/>
  <c r="M2034" i="107" s="1"/>
  <c r="Q2034" i="107" s="1"/>
  <c r="L2033" i="107"/>
  <c r="M2033" i="107" s="1"/>
  <c r="Q2033" i="107" s="1"/>
  <c r="L2032" i="107"/>
  <c r="M2032" i="107" s="1"/>
  <c r="Q2032" i="107" s="1"/>
  <c r="L2031" i="107"/>
  <c r="M2031" i="107" s="1"/>
  <c r="Q2031" i="107" s="1"/>
  <c r="L2030" i="107"/>
  <c r="M2030" i="107" s="1"/>
  <c r="Q2030" i="107" s="1"/>
  <c r="L2029" i="107"/>
  <c r="M2029" i="107" s="1"/>
  <c r="Q2029" i="107" s="1"/>
  <c r="L2028" i="107"/>
  <c r="M2028" i="107" s="1"/>
  <c r="Q2028" i="107" s="1"/>
  <c r="L2027" i="107"/>
  <c r="M2027" i="107" s="1"/>
  <c r="Q2027" i="107" s="1"/>
  <c r="L2026" i="107"/>
  <c r="M2026" i="107" s="1"/>
  <c r="Q2026" i="107" s="1"/>
  <c r="L2025" i="107"/>
  <c r="M2025" i="107" s="1"/>
  <c r="Q2025" i="107" s="1"/>
  <c r="L2024" i="107"/>
  <c r="M2024" i="107" s="1"/>
  <c r="Q2024" i="107" s="1"/>
  <c r="L2023" i="107"/>
  <c r="M2023" i="107" s="1"/>
  <c r="Q2023" i="107" s="1"/>
  <c r="L2022" i="107"/>
  <c r="M2022" i="107" s="1"/>
  <c r="Q2022" i="107" s="1"/>
  <c r="L2021" i="107"/>
  <c r="M2021" i="107" s="1"/>
  <c r="Q2021" i="107" s="1"/>
  <c r="L2020" i="107"/>
  <c r="M2020" i="107" s="1"/>
  <c r="Q2020" i="107" s="1"/>
  <c r="L2019" i="107"/>
  <c r="M2019" i="107" s="1"/>
  <c r="Q2019" i="107" s="1"/>
  <c r="L2018" i="107"/>
  <c r="M2018" i="107" s="1"/>
  <c r="Q2018" i="107" s="1"/>
  <c r="L2017" i="107"/>
  <c r="M2017" i="107" s="1"/>
  <c r="Q2017" i="107" s="1"/>
  <c r="L2016" i="107"/>
  <c r="M2016" i="107" s="1"/>
  <c r="Q2016" i="107" s="1"/>
  <c r="L2015" i="107"/>
  <c r="M2015" i="107" s="1"/>
  <c r="Q2015" i="107" s="1"/>
  <c r="L2013" i="107"/>
  <c r="M2013" i="107" s="1"/>
  <c r="Q2013" i="107" s="1"/>
  <c r="L2012" i="107"/>
  <c r="M2012" i="107" s="1"/>
  <c r="Q2012" i="107" s="1"/>
  <c r="L2009" i="107"/>
  <c r="M2009" i="107" s="1"/>
  <c r="Q2009" i="107" s="1"/>
  <c r="R2009" i="107" s="1"/>
  <c r="L2008" i="107"/>
  <c r="M2008" i="107" s="1"/>
  <c r="Q2008" i="107" s="1"/>
  <c r="R2008" i="107" s="1"/>
  <c r="L2007" i="107"/>
  <c r="M2007" i="107" s="1"/>
  <c r="Q2007" i="107" s="1"/>
  <c r="R2007" i="107" s="1"/>
  <c r="L2006" i="107"/>
  <c r="M2006" i="107" s="1"/>
  <c r="Q2006" i="107" s="1"/>
  <c r="R2006" i="107" s="1"/>
  <c r="L2003" i="107"/>
  <c r="M2003" i="107" s="1"/>
  <c r="Q2003" i="107" s="1"/>
  <c r="L2002" i="107"/>
  <c r="M2002" i="107" s="1"/>
  <c r="Q2002" i="107" s="1"/>
  <c r="R2002" i="107" s="1"/>
  <c r="L2001" i="107"/>
  <c r="M2001" i="107" s="1"/>
  <c r="Q2001" i="107" s="1"/>
  <c r="L2000" i="107"/>
  <c r="M2000" i="107" s="1"/>
  <c r="Q2000" i="107" s="1"/>
  <c r="L1999" i="107"/>
  <c r="M1999" i="107" s="1"/>
  <c r="Q1999" i="107" s="1"/>
  <c r="L1998" i="107"/>
  <c r="M1998" i="107" s="1"/>
  <c r="Q1998" i="107" s="1"/>
  <c r="L1997" i="107"/>
  <c r="M1997" i="107" s="1"/>
  <c r="Q1997" i="107" s="1"/>
  <c r="L1996" i="107"/>
  <c r="M1996" i="107" s="1"/>
  <c r="Q1996" i="107" s="1"/>
  <c r="L1995" i="107"/>
  <c r="M1995" i="107" s="1"/>
  <c r="Q1995" i="107" s="1"/>
  <c r="L1994" i="107"/>
  <c r="M1994" i="107" s="1"/>
  <c r="Q1994" i="107" s="1"/>
  <c r="L1993" i="107"/>
  <c r="M1993" i="107" s="1"/>
  <c r="Q1993" i="107" s="1"/>
  <c r="L1992" i="107"/>
  <c r="M1992" i="107" s="1"/>
  <c r="Q1992" i="107" s="1"/>
  <c r="L1991" i="107"/>
  <c r="M1991" i="107" s="1"/>
  <c r="Q1991" i="107" s="1"/>
  <c r="L1990" i="107"/>
  <c r="M1990" i="107" s="1"/>
  <c r="Q1990" i="107" s="1"/>
  <c r="L1989" i="107"/>
  <c r="M1989" i="107" s="1"/>
  <c r="Q1989" i="107" s="1"/>
  <c r="L1988" i="107"/>
  <c r="M1988" i="107" s="1"/>
  <c r="Q1988" i="107" s="1"/>
  <c r="L1987" i="107"/>
  <c r="M1987" i="107" s="1"/>
  <c r="Q1987" i="107" s="1"/>
  <c r="L1986" i="107"/>
  <c r="M1986" i="107" s="1"/>
  <c r="Q1986" i="107" s="1"/>
  <c r="L1985" i="107"/>
  <c r="M1985" i="107" s="1"/>
  <c r="Q1985" i="107" s="1"/>
  <c r="L1984" i="107"/>
  <c r="M1984" i="107" s="1"/>
  <c r="Q1984" i="107" s="1"/>
  <c r="L1983" i="107"/>
  <c r="M1983" i="107" s="1"/>
  <c r="Q1983" i="107" s="1"/>
  <c r="L1982" i="107"/>
  <c r="M1982" i="107" s="1"/>
  <c r="Q1982" i="107" s="1"/>
  <c r="L1981" i="107"/>
  <c r="M1981" i="107" s="1"/>
  <c r="Q1981" i="107" s="1"/>
  <c r="L1980" i="107"/>
  <c r="M1980" i="107" s="1"/>
  <c r="Q1980" i="107" s="1"/>
  <c r="L1979" i="107"/>
  <c r="M1979" i="107" s="1"/>
  <c r="Q1979" i="107" s="1"/>
  <c r="L1978" i="107"/>
  <c r="M1978" i="107" s="1"/>
  <c r="Q1978" i="107" s="1"/>
  <c r="L1977" i="107"/>
  <c r="M1977" i="107" s="1"/>
  <c r="Q1977" i="107" s="1"/>
  <c r="L1976" i="107"/>
  <c r="M1976" i="107" s="1"/>
  <c r="Q1976" i="107" s="1"/>
  <c r="L1975" i="107"/>
  <c r="M1975" i="107" s="1"/>
  <c r="Q1975" i="107" s="1"/>
  <c r="L1974" i="107"/>
  <c r="M1974" i="107" s="1"/>
  <c r="Q1974" i="107" s="1"/>
  <c r="L1973" i="107"/>
  <c r="M1973" i="107" s="1"/>
  <c r="Q1973" i="107" s="1"/>
  <c r="L1972" i="107"/>
  <c r="M1972" i="107" s="1"/>
  <c r="Q1972" i="107" s="1"/>
  <c r="L1971" i="107"/>
  <c r="M1971" i="107" s="1"/>
  <c r="Q1971" i="107" s="1"/>
  <c r="L1970" i="107"/>
  <c r="M1970" i="107" s="1"/>
  <c r="Q1970" i="107" s="1"/>
  <c r="L1969" i="107"/>
  <c r="M1969" i="107" s="1"/>
  <c r="Q1969" i="107" s="1"/>
  <c r="L1968" i="107"/>
  <c r="M1968" i="107" s="1"/>
  <c r="Q1968" i="107" s="1"/>
  <c r="L1967" i="107"/>
  <c r="M1967" i="107" s="1"/>
  <c r="Q1967" i="107" s="1"/>
  <c r="L1966" i="107"/>
  <c r="M1966" i="107" s="1"/>
  <c r="Q1966" i="107" s="1"/>
  <c r="L1965" i="107"/>
  <c r="M1965" i="107" s="1"/>
  <c r="Q1965" i="107" s="1"/>
  <c r="L1964" i="107"/>
  <c r="M1964" i="107" s="1"/>
  <c r="Q1964" i="107" s="1"/>
  <c r="L1963" i="107"/>
  <c r="M1963" i="107" s="1"/>
  <c r="Q1963" i="107" s="1"/>
  <c r="L1962" i="107"/>
  <c r="M1962" i="107" s="1"/>
  <c r="Q1962" i="107" s="1"/>
  <c r="L1961" i="107"/>
  <c r="M1961" i="107" s="1"/>
  <c r="Q1961" i="107" s="1"/>
  <c r="L1960" i="107"/>
  <c r="M1960" i="107" s="1"/>
  <c r="Q1960" i="107" s="1"/>
  <c r="L1959" i="107"/>
  <c r="M1959" i="107" s="1"/>
  <c r="Q1959" i="107" s="1"/>
  <c r="L1958" i="107"/>
  <c r="M1958" i="107" s="1"/>
  <c r="Q1958" i="107" s="1"/>
  <c r="L1957" i="107"/>
  <c r="M1957" i="107" s="1"/>
  <c r="Q1957" i="107" s="1"/>
  <c r="L1956" i="107"/>
  <c r="M1956" i="107" s="1"/>
  <c r="Q1956" i="107" s="1"/>
  <c r="L1955" i="107"/>
  <c r="M1955" i="107" s="1"/>
  <c r="Q1955" i="107" s="1"/>
  <c r="L1954" i="107"/>
  <c r="M1954" i="107" s="1"/>
  <c r="Q1954" i="107" s="1"/>
  <c r="L1953" i="107"/>
  <c r="M1953" i="107" s="1"/>
  <c r="Q1953" i="107" s="1"/>
  <c r="Q1952" i="107"/>
  <c r="R1952" i="107" s="1"/>
  <c r="L1949" i="107"/>
  <c r="M1949" i="107" s="1"/>
  <c r="Q1949" i="107" s="1"/>
  <c r="L1948" i="107"/>
  <c r="M1948" i="107" s="1"/>
  <c r="Q1948" i="107" s="1"/>
  <c r="L1947" i="107"/>
  <c r="M1947" i="107" s="1"/>
  <c r="Q1947" i="107" s="1"/>
  <c r="L1946" i="107"/>
  <c r="M1946" i="107" s="1"/>
  <c r="Q1946" i="107" s="1"/>
  <c r="L1944" i="107"/>
  <c r="M1944" i="107" s="1"/>
  <c r="Q1944" i="107" s="1"/>
  <c r="L1943" i="107"/>
  <c r="M1943" i="107" s="1"/>
  <c r="Q1943" i="107" s="1"/>
  <c r="L1942" i="107"/>
  <c r="M1942" i="107" s="1"/>
  <c r="Q1942" i="107" s="1"/>
  <c r="L1941" i="107"/>
  <c r="M1941" i="107" s="1"/>
  <c r="Q1941" i="107" s="1"/>
  <c r="L1940" i="107"/>
  <c r="M1940" i="107" s="1"/>
  <c r="Q1940" i="107" s="1"/>
  <c r="L1939" i="107"/>
  <c r="M1939" i="107" s="1"/>
  <c r="Q1939" i="107" s="1"/>
  <c r="L1938" i="107"/>
  <c r="M1938" i="107" s="1"/>
  <c r="Q1938" i="107" s="1"/>
  <c r="L1937" i="107"/>
  <c r="M1937" i="107" s="1"/>
  <c r="Q1937" i="107" s="1"/>
  <c r="L1936" i="107"/>
  <c r="M1936" i="107" s="1"/>
  <c r="Q1936" i="107" s="1"/>
  <c r="L1935" i="107"/>
  <c r="M1935" i="107" s="1"/>
  <c r="Q1935" i="107" s="1"/>
  <c r="L1933" i="107"/>
  <c r="M1933" i="107" s="1"/>
  <c r="Q1933" i="107" s="1"/>
  <c r="L1932" i="107"/>
  <c r="M1932" i="107" s="1"/>
  <c r="Q1932" i="107" s="1"/>
  <c r="L1931" i="107"/>
  <c r="M1931" i="107" s="1"/>
  <c r="Q1931" i="107" s="1"/>
  <c r="L1930" i="107"/>
  <c r="M1930" i="107" s="1"/>
  <c r="Q1930" i="107" s="1"/>
  <c r="L1929" i="107"/>
  <c r="M1929" i="107" s="1"/>
  <c r="Q1929" i="107" s="1"/>
  <c r="L1928" i="107"/>
  <c r="M1928" i="107" s="1"/>
  <c r="Q1928" i="107" s="1"/>
  <c r="L1925" i="107"/>
  <c r="M1925" i="107" s="1"/>
  <c r="Q1925" i="107" s="1"/>
  <c r="L1924" i="107"/>
  <c r="M1924" i="107" s="1"/>
  <c r="Q1924" i="107" s="1"/>
  <c r="L1902" i="107"/>
  <c r="M1902" i="107" s="1"/>
  <c r="Q1902" i="107" s="1"/>
  <c r="L1878" i="107"/>
  <c r="M1878" i="107" s="1"/>
  <c r="Q1878" i="107" s="1"/>
  <c r="L1876" i="107"/>
  <c r="M1876" i="107" s="1"/>
  <c r="Q1876" i="107" s="1"/>
  <c r="L1875" i="107"/>
  <c r="M1875" i="107" s="1"/>
  <c r="Q1875" i="107" s="1"/>
  <c r="L1874" i="107"/>
  <c r="M1874" i="107" s="1"/>
  <c r="Q1874" i="107" s="1"/>
  <c r="L1873" i="107"/>
  <c r="M1873" i="107" s="1"/>
  <c r="Q1873" i="107" s="1"/>
  <c r="L1872" i="107"/>
  <c r="M1872" i="107" s="1"/>
  <c r="Q1872" i="107" s="1"/>
  <c r="L1871" i="107"/>
  <c r="M1871" i="107" s="1"/>
  <c r="Q1871" i="107" s="1"/>
  <c r="L1870" i="107"/>
  <c r="M1870" i="107" s="1"/>
  <c r="Q1870" i="107" s="1"/>
  <c r="L1869" i="107"/>
  <c r="M1869" i="107" s="1"/>
  <c r="Q1869" i="107" s="1"/>
  <c r="L1868" i="107"/>
  <c r="M1868" i="107" s="1"/>
  <c r="Q1868" i="107" s="1"/>
  <c r="L1867" i="107"/>
  <c r="M1867" i="107" s="1"/>
  <c r="Q1867" i="107" s="1"/>
  <c r="L1866" i="107"/>
  <c r="M1866" i="107" s="1"/>
  <c r="Q1866" i="107" s="1"/>
  <c r="L1865" i="107"/>
  <c r="M1865" i="107" s="1"/>
  <c r="Q1865" i="107" s="1"/>
  <c r="L1864" i="107"/>
  <c r="M1864" i="107" s="1"/>
  <c r="Q1864" i="107" s="1"/>
  <c r="L1863" i="107"/>
  <c r="M1863" i="107" s="1"/>
  <c r="Q1863" i="107" s="1"/>
  <c r="L1862" i="107"/>
  <c r="M1862" i="107" s="1"/>
  <c r="Q1862" i="107" s="1"/>
  <c r="L1861" i="107"/>
  <c r="M1861" i="107" s="1"/>
  <c r="Q1861" i="107" s="1"/>
  <c r="L1860" i="107"/>
  <c r="M1860" i="107" s="1"/>
  <c r="Q1860" i="107" s="1"/>
  <c r="L1859" i="107"/>
  <c r="M1859" i="107" s="1"/>
  <c r="Q1859" i="107" s="1"/>
  <c r="L1858" i="107"/>
  <c r="M1858" i="107" s="1"/>
  <c r="Q1858" i="107" s="1"/>
  <c r="L1857" i="107"/>
  <c r="M1857" i="107" s="1"/>
  <c r="Q1857" i="107" s="1"/>
  <c r="L1856" i="107"/>
  <c r="M1856" i="107" s="1"/>
  <c r="Q1856" i="107" s="1"/>
  <c r="L1855" i="107"/>
  <c r="M1855" i="107" s="1"/>
  <c r="Q1855" i="107" s="1"/>
  <c r="L1854" i="107"/>
  <c r="M1854" i="107" s="1"/>
  <c r="Q1854" i="107" s="1"/>
  <c r="L1853" i="107"/>
  <c r="M1853" i="107" s="1"/>
  <c r="Q1853" i="107" s="1"/>
  <c r="L1852" i="107"/>
  <c r="M1852" i="107" s="1"/>
  <c r="Q1852" i="107" s="1"/>
  <c r="L1851" i="107"/>
  <c r="M1851" i="107" s="1"/>
  <c r="Q1851" i="107" s="1"/>
  <c r="L1850" i="107"/>
  <c r="M1850" i="107" s="1"/>
  <c r="Q1850" i="107" s="1"/>
  <c r="G1145" i="107"/>
  <c r="P1145" i="107" s="1"/>
  <c r="G1147" i="107"/>
  <c r="P1147" i="107" s="1"/>
  <c r="G1149" i="107"/>
  <c r="P1149" i="107" s="1"/>
  <c r="G1151" i="107"/>
  <c r="P1151" i="107" s="1"/>
  <c r="G1153" i="107"/>
  <c r="P1153" i="107" s="1"/>
  <c r="G1155" i="107"/>
  <c r="P1155" i="107" s="1"/>
  <c r="G1157" i="107"/>
  <c r="P1157" i="107" s="1"/>
  <c r="G1159" i="107"/>
  <c r="P1159" i="107" s="1"/>
  <c r="G1163" i="107"/>
  <c r="P1163" i="107" s="1"/>
  <c r="G1165" i="107"/>
  <c r="P1165" i="107" s="1"/>
  <c r="L835" i="107"/>
  <c r="M835" i="107" s="1"/>
  <c r="Q835" i="107" s="1"/>
  <c r="R835" i="107" s="1"/>
  <c r="L834" i="107"/>
  <c r="M834" i="107" s="1"/>
  <c r="Q834" i="107" s="1"/>
  <c r="R834" i="107" s="1"/>
  <c r="O1151" i="107" l="1"/>
  <c r="O1280" i="107"/>
  <c r="O1266" i="107"/>
  <c r="O1152" i="107"/>
  <c r="O1102" i="107"/>
  <c r="M2063" i="107"/>
  <c r="Q2063" i="107" s="1"/>
  <c r="R2063" i="107" s="1"/>
  <c r="M2004" i="107"/>
  <c r="Q2004" i="107" s="1"/>
  <c r="R2004" i="107" s="1"/>
  <c r="M2696" i="107"/>
  <c r="Q2696" i="107" s="1"/>
  <c r="R2696" i="107" s="1"/>
  <c r="M2716" i="107"/>
  <c r="Q2716" i="107" s="1"/>
  <c r="R2716" i="107" s="1"/>
  <c r="M1950" i="107"/>
  <c r="Q1950" i="107" s="1"/>
  <c r="R1950" i="107" s="1"/>
  <c r="M1926" i="107"/>
  <c r="Q1926" i="107" s="1"/>
  <c r="R1926" i="107" s="1"/>
  <c r="O1281" i="107" l="1"/>
  <c r="O1267" i="107"/>
  <c r="O1268" i="107"/>
  <c r="O1153" i="107"/>
  <c r="O1103" i="107"/>
  <c r="O1282" i="107" l="1"/>
  <c r="O1154" i="107"/>
  <c r="O1104" i="107"/>
  <c r="O1283" i="107" l="1"/>
  <c r="O1155" i="107"/>
  <c r="O1105" i="107"/>
  <c r="O1284" i="107" l="1"/>
  <c r="O1156" i="107"/>
  <c r="O1106" i="107"/>
  <c r="O1285" i="107" l="1"/>
  <c r="O1157" i="107"/>
  <c r="O1107" i="107"/>
  <c r="O1286" i="107" l="1"/>
  <c r="O1158" i="107"/>
  <c r="O1108" i="107"/>
  <c r="O1287" i="107" l="1"/>
  <c r="O1159" i="107"/>
  <c r="O1109" i="107"/>
  <c r="O1288" i="107" l="1"/>
  <c r="O1160" i="107"/>
  <c r="R1160" i="107" s="1"/>
  <c r="O1110" i="107"/>
  <c r="G13" i="107"/>
  <c r="P13" i="107" s="1"/>
  <c r="L12" i="107"/>
  <c r="M12" i="107" s="1"/>
  <c r="Q12" i="107" s="1"/>
  <c r="R12" i="107" s="1"/>
  <c r="L11" i="107"/>
  <c r="M11" i="107" s="1"/>
  <c r="Q11" i="107" s="1"/>
  <c r="R11" i="107" s="1"/>
  <c r="L10" i="107"/>
  <c r="M10" i="107" s="1"/>
  <c r="Q10" i="107" s="1"/>
  <c r="R10" i="107" s="1"/>
  <c r="G9" i="107"/>
  <c r="P9" i="107" s="1"/>
  <c r="L227" i="107"/>
  <c r="O1289" i="107" l="1"/>
  <c r="O1161" i="107"/>
  <c r="R1161" i="107" s="1"/>
  <c r="O1111" i="107"/>
  <c r="M227" i="107"/>
  <c r="Q227" i="107" s="1"/>
  <c r="R227" i="107" s="1"/>
  <c r="L228" i="107"/>
  <c r="M228" i="107" s="1"/>
  <c r="Q228" i="107" s="1"/>
  <c r="R228" i="107" s="1"/>
  <c r="L233" i="107"/>
  <c r="M233" i="107" s="1"/>
  <c r="Q233" i="107" s="1"/>
  <c r="R233" i="107" s="1"/>
  <c r="L234" i="107"/>
  <c r="M234" i="107" s="1"/>
  <c r="Q234" i="107" s="1"/>
  <c r="R234" i="107" s="1"/>
  <c r="L235" i="107"/>
  <c r="M235" i="107" s="1"/>
  <c r="Q235" i="107" s="1"/>
  <c r="R235" i="107" s="1"/>
  <c r="L236" i="107"/>
  <c r="M236" i="107" s="1"/>
  <c r="Q236" i="107" s="1"/>
  <c r="R236" i="107" s="1"/>
  <c r="L237" i="107"/>
  <c r="M237" i="107" s="1"/>
  <c r="Q237" i="107" s="1"/>
  <c r="R237" i="107" s="1"/>
  <c r="L238" i="107"/>
  <c r="M238" i="107" s="1"/>
  <c r="Q238" i="107" s="1"/>
  <c r="R238" i="107" s="1"/>
  <c r="L239" i="107"/>
  <c r="M239" i="107" s="1"/>
  <c r="Q239" i="107" s="1"/>
  <c r="R239" i="107" s="1"/>
  <c r="L240" i="107"/>
  <c r="M240" i="107" s="1"/>
  <c r="Q240" i="107" s="1"/>
  <c r="R240" i="107" s="1"/>
  <c r="L242" i="107"/>
  <c r="M242" i="107" s="1"/>
  <c r="Q242" i="107" s="1"/>
  <c r="R242" i="107" s="1"/>
  <c r="L243" i="107"/>
  <c r="M243" i="107" s="1"/>
  <c r="Q243" i="107" s="1"/>
  <c r="R243" i="107" s="1"/>
  <c r="L224" i="107"/>
  <c r="M224" i="107" s="1"/>
  <c r="Q224" i="107" s="1"/>
  <c r="R224" i="107" s="1"/>
  <c r="L230" i="107"/>
  <c r="M230" i="107" s="1"/>
  <c r="Q230" i="107" s="1"/>
  <c r="R230" i="107" s="1"/>
  <c r="L225" i="107"/>
  <c r="M225" i="107" s="1"/>
  <c r="Q225" i="107" s="1"/>
  <c r="R225" i="107" s="1"/>
  <c r="L231" i="107"/>
  <c r="M231" i="107" s="1"/>
  <c r="Q231" i="107" s="1"/>
  <c r="R231" i="107" s="1"/>
  <c r="L226" i="107"/>
  <c r="M226" i="107" s="1"/>
  <c r="Q226" i="107" s="1"/>
  <c r="R226" i="107" s="1"/>
  <c r="L232" i="107"/>
  <c r="M232" i="107" s="1"/>
  <c r="Q232" i="107" s="1"/>
  <c r="R232" i="107" s="1"/>
  <c r="L134" i="107"/>
  <c r="M134" i="107" s="1"/>
  <c r="Q134" i="107" s="1"/>
  <c r="R134" i="107" s="1"/>
  <c r="L133" i="107"/>
  <c r="M133" i="107" s="1"/>
  <c r="Q133" i="107" s="1"/>
  <c r="R133" i="107" s="1"/>
  <c r="L209" i="107"/>
  <c r="M209" i="107" s="1"/>
  <c r="Q209" i="107" s="1"/>
  <c r="R209" i="107" s="1"/>
  <c r="L130" i="107"/>
  <c r="M130" i="107" s="1"/>
  <c r="Q130" i="107" s="1"/>
  <c r="R130" i="107" s="1"/>
  <c r="O1290" i="107" l="1"/>
  <c r="O1162" i="107"/>
  <c r="O1112" i="107"/>
  <c r="M244" i="107"/>
  <c r="Q244" i="107" s="1"/>
  <c r="R244" i="107" s="1"/>
  <c r="G539" i="107"/>
  <c r="P539" i="107" s="1"/>
  <c r="G541" i="107"/>
  <c r="P541" i="107" s="1"/>
  <c r="O1291" i="107" l="1"/>
  <c r="O1163" i="107"/>
  <c r="O1113" i="107"/>
  <c r="L1381" i="107"/>
  <c r="M1381" i="107" s="1"/>
  <c r="Q1381" i="107" s="1"/>
  <c r="R1381" i="107" s="1"/>
  <c r="L1090" i="107"/>
  <c r="M1090" i="107" s="1"/>
  <c r="Q1090" i="107" s="1"/>
  <c r="R1090" i="107" s="1"/>
  <c r="L1091" i="107"/>
  <c r="M1091" i="107" s="1"/>
  <c r="Q1091" i="107" s="1"/>
  <c r="R1091" i="107" s="1"/>
  <c r="L1092" i="107"/>
  <c r="M1092" i="107" s="1"/>
  <c r="Q1092" i="107" s="1"/>
  <c r="R1092" i="107" s="1"/>
  <c r="L1093" i="107"/>
  <c r="M1093" i="107" s="1"/>
  <c r="Q1093" i="107" s="1"/>
  <c r="R1093" i="107" s="1"/>
  <c r="L1094" i="107"/>
  <c r="M1094" i="107" s="1"/>
  <c r="Q1094" i="107" s="1"/>
  <c r="R1094" i="107" s="1"/>
  <c r="L1095" i="107"/>
  <c r="M1095" i="107" s="1"/>
  <c r="Q1095" i="107" s="1"/>
  <c r="R1095" i="107" s="1"/>
  <c r="L1096" i="107"/>
  <c r="M1096" i="107" s="1"/>
  <c r="Q1096" i="107" s="1"/>
  <c r="R1096" i="107" s="1"/>
  <c r="L1097" i="107"/>
  <c r="M1097" i="107" s="1"/>
  <c r="Q1097" i="107" s="1"/>
  <c r="R1097" i="107" s="1"/>
  <c r="Q1098" i="107"/>
  <c r="R1098" i="107" s="1"/>
  <c r="L1099" i="107"/>
  <c r="M1099" i="107" s="1"/>
  <c r="Q1099" i="107" s="1"/>
  <c r="R1099" i="107" s="1"/>
  <c r="L1100" i="107"/>
  <c r="M1100" i="107" s="1"/>
  <c r="Q1100" i="107" s="1"/>
  <c r="R1100" i="107" s="1"/>
  <c r="Q1101" i="107"/>
  <c r="R1101" i="107" s="1"/>
  <c r="L1102" i="107"/>
  <c r="M1102" i="107" s="1"/>
  <c r="Q1102" i="107" s="1"/>
  <c r="R1102" i="107" s="1"/>
  <c r="L1103" i="107"/>
  <c r="M1103" i="107" s="1"/>
  <c r="Q1103" i="107" s="1"/>
  <c r="R1103" i="107" s="1"/>
  <c r="L1104" i="107"/>
  <c r="M1104" i="107" s="1"/>
  <c r="Q1104" i="107" s="1"/>
  <c r="R1104" i="107" s="1"/>
  <c r="L1105" i="107"/>
  <c r="M1105" i="107" s="1"/>
  <c r="Q1105" i="107" s="1"/>
  <c r="R1105" i="107" s="1"/>
  <c r="O1292" i="107" l="1"/>
  <c r="O1164" i="107"/>
  <c r="O1114" i="107"/>
  <c r="L1069" i="107"/>
  <c r="M1069" i="107" s="1"/>
  <c r="Q1069" i="107" s="1"/>
  <c r="R1069" i="107" s="1"/>
  <c r="L1068" i="107"/>
  <c r="M1068" i="107" s="1"/>
  <c r="Q1068" i="107" s="1"/>
  <c r="R1068" i="107" s="1"/>
  <c r="L1067" i="107"/>
  <c r="M1067" i="107" s="1"/>
  <c r="Q1067" i="107" s="1"/>
  <c r="R1067" i="107" s="1"/>
  <c r="L1066" i="107"/>
  <c r="M1066" i="107" s="1"/>
  <c r="Q1066" i="107" s="1"/>
  <c r="R1066" i="107" s="1"/>
  <c r="L1065" i="107"/>
  <c r="M1065" i="107" s="1"/>
  <c r="Q1065" i="107" s="1"/>
  <c r="R1065" i="107" s="1"/>
  <c r="L1064" i="107"/>
  <c r="M1064" i="107" s="1"/>
  <c r="Q1064" i="107" s="1"/>
  <c r="R1064" i="107" s="1"/>
  <c r="L1063" i="107"/>
  <c r="M1063" i="107" s="1"/>
  <c r="Q1063" i="107" s="1"/>
  <c r="R1063" i="107" s="1"/>
  <c r="L1062" i="107"/>
  <c r="M1062" i="107" s="1"/>
  <c r="Q1062" i="107" s="1"/>
  <c r="R1062" i="107" s="1"/>
  <c r="L1061" i="107"/>
  <c r="M1061" i="107" s="1"/>
  <c r="Q1061" i="107" s="1"/>
  <c r="R1061" i="107" s="1"/>
  <c r="L1060" i="107"/>
  <c r="M1060" i="107" s="1"/>
  <c r="Q1060" i="107" s="1"/>
  <c r="R1060" i="107" s="1"/>
  <c r="L1059" i="107"/>
  <c r="M1059" i="107" s="1"/>
  <c r="Q1059" i="107" s="1"/>
  <c r="R1059" i="107" s="1"/>
  <c r="L1058" i="107"/>
  <c r="M1058" i="107" s="1"/>
  <c r="Q1058" i="107" s="1"/>
  <c r="R1058" i="107" s="1"/>
  <c r="L1057" i="107"/>
  <c r="M1057" i="107" s="1"/>
  <c r="Q1057" i="107" s="1"/>
  <c r="R1057" i="107" s="1"/>
  <c r="L1056" i="107"/>
  <c r="M1056" i="107" s="1"/>
  <c r="Q1056" i="107" s="1"/>
  <c r="R1056" i="107" s="1"/>
  <c r="L1055" i="107"/>
  <c r="M1055" i="107" s="1"/>
  <c r="Q1055" i="107" s="1"/>
  <c r="R1055" i="107" s="1"/>
  <c r="L1054" i="107"/>
  <c r="M1054" i="107" s="1"/>
  <c r="Q1054" i="107" s="1"/>
  <c r="R1054" i="107" s="1"/>
  <c r="L1053" i="107"/>
  <c r="M1053" i="107" s="1"/>
  <c r="Q1053" i="107" s="1"/>
  <c r="R1053" i="107" s="1"/>
  <c r="L1052" i="107"/>
  <c r="M1052" i="107" s="1"/>
  <c r="Q1052" i="107" s="1"/>
  <c r="R1052" i="107" s="1"/>
  <c r="L1051" i="107"/>
  <c r="M1051" i="107" s="1"/>
  <c r="Q1051" i="107" s="1"/>
  <c r="R1051" i="107" s="1"/>
  <c r="L1050" i="107"/>
  <c r="M1050" i="107" s="1"/>
  <c r="Q1050" i="107" s="1"/>
  <c r="R1050" i="107" s="1"/>
  <c r="L1049" i="107"/>
  <c r="M1049" i="107" s="1"/>
  <c r="Q1049" i="107" s="1"/>
  <c r="R1049" i="107" s="1"/>
  <c r="L1048" i="107"/>
  <c r="M1048" i="107" s="1"/>
  <c r="Q1048" i="107" s="1"/>
  <c r="R1048" i="107" s="1"/>
  <c r="L1047" i="107"/>
  <c r="M1047" i="107" s="1"/>
  <c r="Q1047" i="107" s="1"/>
  <c r="R1047" i="107" s="1"/>
  <c r="L1046" i="107"/>
  <c r="M1046" i="107" s="1"/>
  <c r="Q1046" i="107" s="1"/>
  <c r="R1046" i="107" s="1"/>
  <c r="O1293" i="107" l="1"/>
  <c r="O1165" i="107"/>
  <c r="O1115" i="107"/>
  <c r="L4305" i="107"/>
  <c r="M4305" i="107" s="1"/>
  <c r="Q4305" i="107" s="1"/>
  <c r="R4305" i="107" s="1"/>
  <c r="L4313" i="107"/>
  <c r="M4313" i="107" s="1"/>
  <c r="L3475" i="107"/>
  <c r="M3475" i="107" s="1"/>
  <c r="Q3475" i="107" s="1"/>
  <c r="R3475" i="107" s="1"/>
  <c r="O1294" i="107" l="1"/>
  <c r="O1166" i="107"/>
  <c r="R1166" i="107" s="1"/>
  <c r="O1116" i="107"/>
  <c r="M4314" i="107"/>
  <c r="Q4314" i="107" s="1"/>
  <c r="R4314" i="107" s="1"/>
  <c r="Q4313" i="107"/>
  <c r="R4313" i="107" s="1"/>
  <c r="L3600" i="107"/>
  <c r="M3600" i="107" s="1"/>
  <c r="Q3600" i="107" s="1"/>
  <c r="R3600" i="107" s="1"/>
  <c r="O1295" i="107" l="1"/>
  <c r="O1167" i="107"/>
  <c r="R1167" i="107" s="1"/>
  <c r="O1117" i="107"/>
  <c r="O1296" i="107" l="1"/>
  <c r="O1168" i="107"/>
  <c r="O1118" i="107"/>
  <c r="L4304" i="107"/>
  <c r="G4304" i="107"/>
  <c r="P4304" i="107" s="1"/>
  <c r="L611" i="107"/>
  <c r="M611" i="107" s="1"/>
  <c r="Q611" i="107" s="1"/>
  <c r="R611" i="107" s="1"/>
  <c r="L610" i="107"/>
  <c r="M610" i="107" s="1"/>
  <c r="Q610" i="107" s="1"/>
  <c r="R610" i="107" s="1"/>
  <c r="L609" i="107"/>
  <c r="M609" i="107" s="1"/>
  <c r="Q609" i="107" s="1"/>
  <c r="R609" i="107" s="1"/>
  <c r="L608" i="107"/>
  <c r="M608" i="107" s="1"/>
  <c r="Q608" i="107" s="1"/>
  <c r="R608" i="107" s="1"/>
  <c r="L607" i="107"/>
  <c r="M607" i="107" s="1"/>
  <c r="Q607" i="107" s="1"/>
  <c r="R607" i="107" s="1"/>
  <c r="L606" i="107"/>
  <c r="M606" i="107" s="1"/>
  <c r="Q606" i="107" s="1"/>
  <c r="R606" i="107" s="1"/>
  <c r="L601" i="107"/>
  <c r="M601" i="107" s="1"/>
  <c r="Q601" i="107" s="1"/>
  <c r="R601" i="107" s="1"/>
  <c r="L600" i="107"/>
  <c r="M600" i="107" s="1"/>
  <c r="Q600" i="107" s="1"/>
  <c r="R600" i="107" s="1"/>
  <c r="L599" i="107"/>
  <c r="M599" i="107" s="1"/>
  <c r="Q599" i="107" s="1"/>
  <c r="R599" i="107" s="1"/>
  <c r="L598" i="107"/>
  <c r="M598" i="107" s="1"/>
  <c r="Q598" i="107" s="1"/>
  <c r="R598" i="107" s="1"/>
  <c r="L597" i="107"/>
  <c r="M597" i="107" s="1"/>
  <c r="Q597" i="107" s="1"/>
  <c r="R597" i="107" s="1"/>
  <c r="L596" i="107"/>
  <c r="M596" i="107" s="1"/>
  <c r="Q596" i="107" s="1"/>
  <c r="R596" i="107" s="1"/>
  <c r="L593" i="107"/>
  <c r="M593" i="107" s="1"/>
  <c r="Q593" i="107" s="1"/>
  <c r="R593" i="107" s="1"/>
  <c r="L588" i="107"/>
  <c r="M588" i="107" s="1"/>
  <c r="Q588" i="107" s="1"/>
  <c r="R588" i="107" s="1"/>
  <c r="L587" i="107"/>
  <c r="M587" i="107" s="1"/>
  <c r="Q587" i="107" s="1"/>
  <c r="R587" i="107" s="1"/>
  <c r="L586" i="107"/>
  <c r="M586" i="107" s="1"/>
  <c r="Q586" i="107" s="1"/>
  <c r="R586" i="107" s="1"/>
  <c r="L585" i="107"/>
  <c r="M585" i="107" s="1"/>
  <c r="Q585" i="107" s="1"/>
  <c r="R585" i="107" s="1"/>
  <c r="L584" i="107"/>
  <c r="M584" i="107" s="1"/>
  <c r="Q584" i="107" s="1"/>
  <c r="R584" i="107" s="1"/>
  <c r="L583" i="107"/>
  <c r="M583" i="107" s="1"/>
  <c r="Q583" i="107" s="1"/>
  <c r="R583" i="107" s="1"/>
  <c r="L582" i="107"/>
  <c r="M582" i="107" s="1"/>
  <c r="Q582" i="107" s="1"/>
  <c r="R582" i="107" s="1"/>
  <c r="L580" i="107"/>
  <c r="M580" i="107" s="1"/>
  <c r="Q580" i="107" s="1"/>
  <c r="R580" i="107" s="1"/>
  <c r="L578" i="107"/>
  <c r="M578" i="107" s="1"/>
  <c r="Q578" i="107" s="1"/>
  <c r="R578" i="107" s="1"/>
  <c r="L575" i="107"/>
  <c r="M575" i="107" s="1"/>
  <c r="Q575" i="107" s="1"/>
  <c r="R575" i="107" s="1"/>
  <c r="L573" i="107"/>
  <c r="M573" i="107" s="1"/>
  <c r="Q573" i="107" s="1"/>
  <c r="R573" i="107" s="1"/>
  <c r="L570" i="107"/>
  <c r="M570" i="107" s="1"/>
  <c r="Q570" i="107" s="1"/>
  <c r="R570" i="107" s="1"/>
  <c r="L568" i="107"/>
  <c r="M568" i="107" s="1"/>
  <c r="Q568" i="107" s="1"/>
  <c r="R568" i="107" s="1"/>
  <c r="L563" i="107"/>
  <c r="M563" i="107" s="1"/>
  <c r="Q563" i="107" s="1"/>
  <c r="R563" i="107" s="1"/>
  <c r="L562" i="107"/>
  <c r="M562" i="107" s="1"/>
  <c r="Q562" i="107" s="1"/>
  <c r="R562" i="107" s="1"/>
  <c r="L561" i="107"/>
  <c r="M561" i="107" s="1"/>
  <c r="Q561" i="107" s="1"/>
  <c r="R561" i="107" s="1"/>
  <c r="L559" i="107"/>
  <c r="M559" i="107" s="1"/>
  <c r="Q559" i="107" s="1"/>
  <c r="R559" i="107" s="1"/>
  <c r="O1297" i="107" l="1"/>
  <c r="O1169" i="107"/>
  <c r="R1169" i="107" s="1"/>
  <c r="O1119" i="107"/>
  <c r="M4304" i="107"/>
  <c r="Q4304" i="107" s="1"/>
  <c r="R4304" i="107" s="1"/>
  <c r="L4336" i="107"/>
  <c r="M4336" i="107" s="1"/>
  <c r="Q4336" i="107" s="1"/>
  <c r="R4336" i="107" s="1"/>
  <c r="G3376" i="107"/>
  <c r="P3376" i="107" s="1"/>
  <c r="G3374" i="107"/>
  <c r="P3374" i="107" s="1"/>
  <c r="G3373" i="107"/>
  <c r="P3373" i="107" s="1"/>
  <c r="G3372" i="107"/>
  <c r="P3372" i="107" s="1"/>
  <c r="O1298" i="107" l="1"/>
  <c r="O1170" i="107"/>
  <c r="O1120" i="107"/>
  <c r="M4318" i="107"/>
  <c r="Q4318" i="107" s="1"/>
  <c r="R4318" i="107" s="1"/>
  <c r="M4317" i="107"/>
  <c r="Q4317" i="107" s="1"/>
  <c r="R4317" i="107" s="1"/>
  <c r="M4094" i="107"/>
  <c r="Q4094" i="107" s="1"/>
  <c r="R4094" i="107" s="1"/>
  <c r="M4093" i="107"/>
  <c r="Q4093" i="107" s="1"/>
  <c r="R4093" i="107" s="1"/>
  <c r="M4092" i="107"/>
  <c r="Q4092" i="107" s="1"/>
  <c r="R4092" i="107" s="1"/>
  <c r="M4091" i="107"/>
  <c r="Q4091" i="107" s="1"/>
  <c r="R4091" i="107" s="1"/>
  <c r="M4090" i="107"/>
  <c r="Q4090" i="107" s="1"/>
  <c r="R4090" i="107" s="1"/>
  <c r="M4089" i="107"/>
  <c r="Q4089" i="107" s="1"/>
  <c r="R4089" i="107" s="1"/>
  <c r="M4088" i="107"/>
  <c r="Q4088" i="107" s="1"/>
  <c r="R4088" i="107" s="1"/>
  <c r="M4087" i="107"/>
  <c r="Q4087" i="107" s="1"/>
  <c r="R4087" i="107" s="1"/>
  <c r="M4086" i="107"/>
  <c r="Q4086" i="107" s="1"/>
  <c r="R4086" i="107" s="1"/>
  <c r="M4085" i="107"/>
  <c r="Q4085" i="107" s="1"/>
  <c r="R4085" i="107" s="1"/>
  <c r="M4084" i="107"/>
  <c r="Q4084" i="107" s="1"/>
  <c r="R4084" i="107" s="1"/>
  <c r="M4083" i="107"/>
  <c r="Q4083" i="107" s="1"/>
  <c r="R4083" i="107" s="1"/>
  <c r="M4082" i="107"/>
  <c r="Q4082" i="107" s="1"/>
  <c r="R4082" i="107" s="1"/>
  <c r="M4081" i="107"/>
  <c r="Q4081" i="107" s="1"/>
  <c r="R4081" i="107" s="1"/>
  <c r="M4080" i="107"/>
  <c r="Q4080" i="107" s="1"/>
  <c r="R4080" i="107" s="1"/>
  <c r="M4079" i="107"/>
  <c r="Q4079" i="107" s="1"/>
  <c r="R4079" i="107" s="1"/>
  <c r="M4078" i="107"/>
  <c r="Q4078" i="107" s="1"/>
  <c r="R4078" i="107" s="1"/>
  <c r="M4077" i="107"/>
  <c r="Q4077" i="107" s="1"/>
  <c r="R4077" i="107" s="1"/>
  <c r="M4076" i="107"/>
  <c r="Q4076" i="107" s="1"/>
  <c r="R4076" i="107" s="1"/>
  <c r="M4075" i="107"/>
  <c r="Q4075" i="107" s="1"/>
  <c r="R4075" i="107" s="1"/>
  <c r="M4074" i="107"/>
  <c r="Q4074" i="107" s="1"/>
  <c r="R4074" i="107" s="1"/>
  <c r="M4073" i="107"/>
  <c r="Q4073" i="107" s="1"/>
  <c r="R4073" i="107" s="1"/>
  <c r="M4072" i="107"/>
  <c r="Q4072" i="107" s="1"/>
  <c r="R4072" i="107" s="1"/>
  <c r="M4071" i="107"/>
  <c r="Q4071" i="107" s="1"/>
  <c r="R4071" i="107" s="1"/>
  <c r="M4070" i="107"/>
  <c r="Q4070" i="107" s="1"/>
  <c r="R4070" i="107" s="1"/>
  <c r="M4069" i="107"/>
  <c r="Q4069" i="107" s="1"/>
  <c r="R4069" i="107" s="1"/>
  <c r="M4068" i="107"/>
  <c r="Q4068" i="107" s="1"/>
  <c r="R4068" i="107" s="1"/>
  <c r="M4067" i="107"/>
  <c r="Q4067" i="107" s="1"/>
  <c r="R4067" i="107" s="1"/>
  <c r="M4066" i="107"/>
  <c r="Q4066" i="107" s="1"/>
  <c r="R4066" i="107" s="1"/>
  <c r="M4065" i="107"/>
  <c r="Q4065" i="107" s="1"/>
  <c r="R4065" i="107" s="1"/>
  <c r="M4064" i="107"/>
  <c r="Q4064" i="107" s="1"/>
  <c r="R4064" i="107" s="1"/>
  <c r="M4063" i="107"/>
  <c r="Q4063" i="107" s="1"/>
  <c r="R4063" i="107" s="1"/>
  <c r="M4062" i="107"/>
  <c r="Q4062" i="107" s="1"/>
  <c r="R4062" i="107" s="1"/>
  <c r="M4061" i="107"/>
  <c r="Q4061" i="107" s="1"/>
  <c r="R4061" i="107" s="1"/>
  <c r="M4060" i="107"/>
  <c r="Q4060" i="107" s="1"/>
  <c r="R4060" i="107" s="1"/>
  <c r="M4059" i="107"/>
  <c r="Q4059" i="107" s="1"/>
  <c r="R4059" i="107" s="1"/>
  <c r="M4058" i="107"/>
  <c r="Q4058" i="107" s="1"/>
  <c r="R4058" i="107" s="1"/>
  <c r="M4057" i="107"/>
  <c r="Q4057" i="107" s="1"/>
  <c r="R4057" i="107" s="1"/>
  <c r="M4056" i="107"/>
  <c r="Q4056" i="107" s="1"/>
  <c r="R4056" i="107" s="1"/>
  <c r="M4055" i="107"/>
  <c r="Q4055" i="107" s="1"/>
  <c r="R4055" i="107" s="1"/>
  <c r="M4054" i="107"/>
  <c r="Q4054" i="107" s="1"/>
  <c r="R4054" i="107" s="1"/>
  <c r="M4053" i="107"/>
  <c r="Q4053" i="107" s="1"/>
  <c r="R4053" i="107" s="1"/>
  <c r="M4052" i="107"/>
  <c r="Q4052" i="107" s="1"/>
  <c r="R4052" i="107" s="1"/>
  <c r="M4051" i="107"/>
  <c r="Q4051" i="107" s="1"/>
  <c r="R4051" i="107" s="1"/>
  <c r="M4050" i="107"/>
  <c r="Q4050" i="107" s="1"/>
  <c r="R4050" i="107" s="1"/>
  <c r="M4049" i="107"/>
  <c r="Q4049" i="107" s="1"/>
  <c r="R4049" i="107" s="1"/>
  <c r="M4048" i="107"/>
  <c r="Q4048" i="107" s="1"/>
  <c r="R4048" i="107" s="1"/>
  <c r="M4047" i="107"/>
  <c r="Q4047" i="107" s="1"/>
  <c r="R4047" i="107" s="1"/>
  <c r="M4046" i="107"/>
  <c r="Q4046" i="107" s="1"/>
  <c r="R4046" i="107" s="1"/>
  <c r="M4045" i="107"/>
  <c r="Q4045" i="107" s="1"/>
  <c r="R4045" i="107" s="1"/>
  <c r="M4044" i="107"/>
  <c r="Q4044" i="107" s="1"/>
  <c r="R4044" i="107" s="1"/>
  <c r="M4043" i="107"/>
  <c r="Q4043" i="107" s="1"/>
  <c r="R4043" i="107" s="1"/>
  <c r="M4042" i="107"/>
  <c r="Q4042" i="107" s="1"/>
  <c r="R4042" i="107" s="1"/>
  <c r="M4041" i="107"/>
  <c r="Q4041" i="107" s="1"/>
  <c r="R4041" i="107" s="1"/>
  <c r="M4040" i="107"/>
  <c r="Q4040" i="107" s="1"/>
  <c r="R4040" i="107" s="1"/>
  <c r="M4039" i="107"/>
  <c r="Q4039" i="107" s="1"/>
  <c r="R4039" i="107" s="1"/>
  <c r="M4038" i="107"/>
  <c r="Q4038" i="107" s="1"/>
  <c r="R4038" i="107" s="1"/>
  <c r="M4037" i="107"/>
  <c r="Q4037" i="107" s="1"/>
  <c r="R4037" i="107" s="1"/>
  <c r="M4036" i="107"/>
  <c r="Q4036" i="107" s="1"/>
  <c r="R4036" i="107" s="1"/>
  <c r="M4035" i="107"/>
  <c r="Q4035" i="107" s="1"/>
  <c r="R4035" i="107" s="1"/>
  <c r="M4034" i="107"/>
  <c r="Q4034" i="107" s="1"/>
  <c r="R4034" i="107" s="1"/>
  <c r="M4033" i="107"/>
  <c r="Q4033" i="107" s="1"/>
  <c r="R4033" i="107" s="1"/>
  <c r="M4032" i="107"/>
  <c r="Q4032" i="107" s="1"/>
  <c r="R4032" i="107" s="1"/>
  <c r="M4031" i="107"/>
  <c r="Q4031" i="107" s="1"/>
  <c r="R4031" i="107" s="1"/>
  <c r="M4030" i="107"/>
  <c r="Q4030" i="107" s="1"/>
  <c r="R4030" i="107" s="1"/>
  <c r="M4029" i="107"/>
  <c r="Q4029" i="107" s="1"/>
  <c r="R4029" i="107" s="1"/>
  <c r="M4028" i="107"/>
  <c r="Q4028" i="107" s="1"/>
  <c r="R4028" i="107" s="1"/>
  <c r="M4027" i="107"/>
  <c r="Q4027" i="107" s="1"/>
  <c r="R4027" i="107" s="1"/>
  <c r="M4026" i="107"/>
  <c r="Q4026" i="107" s="1"/>
  <c r="R4026" i="107" s="1"/>
  <c r="M4025" i="107"/>
  <c r="Q4025" i="107" s="1"/>
  <c r="R4025" i="107" s="1"/>
  <c r="M4024" i="107"/>
  <c r="Q4024" i="107" s="1"/>
  <c r="R4024" i="107" s="1"/>
  <c r="M4023" i="107"/>
  <c r="Q4023" i="107" s="1"/>
  <c r="R4023" i="107" s="1"/>
  <c r="M4022" i="107"/>
  <c r="Q4022" i="107" s="1"/>
  <c r="R4022" i="107" s="1"/>
  <c r="M4021" i="107"/>
  <c r="Q4021" i="107" s="1"/>
  <c r="R4021" i="107" s="1"/>
  <c r="M4020" i="107"/>
  <c r="Q4020" i="107" s="1"/>
  <c r="R4020" i="107" s="1"/>
  <c r="M4019" i="107"/>
  <c r="Q4019" i="107" s="1"/>
  <c r="R4019" i="107" s="1"/>
  <c r="M4018" i="107"/>
  <c r="Q4018" i="107" s="1"/>
  <c r="R4018" i="107" s="1"/>
  <c r="M4017" i="107"/>
  <c r="Q4017" i="107" s="1"/>
  <c r="R4017" i="107" s="1"/>
  <c r="M4016" i="107"/>
  <c r="Q4016" i="107" s="1"/>
  <c r="R4016" i="107" s="1"/>
  <c r="M4015" i="107"/>
  <c r="Q4015" i="107" s="1"/>
  <c r="R4015" i="107" s="1"/>
  <c r="M4014" i="107"/>
  <c r="Q4014" i="107" s="1"/>
  <c r="R4014" i="107" s="1"/>
  <c r="M4013" i="107"/>
  <c r="Q4013" i="107" s="1"/>
  <c r="R4013" i="107" s="1"/>
  <c r="M4012" i="107"/>
  <c r="Q4012" i="107" s="1"/>
  <c r="R4012" i="107" s="1"/>
  <c r="M4011" i="107"/>
  <c r="Q4011" i="107" s="1"/>
  <c r="R4011" i="107" s="1"/>
  <c r="M4010" i="107"/>
  <c r="Q4010" i="107" s="1"/>
  <c r="R4010" i="107" s="1"/>
  <c r="M4009" i="107"/>
  <c r="Q4009" i="107" s="1"/>
  <c r="R4009" i="107" s="1"/>
  <c r="M4008" i="107"/>
  <c r="Q4008" i="107" s="1"/>
  <c r="R4008" i="107" s="1"/>
  <c r="M4007" i="107"/>
  <c r="Q4007" i="107" s="1"/>
  <c r="R4007" i="107" s="1"/>
  <c r="M4006" i="107"/>
  <c r="Q4006" i="107" s="1"/>
  <c r="R4006" i="107" s="1"/>
  <c r="M4005" i="107"/>
  <c r="Q4005" i="107" s="1"/>
  <c r="R4005" i="107" s="1"/>
  <c r="M4004" i="107"/>
  <c r="Q4004" i="107" s="1"/>
  <c r="R4004" i="107" s="1"/>
  <c r="M4003" i="107"/>
  <c r="Q4003" i="107" s="1"/>
  <c r="R4003" i="107" s="1"/>
  <c r="M4002" i="107"/>
  <c r="Q4002" i="107" s="1"/>
  <c r="R4002" i="107" s="1"/>
  <c r="M4001" i="107"/>
  <c r="Q4001" i="107" s="1"/>
  <c r="R4001" i="107" s="1"/>
  <c r="M4000" i="107"/>
  <c r="Q4000" i="107" s="1"/>
  <c r="R4000" i="107" s="1"/>
  <c r="M3999" i="107"/>
  <c r="Q3999" i="107" s="1"/>
  <c r="R3999" i="107" s="1"/>
  <c r="M3998" i="107"/>
  <c r="Q3998" i="107" s="1"/>
  <c r="R3998" i="107" s="1"/>
  <c r="M3997" i="107"/>
  <c r="Q3997" i="107" s="1"/>
  <c r="R3997" i="107" s="1"/>
  <c r="M3996" i="107"/>
  <c r="Q3996" i="107" s="1"/>
  <c r="R3996" i="107" s="1"/>
  <c r="M3995" i="107"/>
  <c r="Q3995" i="107" s="1"/>
  <c r="R3995" i="107" s="1"/>
  <c r="M3994" i="107"/>
  <c r="Q3994" i="107" s="1"/>
  <c r="R3994" i="107" s="1"/>
  <c r="M3993" i="107"/>
  <c r="Q3993" i="107" s="1"/>
  <c r="R3993" i="107" s="1"/>
  <c r="M3992" i="107"/>
  <c r="Q3992" i="107" s="1"/>
  <c r="R3992" i="107" s="1"/>
  <c r="M3991" i="107"/>
  <c r="Q3991" i="107" s="1"/>
  <c r="R3991" i="107" s="1"/>
  <c r="M3990" i="107"/>
  <c r="Q3990" i="107" s="1"/>
  <c r="R3990" i="107" s="1"/>
  <c r="M3989" i="107"/>
  <c r="Q3989" i="107" s="1"/>
  <c r="R3989" i="107" s="1"/>
  <c r="M3988" i="107"/>
  <c r="Q3988" i="107" s="1"/>
  <c r="R3988" i="107" s="1"/>
  <c r="M3987" i="107"/>
  <c r="Q3987" i="107" s="1"/>
  <c r="R3987" i="107" s="1"/>
  <c r="M3986" i="107"/>
  <c r="Q3986" i="107" s="1"/>
  <c r="R3986" i="107" s="1"/>
  <c r="M3985" i="107"/>
  <c r="Q3985" i="107" s="1"/>
  <c r="R3985" i="107" s="1"/>
  <c r="M3984" i="107"/>
  <c r="Q3984" i="107" s="1"/>
  <c r="R3984" i="107" s="1"/>
  <c r="M3983" i="107"/>
  <c r="Q3983" i="107" s="1"/>
  <c r="R3983" i="107" s="1"/>
  <c r="M3982" i="107"/>
  <c r="Q3982" i="107" s="1"/>
  <c r="R3982" i="107" s="1"/>
  <c r="M3981" i="107"/>
  <c r="Q3981" i="107" s="1"/>
  <c r="R3981" i="107" s="1"/>
  <c r="M3980" i="107"/>
  <c r="Q3980" i="107" s="1"/>
  <c r="R3980" i="107" s="1"/>
  <c r="M3979" i="107"/>
  <c r="Q3979" i="107" s="1"/>
  <c r="R3979" i="107" s="1"/>
  <c r="M3978" i="107"/>
  <c r="Q3978" i="107" s="1"/>
  <c r="R3978" i="107" s="1"/>
  <c r="M3977" i="107"/>
  <c r="Q3977" i="107" s="1"/>
  <c r="R3977" i="107" s="1"/>
  <c r="M3976" i="107"/>
  <c r="Q3976" i="107" s="1"/>
  <c r="R3976" i="107" s="1"/>
  <c r="M3975" i="107"/>
  <c r="Q3975" i="107" s="1"/>
  <c r="R3975" i="107" s="1"/>
  <c r="M3974" i="107"/>
  <c r="Q3974" i="107" s="1"/>
  <c r="R3974" i="107" s="1"/>
  <c r="M3973" i="107"/>
  <c r="Q3973" i="107" s="1"/>
  <c r="R3973" i="107" s="1"/>
  <c r="M3972" i="107"/>
  <c r="Q3972" i="107" s="1"/>
  <c r="R3972" i="107" s="1"/>
  <c r="M3971" i="107"/>
  <c r="Q3971" i="107" s="1"/>
  <c r="R3971" i="107" s="1"/>
  <c r="M3970" i="107"/>
  <c r="Q3970" i="107" s="1"/>
  <c r="R3970" i="107" s="1"/>
  <c r="M3969" i="107"/>
  <c r="Q3969" i="107" s="1"/>
  <c r="R3969" i="107" s="1"/>
  <c r="M3968" i="107"/>
  <c r="Q3968" i="107" s="1"/>
  <c r="R3968" i="107" s="1"/>
  <c r="M3967" i="107"/>
  <c r="Q3967" i="107" s="1"/>
  <c r="R3967" i="107" s="1"/>
  <c r="M3966" i="107"/>
  <c r="Q3966" i="107" s="1"/>
  <c r="R3966" i="107" s="1"/>
  <c r="M3965" i="107"/>
  <c r="Q3965" i="107" s="1"/>
  <c r="R3965" i="107" s="1"/>
  <c r="M3964" i="107"/>
  <c r="Q3964" i="107" s="1"/>
  <c r="R3964" i="107" s="1"/>
  <c r="M3963" i="107"/>
  <c r="Q3963" i="107" s="1"/>
  <c r="R3963" i="107" s="1"/>
  <c r="M3962" i="107"/>
  <c r="Q3962" i="107" s="1"/>
  <c r="R3962" i="107" s="1"/>
  <c r="M3961" i="107"/>
  <c r="Q3961" i="107" s="1"/>
  <c r="R3961" i="107" s="1"/>
  <c r="M3960" i="107"/>
  <c r="Q3960" i="107" s="1"/>
  <c r="R3960" i="107" s="1"/>
  <c r="M3959" i="107"/>
  <c r="Q3959" i="107" s="1"/>
  <c r="R3959" i="107" s="1"/>
  <c r="M3958" i="107"/>
  <c r="Q3958" i="107" s="1"/>
  <c r="R3958" i="107" s="1"/>
  <c r="M3957" i="107"/>
  <c r="Q3957" i="107" s="1"/>
  <c r="R3957" i="107" s="1"/>
  <c r="M3956" i="107"/>
  <c r="Q3956" i="107" s="1"/>
  <c r="R3956" i="107" s="1"/>
  <c r="M3955" i="107"/>
  <c r="Q3955" i="107" s="1"/>
  <c r="R3955" i="107" s="1"/>
  <c r="M3954" i="107"/>
  <c r="Q3954" i="107" s="1"/>
  <c r="R3954" i="107" s="1"/>
  <c r="M3953" i="107"/>
  <c r="Q3953" i="107" s="1"/>
  <c r="R3953" i="107" s="1"/>
  <c r="M3952" i="107"/>
  <c r="Q3952" i="107" s="1"/>
  <c r="R3952" i="107" s="1"/>
  <c r="M3951" i="107"/>
  <c r="Q3951" i="107" s="1"/>
  <c r="R3951" i="107" s="1"/>
  <c r="M3950" i="107"/>
  <c r="Q3950" i="107" s="1"/>
  <c r="R3950" i="107" s="1"/>
  <c r="M3949" i="107"/>
  <c r="Q3949" i="107" s="1"/>
  <c r="R3949" i="107" s="1"/>
  <c r="M3948" i="107"/>
  <c r="Q3948" i="107" s="1"/>
  <c r="R3948" i="107" s="1"/>
  <c r="M3947" i="107"/>
  <c r="Q3947" i="107" s="1"/>
  <c r="R3947" i="107" s="1"/>
  <c r="M3946" i="107"/>
  <c r="Q3946" i="107" s="1"/>
  <c r="R3946" i="107" s="1"/>
  <c r="M3945" i="107"/>
  <c r="Q3945" i="107" s="1"/>
  <c r="R3945" i="107" s="1"/>
  <c r="M3944" i="107"/>
  <c r="Q3944" i="107" s="1"/>
  <c r="R3944" i="107" s="1"/>
  <c r="M3943" i="107"/>
  <c r="Q3943" i="107" s="1"/>
  <c r="R3943" i="107" s="1"/>
  <c r="M3942" i="107"/>
  <c r="Q3942" i="107" s="1"/>
  <c r="R3942" i="107" s="1"/>
  <c r="M3941" i="107"/>
  <c r="Q3941" i="107" s="1"/>
  <c r="R3941" i="107" s="1"/>
  <c r="M3940" i="107"/>
  <c r="Q3940" i="107" s="1"/>
  <c r="R3940" i="107" s="1"/>
  <c r="M3939" i="107"/>
  <c r="Q3939" i="107" s="1"/>
  <c r="R3939" i="107" s="1"/>
  <c r="M3938" i="107"/>
  <c r="Q3938" i="107" s="1"/>
  <c r="R3938" i="107" s="1"/>
  <c r="M3937" i="107"/>
  <c r="Q3937" i="107" s="1"/>
  <c r="R3937" i="107" s="1"/>
  <c r="M3936" i="107"/>
  <c r="Q3936" i="107" s="1"/>
  <c r="R3936" i="107" s="1"/>
  <c r="M3935" i="107"/>
  <c r="Q3935" i="107" s="1"/>
  <c r="R3935" i="107" s="1"/>
  <c r="M3934" i="107"/>
  <c r="Q3934" i="107" s="1"/>
  <c r="R3934" i="107" s="1"/>
  <c r="M3933" i="107"/>
  <c r="Q3933" i="107" s="1"/>
  <c r="R3933" i="107" s="1"/>
  <c r="M3932" i="107"/>
  <c r="Q3932" i="107" s="1"/>
  <c r="R3932" i="107" s="1"/>
  <c r="M3931" i="107"/>
  <c r="Q3931" i="107" s="1"/>
  <c r="R3931" i="107" s="1"/>
  <c r="M3930" i="107"/>
  <c r="Q3930" i="107" s="1"/>
  <c r="R3930" i="107" s="1"/>
  <c r="M3929" i="107"/>
  <c r="Q3929" i="107" s="1"/>
  <c r="R3929" i="107" s="1"/>
  <c r="M3928" i="107"/>
  <c r="Q3928" i="107" s="1"/>
  <c r="R3928" i="107" s="1"/>
  <c r="M3927" i="107"/>
  <c r="Q3927" i="107" s="1"/>
  <c r="R3927" i="107" s="1"/>
  <c r="M3926" i="107"/>
  <c r="Q3926" i="107" s="1"/>
  <c r="R3926" i="107" s="1"/>
  <c r="M3925" i="107"/>
  <c r="Q3925" i="107" s="1"/>
  <c r="R3925" i="107" s="1"/>
  <c r="M3924" i="107"/>
  <c r="Q3924" i="107" s="1"/>
  <c r="R3924" i="107" s="1"/>
  <c r="M3923" i="107"/>
  <c r="Q3923" i="107" s="1"/>
  <c r="R3923" i="107" s="1"/>
  <c r="M3922" i="107"/>
  <c r="Q3922" i="107" s="1"/>
  <c r="R3922" i="107" s="1"/>
  <c r="M3921" i="107"/>
  <c r="Q3921" i="107" s="1"/>
  <c r="R3921" i="107" s="1"/>
  <c r="M3920" i="107"/>
  <c r="Q3920" i="107" s="1"/>
  <c r="R3920" i="107" s="1"/>
  <c r="M3919" i="107"/>
  <c r="Q3919" i="107" s="1"/>
  <c r="R3919" i="107" s="1"/>
  <c r="M3918" i="107"/>
  <c r="Q3918" i="107" s="1"/>
  <c r="R3918" i="107" s="1"/>
  <c r="M3917" i="107"/>
  <c r="Q3917" i="107" s="1"/>
  <c r="R3917" i="107" s="1"/>
  <c r="M3916" i="107"/>
  <c r="Q3916" i="107" s="1"/>
  <c r="R3916" i="107" s="1"/>
  <c r="M3915" i="107"/>
  <c r="Q3915" i="107" s="1"/>
  <c r="R3915" i="107" s="1"/>
  <c r="M3914" i="107"/>
  <c r="Q3914" i="107" s="1"/>
  <c r="R3914" i="107" s="1"/>
  <c r="M3913" i="107"/>
  <c r="Q3913" i="107" s="1"/>
  <c r="R3913" i="107" s="1"/>
  <c r="M3912" i="107"/>
  <c r="Q3912" i="107" s="1"/>
  <c r="R3912" i="107" s="1"/>
  <c r="M3911" i="107"/>
  <c r="Q3911" i="107" s="1"/>
  <c r="R3911" i="107" s="1"/>
  <c r="M3910" i="107"/>
  <c r="Q3910" i="107" s="1"/>
  <c r="R3910" i="107" s="1"/>
  <c r="M3909" i="107"/>
  <c r="Q3909" i="107" s="1"/>
  <c r="R3909" i="107" s="1"/>
  <c r="M3908" i="107"/>
  <c r="Q3908" i="107" s="1"/>
  <c r="R3908" i="107" s="1"/>
  <c r="M3907" i="107"/>
  <c r="Q3907" i="107" s="1"/>
  <c r="R3907" i="107" s="1"/>
  <c r="M3906" i="107"/>
  <c r="Q3906" i="107" s="1"/>
  <c r="R3906" i="107" s="1"/>
  <c r="M3905" i="107"/>
  <c r="Q3905" i="107" s="1"/>
  <c r="R3905" i="107" s="1"/>
  <c r="M3904" i="107"/>
  <c r="Q3904" i="107" s="1"/>
  <c r="R3904" i="107" s="1"/>
  <c r="M3903" i="107"/>
  <c r="Q3903" i="107" s="1"/>
  <c r="R3903" i="107" s="1"/>
  <c r="M3902" i="107"/>
  <c r="Q3902" i="107" s="1"/>
  <c r="R3902" i="107" s="1"/>
  <c r="M3901" i="107"/>
  <c r="Q3901" i="107" s="1"/>
  <c r="R3901" i="107" s="1"/>
  <c r="M3900" i="107"/>
  <c r="Q3900" i="107" s="1"/>
  <c r="R3900" i="107" s="1"/>
  <c r="M3899" i="107"/>
  <c r="Q3899" i="107" s="1"/>
  <c r="R3899" i="107" s="1"/>
  <c r="M3898" i="107"/>
  <c r="Q3898" i="107" s="1"/>
  <c r="R3898" i="107" s="1"/>
  <c r="M3897" i="107"/>
  <c r="Q3897" i="107" s="1"/>
  <c r="R3897" i="107" s="1"/>
  <c r="M3896" i="107"/>
  <c r="Q3896" i="107" s="1"/>
  <c r="R3896" i="107" s="1"/>
  <c r="M3895" i="107"/>
  <c r="Q3895" i="107" s="1"/>
  <c r="R3895" i="107" s="1"/>
  <c r="M3894" i="107"/>
  <c r="Q3894" i="107" s="1"/>
  <c r="R3894" i="107" s="1"/>
  <c r="M3893" i="107"/>
  <c r="Q3893" i="107" s="1"/>
  <c r="R3893" i="107" s="1"/>
  <c r="M3892" i="107"/>
  <c r="Q3892" i="107" s="1"/>
  <c r="R3892" i="107" s="1"/>
  <c r="M3891" i="107"/>
  <c r="Q3891" i="107" s="1"/>
  <c r="R3891" i="107" s="1"/>
  <c r="M3890" i="107"/>
  <c r="Q3890" i="107" s="1"/>
  <c r="R3890" i="107" s="1"/>
  <c r="M3889" i="107"/>
  <c r="Q3889" i="107" s="1"/>
  <c r="R3889" i="107" s="1"/>
  <c r="M3888" i="107"/>
  <c r="Q3888" i="107" s="1"/>
  <c r="R3888" i="107" s="1"/>
  <c r="M3887" i="107"/>
  <c r="Q3887" i="107" s="1"/>
  <c r="R3887" i="107" s="1"/>
  <c r="M3886" i="107"/>
  <c r="Q3886" i="107" s="1"/>
  <c r="R3886" i="107" s="1"/>
  <c r="M3885" i="107"/>
  <c r="Q3885" i="107" s="1"/>
  <c r="R3885" i="107" s="1"/>
  <c r="M3884" i="107"/>
  <c r="Q3884" i="107" s="1"/>
  <c r="R3884" i="107" s="1"/>
  <c r="M3883" i="107"/>
  <c r="Q3883" i="107" s="1"/>
  <c r="R3883" i="107" s="1"/>
  <c r="M3882" i="107"/>
  <c r="Q3882" i="107" s="1"/>
  <c r="R3882" i="107" s="1"/>
  <c r="M3881" i="107"/>
  <c r="Q3881" i="107" s="1"/>
  <c r="R3881" i="107" s="1"/>
  <c r="M3880" i="107"/>
  <c r="Q3880" i="107" s="1"/>
  <c r="R3880" i="107" s="1"/>
  <c r="M3879" i="107"/>
  <c r="Q3879" i="107" s="1"/>
  <c r="R3879" i="107" s="1"/>
  <c r="M3878" i="107"/>
  <c r="Q3878" i="107" s="1"/>
  <c r="R3878" i="107" s="1"/>
  <c r="M3877" i="107"/>
  <c r="Q3877" i="107" s="1"/>
  <c r="R3877" i="107" s="1"/>
  <c r="M3876" i="107"/>
  <c r="Q3876" i="107" s="1"/>
  <c r="R3876" i="107" s="1"/>
  <c r="M3875" i="107"/>
  <c r="Q3875" i="107" s="1"/>
  <c r="R3875" i="107" s="1"/>
  <c r="M3874" i="107"/>
  <c r="Q3874" i="107" s="1"/>
  <c r="R3874" i="107" s="1"/>
  <c r="M3873" i="107"/>
  <c r="Q3873" i="107" s="1"/>
  <c r="R3873" i="107" s="1"/>
  <c r="M3872" i="107"/>
  <c r="Q3872" i="107" s="1"/>
  <c r="R3872" i="107" s="1"/>
  <c r="M3871" i="107"/>
  <c r="Q3871" i="107" s="1"/>
  <c r="R3871" i="107" s="1"/>
  <c r="M3870" i="107"/>
  <c r="Q3870" i="107" s="1"/>
  <c r="R3870" i="107" s="1"/>
  <c r="M3869" i="107"/>
  <c r="Q3869" i="107" s="1"/>
  <c r="R3869" i="107" s="1"/>
  <c r="M3868" i="107"/>
  <c r="Q3868" i="107" s="1"/>
  <c r="R3868" i="107" s="1"/>
  <c r="M3867" i="107"/>
  <c r="Q3867" i="107" s="1"/>
  <c r="R3867" i="107" s="1"/>
  <c r="M3866" i="107"/>
  <c r="Q3866" i="107" s="1"/>
  <c r="R3866" i="107" s="1"/>
  <c r="M3865" i="107"/>
  <c r="Q3865" i="107" s="1"/>
  <c r="R3865" i="107" s="1"/>
  <c r="M3864" i="107"/>
  <c r="Q3864" i="107" s="1"/>
  <c r="R3864" i="107" s="1"/>
  <c r="M3863" i="107"/>
  <c r="Q3863" i="107" s="1"/>
  <c r="R3863" i="107" s="1"/>
  <c r="M3862" i="107"/>
  <c r="Q3862" i="107" s="1"/>
  <c r="R3862" i="107" s="1"/>
  <c r="M3861" i="107"/>
  <c r="Q3861" i="107" s="1"/>
  <c r="R3861" i="107" s="1"/>
  <c r="M3860" i="107"/>
  <c r="Q3860" i="107" s="1"/>
  <c r="R3860" i="107" s="1"/>
  <c r="M3859" i="107"/>
  <c r="Q3859" i="107" s="1"/>
  <c r="R3859" i="107" s="1"/>
  <c r="M3858" i="107"/>
  <c r="Q3858" i="107" s="1"/>
  <c r="R3858" i="107" s="1"/>
  <c r="M3857" i="107"/>
  <c r="Q3857" i="107" s="1"/>
  <c r="R3857" i="107" s="1"/>
  <c r="M3856" i="107"/>
  <c r="Q3856" i="107" s="1"/>
  <c r="R3856" i="107" s="1"/>
  <c r="M3855" i="107"/>
  <c r="Q3855" i="107" s="1"/>
  <c r="R3855" i="107" s="1"/>
  <c r="M3854" i="107"/>
  <c r="Q3854" i="107" s="1"/>
  <c r="R3854" i="107" s="1"/>
  <c r="M3853" i="107"/>
  <c r="Q3853" i="107" s="1"/>
  <c r="R3853" i="107" s="1"/>
  <c r="M3852" i="107"/>
  <c r="Q3852" i="107" s="1"/>
  <c r="R3852" i="107" s="1"/>
  <c r="M3851" i="107"/>
  <c r="Q3851" i="107" s="1"/>
  <c r="R3851" i="107" s="1"/>
  <c r="M3850" i="107"/>
  <c r="Q3850" i="107" s="1"/>
  <c r="R3850" i="107" s="1"/>
  <c r="M3849" i="107"/>
  <c r="Q3849" i="107" s="1"/>
  <c r="R3849" i="107" s="1"/>
  <c r="M3848" i="107"/>
  <c r="Q3848" i="107" s="1"/>
  <c r="R3848" i="107" s="1"/>
  <c r="M3847" i="107"/>
  <c r="Q3847" i="107" s="1"/>
  <c r="R3847" i="107" s="1"/>
  <c r="M3846" i="107"/>
  <c r="Q3846" i="107" s="1"/>
  <c r="R3846" i="107" s="1"/>
  <c r="M3845" i="107"/>
  <c r="Q3845" i="107" s="1"/>
  <c r="R3845" i="107" s="1"/>
  <c r="M3844" i="107"/>
  <c r="Q3844" i="107" s="1"/>
  <c r="R3844" i="107" s="1"/>
  <c r="M3843" i="107"/>
  <c r="Q3843" i="107" s="1"/>
  <c r="R3843" i="107" s="1"/>
  <c r="M3842" i="107"/>
  <c r="Q3842" i="107" s="1"/>
  <c r="R3842" i="107" s="1"/>
  <c r="M3841" i="107"/>
  <c r="Q3841" i="107" s="1"/>
  <c r="R3841" i="107" s="1"/>
  <c r="M3840" i="107"/>
  <c r="Q3840" i="107" s="1"/>
  <c r="R3840" i="107" s="1"/>
  <c r="M3839" i="107"/>
  <c r="Q3839" i="107" s="1"/>
  <c r="R3839" i="107" s="1"/>
  <c r="M3838" i="107"/>
  <c r="Q3838" i="107" s="1"/>
  <c r="R3838" i="107" s="1"/>
  <c r="M3837" i="107"/>
  <c r="Q3837" i="107" s="1"/>
  <c r="R3837" i="107" s="1"/>
  <c r="M3836" i="107"/>
  <c r="Q3836" i="107" s="1"/>
  <c r="R3836" i="107" s="1"/>
  <c r="M3783" i="107"/>
  <c r="Q3783" i="107" s="1"/>
  <c r="R3783" i="107" s="1"/>
  <c r="M3782" i="107"/>
  <c r="Q3782" i="107" s="1"/>
  <c r="R3782" i="107" s="1"/>
  <c r="M3781" i="107"/>
  <c r="Q3781" i="107" s="1"/>
  <c r="R3781" i="107" s="1"/>
  <c r="M3780" i="107"/>
  <c r="Q3780" i="107" s="1"/>
  <c r="R3780" i="107" s="1"/>
  <c r="M3779" i="107"/>
  <c r="Q3779" i="107" s="1"/>
  <c r="R3779" i="107" s="1"/>
  <c r="M3778" i="107"/>
  <c r="Q3778" i="107" s="1"/>
  <c r="R3778" i="107" s="1"/>
  <c r="M3777" i="107"/>
  <c r="Q3777" i="107" s="1"/>
  <c r="R3777" i="107" s="1"/>
  <c r="M3776" i="107"/>
  <c r="Q3776" i="107" s="1"/>
  <c r="R3776" i="107" s="1"/>
  <c r="M3775" i="107"/>
  <c r="Q3775" i="107" s="1"/>
  <c r="R3775" i="107" s="1"/>
  <c r="M3774" i="107"/>
  <c r="Q3774" i="107" s="1"/>
  <c r="R3774" i="107" s="1"/>
  <c r="M3773" i="107"/>
  <c r="Q3773" i="107" s="1"/>
  <c r="R3773" i="107" s="1"/>
  <c r="M3772" i="107"/>
  <c r="Q3772" i="107" s="1"/>
  <c r="R3772" i="107" s="1"/>
  <c r="M3771" i="107"/>
  <c r="Q3771" i="107" s="1"/>
  <c r="R3771" i="107" s="1"/>
  <c r="M3770" i="107"/>
  <c r="Q3770" i="107" s="1"/>
  <c r="R3770" i="107" s="1"/>
  <c r="M3769" i="107"/>
  <c r="Q3769" i="107" s="1"/>
  <c r="R3769" i="107" s="1"/>
  <c r="M3768" i="107"/>
  <c r="Q3768" i="107" s="1"/>
  <c r="R3768" i="107" s="1"/>
  <c r="M3767" i="107"/>
  <c r="Q3767" i="107" s="1"/>
  <c r="R3767" i="107" s="1"/>
  <c r="M3766" i="107"/>
  <c r="Q3766" i="107" s="1"/>
  <c r="R3766" i="107" s="1"/>
  <c r="M3765" i="107"/>
  <c r="Q3765" i="107" s="1"/>
  <c r="R3765" i="107" s="1"/>
  <c r="M3763" i="107"/>
  <c r="Q3763" i="107" s="1"/>
  <c r="R3763" i="107" s="1"/>
  <c r="M3762" i="107"/>
  <c r="Q3762" i="107" s="1"/>
  <c r="R3762" i="107" s="1"/>
  <c r="M3761" i="107"/>
  <c r="Q3761" i="107" s="1"/>
  <c r="R3761" i="107" s="1"/>
  <c r="M3760" i="107"/>
  <c r="Q3760" i="107" s="1"/>
  <c r="R3760" i="107" s="1"/>
  <c r="M3759" i="107"/>
  <c r="Q3759" i="107" s="1"/>
  <c r="R3759" i="107" s="1"/>
  <c r="M3758" i="107"/>
  <c r="Q3758" i="107" s="1"/>
  <c r="R3758" i="107" s="1"/>
  <c r="M3757" i="107"/>
  <c r="Q3757" i="107" s="1"/>
  <c r="R3757" i="107" s="1"/>
  <c r="M3756" i="107"/>
  <c r="Q3756" i="107" s="1"/>
  <c r="R3756" i="107" s="1"/>
  <c r="M3755" i="107"/>
  <c r="Q3755" i="107" s="1"/>
  <c r="R3755" i="107" s="1"/>
  <c r="M3754" i="107"/>
  <c r="Q3754" i="107" s="1"/>
  <c r="R3754" i="107" s="1"/>
  <c r="M3751" i="107"/>
  <c r="Q3751" i="107" s="1"/>
  <c r="R3751" i="107" s="1"/>
  <c r="M3750" i="107"/>
  <c r="Q3750" i="107" s="1"/>
  <c r="R3750" i="107" s="1"/>
  <c r="M3749" i="107"/>
  <c r="Q3749" i="107" s="1"/>
  <c r="R3749" i="107" s="1"/>
  <c r="M3748" i="107"/>
  <c r="Q3748" i="107" s="1"/>
  <c r="R3748" i="107" s="1"/>
  <c r="M3747" i="107"/>
  <c r="Q3747" i="107" s="1"/>
  <c r="R3747" i="107" s="1"/>
  <c r="M3746" i="107"/>
  <c r="Q3746" i="107" s="1"/>
  <c r="R3746" i="107" s="1"/>
  <c r="M3742" i="107"/>
  <c r="Q3742" i="107" s="1"/>
  <c r="R3742" i="107" s="1"/>
  <c r="M3739" i="107"/>
  <c r="Q3739" i="107" s="1"/>
  <c r="R3739" i="107" s="1"/>
  <c r="M3738" i="107"/>
  <c r="Q3738" i="107" s="1"/>
  <c r="R3738" i="107" s="1"/>
  <c r="M3737" i="107"/>
  <c r="Q3737" i="107" s="1"/>
  <c r="R3737" i="107" s="1"/>
  <c r="M3736" i="107"/>
  <c r="Q3736" i="107" s="1"/>
  <c r="R3736" i="107" s="1"/>
  <c r="M3735" i="107"/>
  <c r="Q3735" i="107" s="1"/>
  <c r="R3735" i="107" s="1"/>
  <c r="M3734" i="107"/>
  <c r="Q3734" i="107" s="1"/>
  <c r="R3734" i="107" s="1"/>
  <c r="M3733" i="107"/>
  <c r="Q3733" i="107" s="1"/>
  <c r="R3733" i="107" s="1"/>
  <c r="M3732" i="107"/>
  <c r="Q3732" i="107" s="1"/>
  <c r="R3732" i="107" s="1"/>
  <c r="M3731" i="107"/>
  <c r="Q3731" i="107" s="1"/>
  <c r="R3731" i="107" s="1"/>
  <c r="M3730" i="107"/>
  <c r="Q3730" i="107" s="1"/>
  <c r="R3730" i="107" s="1"/>
  <c r="M3714" i="107"/>
  <c r="Q3714" i="107" s="1"/>
  <c r="R3714" i="107" s="1"/>
  <c r="M3713" i="107"/>
  <c r="Q3713" i="107" s="1"/>
  <c r="R3713" i="107" s="1"/>
  <c r="M3712" i="107"/>
  <c r="Q3712" i="107" s="1"/>
  <c r="R3712" i="107" s="1"/>
  <c r="M3711" i="107"/>
  <c r="Q3711" i="107" s="1"/>
  <c r="R3711" i="107" s="1"/>
  <c r="M3710" i="107"/>
  <c r="Q3710" i="107" s="1"/>
  <c r="R3710" i="107" s="1"/>
  <c r="M3709" i="107"/>
  <c r="Q3709" i="107" s="1"/>
  <c r="R3709" i="107" s="1"/>
  <c r="M3708" i="107"/>
  <c r="Q3708" i="107" s="1"/>
  <c r="R3708" i="107" s="1"/>
  <c r="M3707" i="107"/>
  <c r="Q3707" i="107" s="1"/>
  <c r="R3707" i="107" s="1"/>
  <c r="M3706" i="107"/>
  <c r="Q3706" i="107" s="1"/>
  <c r="R3706" i="107" s="1"/>
  <c r="M3705" i="107"/>
  <c r="Q3705" i="107" s="1"/>
  <c r="R3705" i="107" s="1"/>
  <c r="M3704" i="107"/>
  <c r="Q3704" i="107" s="1"/>
  <c r="R3704" i="107" s="1"/>
  <c r="M3703" i="107"/>
  <c r="Q3703" i="107" s="1"/>
  <c r="R3703" i="107" s="1"/>
  <c r="M3702" i="107"/>
  <c r="Q3702" i="107" s="1"/>
  <c r="R3702" i="107" s="1"/>
  <c r="M3701" i="107"/>
  <c r="Q3701" i="107" s="1"/>
  <c r="R3701" i="107" s="1"/>
  <c r="M3700" i="107"/>
  <c r="Q3700" i="107" s="1"/>
  <c r="R3700" i="107" s="1"/>
  <c r="M3699" i="107"/>
  <c r="Q3699" i="107" s="1"/>
  <c r="R3699" i="107" s="1"/>
  <c r="M3698" i="107"/>
  <c r="Q3698" i="107" s="1"/>
  <c r="R3698" i="107" s="1"/>
  <c r="M3697" i="107"/>
  <c r="Q3697" i="107" s="1"/>
  <c r="R3697" i="107" s="1"/>
  <c r="M3696" i="107"/>
  <c r="Q3696" i="107" s="1"/>
  <c r="R3696" i="107" s="1"/>
  <c r="M3694" i="107"/>
  <c r="Q3694" i="107" s="1"/>
  <c r="R3694" i="107" s="1"/>
  <c r="M3693" i="107"/>
  <c r="Q3693" i="107" s="1"/>
  <c r="R3693" i="107" s="1"/>
  <c r="M3692" i="107"/>
  <c r="Q3692" i="107" s="1"/>
  <c r="R3692" i="107" s="1"/>
  <c r="M3691" i="107"/>
  <c r="Q3691" i="107" s="1"/>
  <c r="R3691" i="107" s="1"/>
  <c r="M3690" i="107"/>
  <c r="Q3690" i="107" s="1"/>
  <c r="R3690" i="107" s="1"/>
  <c r="M3689" i="107"/>
  <c r="Q3689" i="107" s="1"/>
  <c r="R3689" i="107" s="1"/>
  <c r="M3688" i="107"/>
  <c r="Q3688" i="107" s="1"/>
  <c r="R3688" i="107" s="1"/>
  <c r="M3687" i="107"/>
  <c r="Q3687" i="107" s="1"/>
  <c r="R3687" i="107" s="1"/>
  <c r="M3686" i="107"/>
  <c r="Q3686" i="107" s="1"/>
  <c r="R3686" i="107" s="1"/>
  <c r="M3685" i="107"/>
  <c r="Q3685" i="107" s="1"/>
  <c r="R3685" i="107" s="1"/>
  <c r="M3684" i="107"/>
  <c r="Q3684" i="107" s="1"/>
  <c r="R3684" i="107" s="1"/>
  <c r="M3683" i="107"/>
  <c r="Q3683" i="107" s="1"/>
  <c r="R3683" i="107" s="1"/>
  <c r="M3680" i="107"/>
  <c r="Q3680" i="107" s="1"/>
  <c r="R3680" i="107" s="1"/>
  <c r="M3677" i="107"/>
  <c r="Q3677" i="107" s="1"/>
  <c r="R3677" i="107" s="1"/>
  <c r="M3670" i="107"/>
  <c r="Q3670" i="107" s="1"/>
  <c r="R3670" i="107" s="1"/>
  <c r="M3669" i="107"/>
  <c r="Q3669" i="107" s="1"/>
  <c r="R3669" i="107" s="1"/>
  <c r="M3668" i="107"/>
  <c r="Q3668" i="107" s="1"/>
  <c r="R3668" i="107" s="1"/>
  <c r="M3667" i="107"/>
  <c r="Q3667" i="107" s="1"/>
  <c r="R3667" i="107" s="1"/>
  <c r="M3664" i="107"/>
  <c r="Q3664" i="107" s="1"/>
  <c r="R3664" i="107" s="1"/>
  <c r="M3663" i="107"/>
  <c r="Q3663" i="107" s="1"/>
  <c r="R3663" i="107" s="1"/>
  <c r="M1784" i="107"/>
  <c r="Q1784" i="107" s="1"/>
  <c r="R1784" i="107" s="1"/>
  <c r="M1783" i="107"/>
  <c r="Q1783" i="107" s="1"/>
  <c r="R1783" i="107" s="1"/>
  <c r="M1782" i="107"/>
  <c r="Q1782" i="107" s="1"/>
  <c r="R1782" i="107" s="1"/>
  <c r="M1781" i="107"/>
  <c r="Q1781" i="107" s="1"/>
  <c r="R1781" i="107" s="1"/>
  <c r="M1780" i="107"/>
  <c r="Q1780" i="107" s="1"/>
  <c r="R1780" i="107" s="1"/>
  <c r="M1779" i="107"/>
  <c r="Q1779" i="107" s="1"/>
  <c r="R1779" i="107" s="1"/>
  <c r="M1778" i="107"/>
  <c r="Q1778" i="107" s="1"/>
  <c r="R1778" i="107" s="1"/>
  <c r="M1777" i="107"/>
  <c r="Q1777" i="107" s="1"/>
  <c r="R1777" i="107" s="1"/>
  <c r="M1776" i="107"/>
  <c r="Q1776" i="107" s="1"/>
  <c r="R1776" i="107" s="1"/>
  <c r="M1775" i="107"/>
  <c r="Q1775" i="107" s="1"/>
  <c r="R1775" i="107" s="1"/>
  <c r="M1774" i="107"/>
  <c r="Q1774" i="107" s="1"/>
  <c r="R1774" i="107" s="1"/>
  <c r="M1773" i="107"/>
  <c r="Q1773" i="107" s="1"/>
  <c r="R1773" i="107" s="1"/>
  <c r="M1772" i="107"/>
  <c r="Q1772" i="107" s="1"/>
  <c r="R1772" i="107" s="1"/>
  <c r="M1771" i="107"/>
  <c r="Q1771" i="107" s="1"/>
  <c r="R1771" i="107" s="1"/>
  <c r="M1770" i="107"/>
  <c r="Q1770" i="107" s="1"/>
  <c r="R1770" i="107" s="1"/>
  <c r="M1769" i="107"/>
  <c r="Q1769" i="107" s="1"/>
  <c r="R1769" i="107" s="1"/>
  <c r="M1768" i="107"/>
  <c r="Q1768" i="107" s="1"/>
  <c r="R1768" i="107" s="1"/>
  <c r="M1767" i="107"/>
  <c r="Q1767" i="107" s="1"/>
  <c r="R1767" i="107" s="1"/>
  <c r="M1766" i="107"/>
  <c r="Q1766" i="107" s="1"/>
  <c r="R1766" i="107" s="1"/>
  <c r="M1764" i="107"/>
  <c r="Q1764" i="107" s="1"/>
  <c r="R1764" i="107" s="1"/>
  <c r="M1762" i="107"/>
  <c r="Q1762" i="107" s="1"/>
  <c r="R1762" i="107" s="1"/>
  <c r="M1761" i="107"/>
  <c r="Q1761" i="107" s="1"/>
  <c r="R1761" i="107" s="1"/>
  <c r="M1760" i="107"/>
  <c r="Q1760" i="107" s="1"/>
  <c r="R1760" i="107" s="1"/>
  <c r="M1759" i="107"/>
  <c r="Q1759" i="107" s="1"/>
  <c r="R1759" i="107" s="1"/>
  <c r="M1752" i="107"/>
  <c r="Q1752" i="107" s="1"/>
  <c r="R1752" i="107" s="1"/>
  <c r="M1751" i="107"/>
  <c r="Q1751" i="107" s="1"/>
  <c r="R1751" i="107" s="1"/>
  <c r="M1750" i="107"/>
  <c r="Q1750" i="107" s="1"/>
  <c r="R1750" i="107" s="1"/>
  <c r="M1748" i="107"/>
  <c r="Q1748" i="107" s="1"/>
  <c r="R1748" i="107" s="1"/>
  <c r="M1747" i="107"/>
  <c r="Q1747" i="107" s="1"/>
  <c r="R1747" i="107" s="1"/>
  <c r="M1746" i="107"/>
  <c r="Q1746" i="107" s="1"/>
  <c r="R1746" i="107" s="1"/>
  <c r="M1745" i="107"/>
  <c r="Q1745" i="107" s="1"/>
  <c r="R1745" i="107" s="1"/>
  <c r="M1744" i="107"/>
  <c r="Q1744" i="107" s="1"/>
  <c r="R1744" i="107" s="1"/>
  <c r="M1742" i="107"/>
  <c r="Q1742" i="107" s="1"/>
  <c r="R1742" i="107" s="1"/>
  <c r="M1741" i="107"/>
  <c r="Q1741" i="107" s="1"/>
  <c r="R1741" i="107" s="1"/>
  <c r="M1740" i="107"/>
  <c r="Q1740" i="107" s="1"/>
  <c r="R1740" i="107" s="1"/>
  <c r="M1736" i="107"/>
  <c r="Q1736" i="107" s="1"/>
  <c r="R1736" i="107" s="1"/>
  <c r="M1735" i="107"/>
  <c r="Q1735" i="107" s="1"/>
  <c r="R1735" i="107" s="1"/>
  <c r="M1734" i="107"/>
  <c r="Q1734" i="107" s="1"/>
  <c r="R1734" i="107" s="1"/>
  <c r="M1733" i="107"/>
  <c r="Q1733" i="107" s="1"/>
  <c r="R1733" i="107" s="1"/>
  <c r="M1732" i="107"/>
  <c r="Q1732" i="107" s="1"/>
  <c r="R1732" i="107" s="1"/>
  <c r="M1731" i="107"/>
  <c r="Q1731" i="107" s="1"/>
  <c r="R1731" i="107" s="1"/>
  <c r="M1730" i="107"/>
  <c r="Q1730" i="107" s="1"/>
  <c r="R1730" i="107" s="1"/>
  <c r="M1729" i="107"/>
  <c r="Q1729" i="107" s="1"/>
  <c r="R1729" i="107" s="1"/>
  <c r="M1728" i="107"/>
  <c r="Q1728" i="107" s="1"/>
  <c r="R1728" i="107" s="1"/>
  <c r="M890" i="107"/>
  <c r="Q890" i="107" s="1"/>
  <c r="R890" i="107" s="1"/>
  <c r="M889" i="107"/>
  <c r="Q889" i="107" s="1"/>
  <c r="R889" i="107" s="1"/>
  <c r="M888" i="107"/>
  <c r="Q888" i="107" s="1"/>
  <c r="R888" i="107" s="1"/>
  <c r="M885" i="107"/>
  <c r="Q885" i="107" s="1"/>
  <c r="R885" i="107" s="1"/>
  <c r="M884" i="107"/>
  <c r="Q884" i="107" s="1"/>
  <c r="R884" i="107" s="1"/>
  <c r="M883" i="107"/>
  <c r="Q883" i="107" s="1"/>
  <c r="R883" i="107" s="1"/>
  <c r="M882" i="107"/>
  <c r="Q882" i="107" s="1"/>
  <c r="R882" i="107" s="1"/>
  <c r="M881" i="107"/>
  <c r="Q881" i="107" s="1"/>
  <c r="R881" i="107" s="1"/>
  <c r="M880" i="107"/>
  <c r="Q880" i="107" s="1"/>
  <c r="R880" i="107" s="1"/>
  <c r="Q291" i="107"/>
  <c r="R291" i="107" s="1"/>
  <c r="L3493" i="107"/>
  <c r="M3493" i="107" s="1"/>
  <c r="Q3493" i="107" s="1"/>
  <c r="R3493" i="107" s="1"/>
  <c r="Q3489" i="107"/>
  <c r="R3489" i="107" s="1"/>
  <c r="Q3480" i="107"/>
  <c r="R3480" i="107" s="1"/>
  <c r="L3461" i="107"/>
  <c r="M3461" i="107" s="1"/>
  <c r="Q3461" i="107" s="1"/>
  <c r="R3461" i="107" s="1"/>
  <c r="L3457" i="107"/>
  <c r="M3457" i="107" s="1"/>
  <c r="Q3457" i="107" s="1"/>
  <c r="R3457" i="107" s="1"/>
  <c r="L3375" i="107"/>
  <c r="M3375" i="107" s="1"/>
  <c r="Q3375" i="107" s="1"/>
  <c r="R3375" i="107" s="1"/>
  <c r="L2777" i="107"/>
  <c r="M2777" i="107" s="1"/>
  <c r="Q2777" i="107" s="1"/>
  <c r="R2777" i="107" s="1"/>
  <c r="L1763" i="107"/>
  <c r="M1763" i="107" s="1"/>
  <c r="Q1763" i="107" s="1"/>
  <c r="R1763" i="107" s="1"/>
  <c r="L1572" i="107"/>
  <c r="M1572" i="107" s="1"/>
  <c r="Q1572" i="107" s="1"/>
  <c r="R1572" i="107" s="1"/>
  <c r="L1570" i="107"/>
  <c r="M1570" i="107" s="1"/>
  <c r="Q1570" i="107" s="1"/>
  <c r="R1570" i="107" s="1"/>
  <c r="L1527" i="107"/>
  <c r="M1527" i="107" s="1"/>
  <c r="Q1527" i="107" s="1"/>
  <c r="R1527" i="107" s="1"/>
  <c r="L1495" i="107"/>
  <c r="M1495" i="107" s="1"/>
  <c r="Q1495" i="107" s="1"/>
  <c r="R1495" i="107" s="1"/>
  <c r="L1286" i="107"/>
  <c r="M1286" i="107" s="1"/>
  <c r="Q1286" i="107" s="1"/>
  <c r="R1286" i="107" s="1"/>
  <c r="L1277" i="107"/>
  <c r="M1277" i="107" s="1"/>
  <c r="Q1277" i="107" s="1"/>
  <c r="R1277" i="107" s="1"/>
  <c r="L1265" i="107"/>
  <c r="M1265" i="107" s="1"/>
  <c r="Q1265" i="107" s="1"/>
  <c r="R1265" i="107" s="1"/>
  <c r="L743" i="107"/>
  <c r="M743" i="107" s="1"/>
  <c r="Q743" i="107" s="1"/>
  <c r="R743" i="107" s="1"/>
  <c r="L742" i="107"/>
  <c r="M742" i="107" s="1"/>
  <c r="Q742" i="107" s="1"/>
  <c r="R742" i="107" s="1"/>
  <c r="L741" i="107"/>
  <c r="M741" i="107" s="1"/>
  <c r="Q741" i="107" s="1"/>
  <c r="R741" i="107" s="1"/>
  <c r="L740" i="107"/>
  <c r="M740" i="107" s="1"/>
  <c r="Q740" i="107" s="1"/>
  <c r="R740" i="107" s="1"/>
  <c r="Q548" i="107"/>
  <c r="R548" i="107" s="1"/>
  <c r="Q649" i="107"/>
  <c r="R649" i="107" s="1"/>
  <c r="L545" i="107"/>
  <c r="M545" i="107" s="1"/>
  <c r="Q545" i="107" s="1"/>
  <c r="R545" i="107" s="1"/>
  <c r="L404" i="107"/>
  <c r="M404" i="107" s="1"/>
  <c r="Q404" i="107" s="1"/>
  <c r="R404" i="107" s="1"/>
  <c r="O1299" i="107" l="1"/>
  <c r="O1171" i="107"/>
  <c r="O1121" i="107"/>
  <c r="L3647" i="107"/>
  <c r="M3647" i="107" s="1"/>
  <c r="Q3647" i="107" s="1"/>
  <c r="R3647" i="107" s="1"/>
  <c r="L3646" i="107"/>
  <c r="M3646" i="107" s="1"/>
  <c r="Q3646" i="107" s="1"/>
  <c r="R3646" i="107" s="1"/>
  <c r="L3639" i="107"/>
  <c r="M3639" i="107" s="1"/>
  <c r="Q3639" i="107" s="1"/>
  <c r="R3639" i="107" s="1"/>
  <c r="L3640" i="107"/>
  <c r="M3640" i="107" s="1"/>
  <c r="Q3640" i="107" s="1"/>
  <c r="R3640" i="107" s="1"/>
  <c r="L3641" i="107"/>
  <c r="M3641" i="107" s="1"/>
  <c r="Q3641" i="107" s="1"/>
  <c r="R3641" i="107" s="1"/>
  <c r="L3642" i="107"/>
  <c r="M3642" i="107" s="1"/>
  <c r="Q3642" i="107" s="1"/>
  <c r="R3642" i="107" s="1"/>
  <c r="L3643" i="107"/>
  <c r="M3643" i="107" s="1"/>
  <c r="Q3643" i="107" s="1"/>
  <c r="R3643" i="107" s="1"/>
  <c r="L3644" i="107"/>
  <c r="M3644" i="107" s="1"/>
  <c r="Q3644" i="107" s="1"/>
  <c r="R3644" i="107" s="1"/>
  <c r="L3645" i="107"/>
  <c r="M3645" i="107" s="1"/>
  <c r="Q3645" i="107" s="1"/>
  <c r="R3645" i="107" s="1"/>
  <c r="L3636" i="107"/>
  <c r="M3636" i="107" s="1"/>
  <c r="Q3636" i="107" s="1"/>
  <c r="R3636" i="107" s="1"/>
  <c r="L3635" i="107"/>
  <c r="M3635" i="107" s="1"/>
  <c r="Q3635" i="107" s="1"/>
  <c r="R3635" i="107" s="1"/>
  <c r="L3637" i="107"/>
  <c r="M3637" i="107" s="1"/>
  <c r="Q3637" i="107" s="1"/>
  <c r="R3637" i="107" s="1"/>
  <c r="L3632" i="107"/>
  <c r="M3632" i="107" s="1"/>
  <c r="Q3632" i="107" s="1"/>
  <c r="R3632" i="107" s="1"/>
  <c r="L3631" i="107"/>
  <c r="M3631" i="107" s="1"/>
  <c r="Q3631" i="107" s="1"/>
  <c r="R3631" i="107" s="1"/>
  <c r="L3630" i="107"/>
  <c r="M3630" i="107" s="1"/>
  <c r="Q3630" i="107" s="1"/>
  <c r="R3630" i="107" s="1"/>
  <c r="L774" i="107"/>
  <c r="M774" i="107" s="1"/>
  <c r="Q774" i="107" s="1"/>
  <c r="R774" i="107" s="1"/>
  <c r="O1300" i="107" l="1"/>
  <c r="O1172" i="107"/>
  <c r="R1172" i="107" s="1"/>
  <c r="O1122" i="107"/>
  <c r="M3629" i="107"/>
  <c r="Q3629" i="107" s="1"/>
  <c r="R3629" i="107" s="1"/>
  <c r="L3474" i="107"/>
  <c r="M3474" i="107" s="1"/>
  <c r="Q3474" i="107" s="1"/>
  <c r="R3474" i="107" s="1"/>
  <c r="L3476" i="107"/>
  <c r="M3476" i="107" s="1"/>
  <c r="Q3476" i="107" s="1"/>
  <c r="R3476" i="107" s="1"/>
  <c r="L3435" i="107"/>
  <c r="M3435" i="107" s="1"/>
  <c r="Q3435" i="107" s="1"/>
  <c r="R3435" i="107" s="1"/>
  <c r="L3436" i="107"/>
  <c r="M3436" i="107" s="1"/>
  <c r="Q3436" i="107" s="1"/>
  <c r="R3436" i="107" s="1"/>
  <c r="L3437" i="107"/>
  <c r="M3437" i="107" s="1"/>
  <c r="Q3437" i="107" s="1"/>
  <c r="R3437" i="107" s="1"/>
  <c r="L3438" i="107"/>
  <c r="M3438" i="107" s="1"/>
  <c r="Q3438" i="107" s="1"/>
  <c r="R3438" i="107" s="1"/>
  <c r="L3439" i="107"/>
  <c r="M3439" i="107" s="1"/>
  <c r="Q3439" i="107" s="1"/>
  <c r="R3439" i="107" s="1"/>
  <c r="L3614" i="107"/>
  <c r="M3614" i="107" s="1"/>
  <c r="Q3614" i="107" s="1"/>
  <c r="R3614" i="107" s="1"/>
  <c r="O1301" i="107" l="1"/>
  <c r="O1173" i="107"/>
  <c r="O1123" i="107"/>
  <c r="L4384" i="107"/>
  <c r="M4384" i="107" s="1"/>
  <c r="Q4384" i="107" s="1"/>
  <c r="R4384" i="107" s="1"/>
  <c r="L4383" i="107"/>
  <c r="M4383" i="107" s="1"/>
  <c r="Q4383" i="107" s="1"/>
  <c r="R4383" i="107" s="1"/>
  <c r="L4382" i="107"/>
  <c r="M4382" i="107" s="1"/>
  <c r="Q4382" i="107" s="1"/>
  <c r="R4382" i="107" s="1"/>
  <c r="L4381" i="107"/>
  <c r="M4381" i="107" s="1"/>
  <c r="Q4381" i="107" s="1"/>
  <c r="R4381" i="107" s="1"/>
  <c r="L4380" i="107"/>
  <c r="M4380" i="107" s="1"/>
  <c r="Q4380" i="107" s="1"/>
  <c r="R4380" i="107" s="1"/>
  <c r="L4377" i="107"/>
  <c r="M4377" i="107" s="1"/>
  <c r="Q4377" i="107" s="1"/>
  <c r="R4377" i="107" s="1"/>
  <c r="L4376" i="107"/>
  <c r="M4376" i="107" s="1"/>
  <c r="Q4376" i="107" s="1"/>
  <c r="R4376" i="107" s="1"/>
  <c r="L4375" i="107"/>
  <c r="M4375" i="107" s="1"/>
  <c r="Q4375" i="107" s="1"/>
  <c r="R4375" i="107" s="1"/>
  <c r="L4374" i="107"/>
  <c r="M4374" i="107" s="1"/>
  <c r="Q4374" i="107" s="1"/>
  <c r="R4374" i="107" s="1"/>
  <c r="L4373" i="107"/>
  <c r="M4373" i="107" s="1"/>
  <c r="Q4373" i="107" s="1"/>
  <c r="R4373" i="107" s="1"/>
  <c r="L4372" i="107"/>
  <c r="M4372" i="107" s="1"/>
  <c r="Q4372" i="107" s="1"/>
  <c r="R4372" i="107" s="1"/>
  <c r="L4371" i="107"/>
  <c r="M4371" i="107" s="1"/>
  <c r="Q4371" i="107" s="1"/>
  <c r="R4371" i="107" s="1"/>
  <c r="L4370" i="107"/>
  <c r="M4370" i="107" s="1"/>
  <c r="Q4370" i="107" s="1"/>
  <c r="R4370" i="107" s="1"/>
  <c r="L4369" i="107"/>
  <c r="M4369" i="107" s="1"/>
  <c r="Q4369" i="107" s="1"/>
  <c r="R4369" i="107" s="1"/>
  <c r="L4368" i="107"/>
  <c r="M4368" i="107" s="1"/>
  <c r="Q4368" i="107" s="1"/>
  <c r="R4368" i="107" s="1"/>
  <c r="L4365" i="107"/>
  <c r="M4365" i="107" s="1"/>
  <c r="Q4365" i="107" s="1"/>
  <c r="R4365" i="107" s="1"/>
  <c r="L4364" i="107"/>
  <c r="M4364" i="107" s="1"/>
  <c r="Q4364" i="107" s="1"/>
  <c r="R4364" i="107" s="1"/>
  <c r="L4363" i="107"/>
  <c r="M4363" i="107" s="1"/>
  <c r="Q4363" i="107" s="1"/>
  <c r="R4363" i="107" s="1"/>
  <c r="L4362" i="107"/>
  <c r="M4362" i="107" s="1"/>
  <c r="Q4362" i="107" s="1"/>
  <c r="R4362" i="107" s="1"/>
  <c r="L4361" i="107"/>
  <c r="M4361" i="107" s="1"/>
  <c r="Q4361" i="107" s="1"/>
  <c r="R4361" i="107" s="1"/>
  <c r="L4360" i="107"/>
  <c r="M4360" i="107" s="1"/>
  <c r="Q4360" i="107" s="1"/>
  <c r="R4360" i="107" s="1"/>
  <c r="L4359" i="107"/>
  <c r="M4359" i="107" s="1"/>
  <c r="Q4359" i="107" s="1"/>
  <c r="R4359" i="107" s="1"/>
  <c r="L4358" i="107"/>
  <c r="M4358" i="107" s="1"/>
  <c r="Q4358" i="107" s="1"/>
  <c r="R4358" i="107" s="1"/>
  <c r="L4357" i="107"/>
  <c r="M4357" i="107" s="1"/>
  <c r="Q4357" i="107" s="1"/>
  <c r="R4357" i="107" s="1"/>
  <c r="L4356" i="107"/>
  <c r="M4356" i="107" s="1"/>
  <c r="Q4356" i="107" s="1"/>
  <c r="R4356" i="107" s="1"/>
  <c r="L4353" i="107"/>
  <c r="M4353" i="107" s="1"/>
  <c r="Q4353" i="107" s="1"/>
  <c r="R4353" i="107" s="1"/>
  <c r="L4352" i="107"/>
  <c r="M4352" i="107" s="1"/>
  <c r="Q4352" i="107" s="1"/>
  <c r="R4352" i="107" s="1"/>
  <c r="L4351" i="107"/>
  <c r="M4351" i="107" s="1"/>
  <c r="Q4351" i="107" s="1"/>
  <c r="R4351" i="107" s="1"/>
  <c r="L4350" i="107"/>
  <c r="M4350" i="107" s="1"/>
  <c r="Q4350" i="107" s="1"/>
  <c r="R4350" i="107" s="1"/>
  <c r="L4349" i="107"/>
  <c r="M4349" i="107" s="1"/>
  <c r="Q4349" i="107" s="1"/>
  <c r="R4349" i="107" s="1"/>
  <c r="L4348" i="107"/>
  <c r="M4348" i="107" s="1"/>
  <c r="Q4348" i="107" s="1"/>
  <c r="R4348" i="107" s="1"/>
  <c r="L4347" i="107"/>
  <c r="M4347" i="107" s="1"/>
  <c r="Q4347" i="107" s="1"/>
  <c r="R4347" i="107" s="1"/>
  <c r="L4346" i="107"/>
  <c r="M4346" i="107" s="1"/>
  <c r="Q4346" i="107" s="1"/>
  <c r="R4346" i="107" s="1"/>
  <c r="L4345" i="107"/>
  <c r="M4345" i="107" s="1"/>
  <c r="Q4345" i="107" s="1"/>
  <c r="R4345" i="107" s="1"/>
  <c r="L4344" i="107"/>
  <c r="M4344" i="107" s="1"/>
  <c r="Q4344" i="107" s="1"/>
  <c r="R4344" i="107" s="1"/>
  <c r="O1302" i="107" l="1"/>
  <c r="O1174" i="107"/>
  <c r="O1124" i="107"/>
  <c r="M4385" i="107"/>
  <c r="Q4385" i="107" s="1"/>
  <c r="R4385" i="107" s="1"/>
  <c r="M4366" i="107"/>
  <c r="Q4366" i="107" s="1"/>
  <c r="R4366" i="107" s="1"/>
  <c r="M4341" i="107"/>
  <c r="M4354" i="107"/>
  <c r="Q4354" i="107" s="1"/>
  <c r="R4354" i="107" s="1"/>
  <c r="M4378" i="107"/>
  <c r="Q4378" i="107" s="1"/>
  <c r="R4378" i="107" s="1"/>
  <c r="L4335" i="107"/>
  <c r="M4335" i="107" s="1"/>
  <c r="Q4335" i="107" s="1"/>
  <c r="R4335" i="107" s="1"/>
  <c r="L4334" i="107"/>
  <c r="M4334" i="107" s="1"/>
  <c r="Q4334" i="107" s="1"/>
  <c r="R4334" i="107" s="1"/>
  <c r="L4333" i="107"/>
  <c r="M4333" i="107" s="1"/>
  <c r="Q4333" i="107" s="1"/>
  <c r="R4333" i="107" s="1"/>
  <c r="L4332" i="107"/>
  <c r="M4332" i="107" s="1"/>
  <c r="Q4332" i="107" s="1"/>
  <c r="R4332" i="107" s="1"/>
  <c r="L4331" i="107"/>
  <c r="M4331" i="107" s="1"/>
  <c r="Q4331" i="107" s="1"/>
  <c r="R4331" i="107" s="1"/>
  <c r="L4330" i="107"/>
  <c r="M4330" i="107" s="1"/>
  <c r="Q4330" i="107" s="1"/>
  <c r="R4330" i="107" s="1"/>
  <c r="L4329" i="107"/>
  <c r="M4329" i="107" s="1"/>
  <c r="Q4329" i="107" s="1"/>
  <c r="R4329" i="107" s="1"/>
  <c r="L4328" i="107"/>
  <c r="M4328" i="107" s="1"/>
  <c r="Q4328" i="107" s="1"/>
  <c r="R4328" i="107" s="1"/>
  <c r="L4327" i="107"/>
  <c r="M4327" i="107" s="1"/>
  <c r="Q4327" i="107" s="1"/>
  <c r="R4327" i="107" s="1"/>
  <c r="L4326" i="107"/>
  <c r="M4326" i="107" s="1"/>
  <c r="Q4326" i="107" s="1"/>
  <c r="R4326" i="107" s="1"/>
  <c r="L4325" i="107"/>
  <c r="M4325" i="107" s="1"/>
  <c r="Q4325" i="107" s="1"/>
  <c r="R4325" i="107" s="1"/>
  <c r="L4323" i="107"/>
  <c r="M4323" i="107" s="1"/>
  <c r="Q4323" i="107" s="1"/>
  <c r="R4323" i="107" s="1"/>
  <c r="L4322" i="107"/>
  <c r="M4322" i="107" s="1"/>
  <c r="Q4322" i="107" s="1"/>
  <c r="R4322" i="107" s="1"/>
  <c r="L4321" i="107"/>
  <c r="M4321" i="107" s="1"/>
  <c r="Q4321" i="107" s="1"/>
  <c r="R4321" i="107" s="1"/>
  <c r="L4320" i="107"/>
  <c r="M4320" i="107" s="1"/>
  <c r="Q4320" i="107" s="1"/>
  <c r="R4320" i="107" s="1"/>
  <c r="L4319" i="107"/>
  <c r="M4319" i="107" s="1"/>
  <c r="Q4319" i="107" s="1"/>
  <c r="R4319" i="107" s="1"/>
  <c r="L4316" i="107"/>
  <c r="M4316" i="107" s="1"/>
  <c r="L4310" i="107"/>
  <c r="M4310" i="107" s="1"/>
  <c r="Q4310" i="107" s="1"/>
  <c r="R4310" i="107" s="1"/>
  <c r="L4309" i="107"/>
  <c r="M4309" i="107" s="1"/>
  <c r="Q4309" i="107" s="1"/>
  <c r="R4309" i="107" s="1"/>
  <c r="L4308" i="107"/>
  <c r="M4308" i="107" s="1"/>
  <c r="Q4308" i="107" s="1"/>
  <c r="R4308" i="107" s="1"/>
  <c r="L4303" i="107"/>
  <c r="M4303" i="107" s="1"/>
  <c r="Q4303" i="107" s="1"/>
  <c r="R4303" i="107" s="1"/>
  <c r="L4302" i="107"/>
  <c r="M4302" i="107" s="1"/>
  <c r="Q4302" i="107" s="1"/>
  <c r="R4302" i="107" s="1"/>
  <c r="L4301" i="107"/>
  <c r="M4301" i="107" s="1"/>
  <c r="Q4301" i="107" s="1"/>
  <c r="R4301" i="107" s="1"/>
  <c r="L4300" i="107"/>
  <c r="M4300" i="107" s="1"/>
  <c r="Q4300" i="107" s="1"/>
  <c r="R4300" i="107" s="1"/>
  <c r="L4299" i="107"/>
  <c r="M4299" i="107" s="1"/>
  <c r="Q4299" i="107" s="1"/>
  <c r="R4299" i="107" s="1"/>
  <c r="L4298" i="107"/>
  <c r="M4298" i="107" s="1"/>
  <c r="Q4298" i="107" s="1"/>
  <c r="R4298" i="107" s="1"/>
  <c r="L4297" i="107"/>
  <c r="M4297" i="107" s="1"/>
  <c r="Q4297" i="107" s="1"/>
  <c r="R4297" i="107" s="1"/>
  <c r="L4296" i="107"/>
  <c r="M4296" i="107" s="1"/>
  <c r="Q4296" i="107" s="1"/>
  <c r="R4296" i="107" s="1"/>
  <c r="L4293" i="107"/>
  <c r="M4293" i="107" s="1"/>
  <c r="Q4293" i="107" s="1"/>
  <c r="R4293" i="107" s="1"/>
  <c r="L4286" i="107"/>
  <c r="M4286" i="107" s="1"/>
  <c r="Q4286" i="107" s="1"/>
  <c r="R4286" i="107" s="1"/>
  <c r="L4285" i="107"/>
  <c r="M4285" i="107" s="1"/>
  <c r="Q4285" i="107" s="1"/>
  <c r="R4285" i="107" s="1"/>
  <c r="L4284" i="107"/>
  <c r="M4284" i="107" s="1"/>
  <c r="Q4284" i="107" s="1"/>
  <c r="R4284" i="107" s="1"/>
  <c r="L4283" i="107"/>
  <c r="M4283" i="107" s="1"/>
  <c r="Q4283" i="107" s="1"/>
  <c r="R4283" i="107" s="1"/>
  <c r="L4282" i="107"/>
  <c r="M4282" i="107" s="1"/>
  <c r="Q4282" i="107" s="1"/>
  <c r="R4282" i="107" s="1"/>
  <c r="L4281" i="107"/>
  <c r="M4281" i="107" s="1"/>
  <c r="Q4281" i="107" s="1"/>
  <c r="R4281" i="107" s="1"/>
  <c r="L4280" i="107"/>
  <c r="M4280" i="107" s="1"/>
  <c r="Q4280" i="107" s="1"/>
  <c r="R4280" i="107" s="1"/>
  <c r="L4279" i="107"/>
  <c r="M4279" i="107" s="1"/>
  <c r="Q4279" i="107" s="1"/>
  <c r="R4279" i="107" s="1"/>
  <c r="L4278" i="107"/>
  <c r="M4278" i="107" s="1"/>
  <c r="Q4278" i="107" s="1"/>
  <c r="R4278" i="107" s="1"/>
  <c r="L4277" i="107"/>
  <c r="M4277" i="107" s="1"/>
  <c r="Q4277" i="107" s="1"/>
  <c r="R4277" i="107" s="1"/>
  <c r="L4276" i="107"/>
  <c r="M4276" i="107" s="1"/>
  <c r="Q4276" i="107" s="1"/>
  <c r="R4276" i="107" s="1"/>
  <c r="L4275" i="107"/>
  <c r="M4275" i="107" s="1"/>
  <c r="Q4275" i="107" s="1"/>
  <c r="R4275" i="107" s="1"/>
  <c r="L4274" i="107"/>
  <c r="M4274" i="107" s="1"/>
  <c r="Q4274" i="107" s="1"/>
  <c r="R4274" i="107" s="1"/>
  <c r="L4273" i="107"/>
  <c r="M4273" i="107" s="1"/>
  <c r="Q4273" i="107" s="1"/>
  <c r="R4273" i="107" s="1"/>
  <c r="L4272" i="107"/>
  <c r="M4272" i="107" s="1"/>
  <c r="Q4272" i="107" s="1"/>
  <c r="R4272" i="107" s="1"/>
  <c r="L4271" i="107"/>
  <c r="M4271" i="107" s="1"/>
  <c r="Q4271" i="107" s="1"/>
  <c r="R4271" i="107" s="1"/>
  <c r="L4270" i="107"/>
  <c r="M4270" i="107" s="1"/>
  <c r="Q4270" i="107" s="1"/>
  <c r="R4270" i="107" s="1"/>
  <c r="L4269" i="107"/>
  <c r="M4269" i="107" s="1"/>
  <c r="Q4269" i="107" s="1"/>
  <c r="R4269" i="107" s="1"/>
  <c r="L4268" i="107"/>
  <c r="M4268" i="107" s="1"/>
  <c r="Q4268" i="107" s="1"/>
  <c r="R4268" i="107" s="1"/>
  <c r="L4267" i="107"/>
  <c r="M4267" i="107" s="1"/>
  <c r="Q4267" i="107" s="1"/>
  <c r="R4267" i="107" s="1"/>
  <c r="L4266" i="107"/>
  <c r="M4266" i="107" s="1"/>
  <c r="Q4266" i="107" s="1"/>
  <c r="R4266" i="107" s="1"/>
  <c r="L4265" i="107"/>
  <c r="M4265" i="107" s="1"/>
  <c r="Q4265" i="107" s="1"/>
  <c r="R4265" i="107" s="1"/>
  <c r="L4264" i="107"/>
  <c r="M4264" i="107" s="1"/>
  <c r="Q4264" i="107" s="1"/>
  <c r="R4264" i="107" s="1"/>
  <c r="L4263" i="107"/>
  <c r="M4263" i="107" s="1"/>
  <c r="Q4263" i="107" s="1"/>
  <c r="R4263" i="107" s="1"/>
  <c r="L4262" i="107"/>
  <c r="M4262" i="107" s="1"/>
  <c r="Q4262" i="107" s="1"/>
  <c r="R4262" i="107" s="1"/>
  <c r="L4261" i="107"/>
  <c r="M4261" i="107" s="1"/>
  <c r="Q4261" i="107" s="1"/>
  <c r="R4261" i="107" s="1"/>
  <c r="L4260" i="107"/>
  <c r="M4260" i="107" s="1"/>
  <c r="Q4260" i="107" s="1"/>
  <c r="R4260" i="107" s="1"/>
  <c r="L4259" i="107"/>
  <c r="M4259" i="107" s="1"/>
  <c r="Q4259" i="107" s="1"/>
  <c r="R4259" i="107" s="1"/>
  <c r="L4258" i="107"/>
  <c r="M4258" i="107" s="1"/>
  <c r="Q4258" i="107" s="1"/>
  <c r="R4258" i="107" s="1"/>
  <c r="L4257" i="107"/>
  <c r="M4257" i="107" s="1"/>
  <c r="Q4257" i="107" s="1"/>
  <c r="R4257" i="107" s="1"/>
  <c r="L4256" i="107"/>
  <c r="M4256" i="107" s="1"/>
  <c r="Q4256" i="107" s="1"/>
  <c r="R4256" i="107" s="1"/>
  <c r="L4255" i="107"/>
  <c r="M4255" i="107" s="1"/>
  <c r="Q4255" i="107" s="1"/>
  <c r="R4255" i="107" s="1"/>
  <c r="L4254" i="107"/>
  <c r="M4254" i="107" s="1"/>
  <c r="Q4254" i="107" s="1"/>
  <c r="R4254" i="107" s="1"/>
  <c r="L4253" i="107"/>
  <c r="M4253" i="107" s="1"/>
  <c r="Q4253" i="107" s="1"/>
  <c r="R4253" i="107" s="1"/>
  <c r="L4252" i="107"/>
  <c r="M4252" i="107" s="1"/>
  <c r="Q4252" i="107" s="1"/>
  <c r="R4252" i="107" s="1"/>
  <c r="L4251" i="107"/>
  <c r="M4251" i="107" s="1"/>
  <c r="Q4251" i="107" s="1"/>
  <c r="R4251" i="107" s="1"/>
  <c r="L4250" i="107"/>
  <c r="M4250" i="107" s="1"/>
  <c r="Q4250" i="107" s="1"/>
  <c r="R4250" i="107" s="1"/>
  <c r="L4249" i="107"/>
  <c r="M4249" i="107" s="1"/>
  <c r="Q4249" i="107" s="1"/>
  <c r="R4249" i="107" s="1"/>
  <c r="L4248" i="107"/>
  <c r="M4248" i="107" s="1"/>
  <c r="Q4248" i="107" s="1"/>
  <c r="R4248" i="107" s="1"/>
  <c r="L4247" i="107"/>
  <c r="M4247" i="107" s="1"/>
  <c r="Q4247" i="107" s="1"/>
  <c r="R4247" i="107" s="1"/>
  <c r="L4246" i="107"/>
  <c r="M4246" i="107" s="1"/>
  <c r="Q4246" i="107" s="1"/>
  <c r="R4246" i="107" s="1"/>
  <c r="L4245" i="107"/>
  <c r="M4245" i="107" s="1"/>
  <c r="Q4245" i="107" s="1"/>
  <c r="R4245" i="107" s="1"/>
  <c r="L4244" i="107"/>
  <c r="M4244" i="107" s="1"/>
  <c r="Q4244" i="107" s="1"/>
  <c r="R4244" i="107" s="1"/>
  <c r="L4243" i="107"/>
  <c r="M4243" i="107" s="1"/>
  <c r="Q4243" i="107" s="1"/>
  <c r="R4243" i="107" s="1"/>
  <c r="L4242" i="107"/>
  <c r="M4242" i="107" s="1"/>
  <c r="Q4242" i="107" s="1"/>
  <c r="R4242" i="107" s="1"/>
  <c r="L4241" i="107"/>
  <c r="M4241" i="107" s="1"/>
  <c r="Q4241" i="107" s="1"/>
  <c r="R4241" i="107" s="1"/>
  <c r="L4240" i="107"/>
  <c r="M4240" i="107" s="1"/>
  <c r="Q4240" i="107" s="1"/>
  <c r="R4240" i="107" s="1"/>
  <c r="L4239" i="107"/>
  <c r="M4239" i="107" s="1"/>
  <c r="Q4239" i="107" s="1"/>
  <c r="R4239" i="107" s="1"/>
  <c r="L4238" i="107"/>
  <c r="M4238" i="107" s="1"/>
  <c r="Q4238" i="107" s="1"/>
  <c r="R4238" i="107" s="1"/>
  <c r="L4237" i="107"/>
  <c r="M4237" i="107" s="1"/>
  <c r="Q4237" i="107" s="1"/>
  <c r="R4237" i="107" s="1"/>
  <c r="L4236" i="107"/>
  <c r="M4236" i="107" s="1"/>
  <c r="Q4236" i="107" s="1"/>
  <c r="R4236" i="107" s="1"/>
  <c r="L4235" i="107"/>
  <c r="M4235" i="107" s="1"/>
  <c r="Q4235" i="107" s="1"/>
  <c r="R4235" i="107" s="1"/>
  <c r="L4234" i="107"/>
  <c r="M4234" i="107" s="1"/>
  <c r="Q4234" i="107" s="1"/>
  <c r="R4234" i="107" s="1"/>
  <c r="L4233" i="107"/>
  <c r="M4233" i="107" s="1"/>
  <c r="Q4233" i="107" s="1"/>
  <c r="R4233" i="107" s="1"/>
  <c r="L4232" i="107"/>
  <c r="M4232" i="107" s="1"/>
  <c r="Q4232" i="107" s="1"/>
  <c r="R4232" i="107" s="1"/>
  <c r="L4231" i="107"/>
  <c r="M4231" i="107" s="1"/>
  <c r="Q4231" i="107" s="1"/>
  <c r="R4231" i="107" s="1"/>
  <c r="L4230" i="107"/>
  <c r="M4230" i="107" s="1"/>
  <c r="Q4230" i="107" s="1"/>
  <c r="R4230" i="107" s="1"/>
  <c r="L4229" i="107"/>
  <c r="M4229" i="107" s="1"/>
  <c r="Q4229" i="107" s="1"/>
  <c r="R4229" i="107" s="1"/>
  <c r="L4228" i="107"/>
  <c r="M4228" i="107" s="1"/>
  <c r="Q4228" i="107" s="1"/>
  <c r="R4228" i="107" s="1"/>
  <c r="L4227" i="107"/>
  <c r="M4227" i="107" s="1"/>
  <c r="Q4227" i="107" s="1"/>
  <c r="R4227" i="107" s="1"/>
  <c r="L4226" i="107"/>
  <c r="M4226" i="107" s="1"/>
  <c r="Q4226" i="107" s="1"/>
  <c r="R4226" i="107" s="1"/>
  <c r="L4225" i="107"/>
  <c r="M4225" i="107" s="1"/>
  <c r="Q4225" i="107" s="1"/>
  <c r="R4225" i="107" s="1"/>
  <c r="L4224" i="107"/>
  <c r="M4224" i="107" s="1"/>
  <c r="Q4224" i="107" s="1"/>
  <c r="R4224" i="107" s="1"/>
  <c r="L4223" i="107"/>
  <c r="M4223" i="107" s="1"/>
  <c r="Q4223" i="107" s="1"/>
  <c r="R4223" i="107" s="1"/>
  <c r="L4222" i="107"/>
  <c r="M4222" i="107" s="1"/>
  <c r="Q4222" i="107" s="1"/>
  <c r="R4222" i="107" s="1"/>
  <c r="L4221" i="107"/>
  <c r="M4221" i="107" s="1"/>
  <c r="Q4221" i="107" s="1"/>
  <c r="R4221" i="107" s="1"/>
  <c r="L4220" i="107"/>
  <c r="M4220" i="107" s="1"/>
  <c r="Q4220" i="107" s="1"/>
  <c r="R4220" i="107" s="1"/>
  <c r="L4219" i="107"/>
  <c r="M4219" i="107" s="1"/>
  <c r="Q4219" i="107" s="1"/>
  <c r="R4219" i="107" s="1"/>
  <c r="L4218" i="107"/>
  <c r="M4218" i="107" s="1"/>
  <c r="Q4218" i="107" s="1"/>
  <c r="R4218" i="107" s="1"/>
  <c r="L4217" i="107"/>
  <c r="M4217" i="107" s="1"/>
  <c r="Q4217" i="107" s="1"/>
  <c r="R4217" i="107" s="1"/>
  <c r="L4216" i="107"/>
  <c r="M4216" i="107" s="1"/>
  <c r="Q4216" i="107" s="1"/>
  <c r="R4216" i="107" s="1"/>
  <c r="L4215" i="107"/>
  <c r="M4215" i="107" s="1"/>
  <c r="Q4215" i="107" s="1"/>
  <c r="R4215" i="107" s="1"/>
  <c r="L4214" i="107"/>
  <c r="M4214" i="107" s="1"/>
  <c r="Q4214" i="107" s="1"/>
  <c r="R4214" i="107" s="1"/>
  <c r="L4213" i="107"/>
  <c r="M4213" i="107" s="1"/>
  <c r="Q4213" i="107" s="1"/>
  <c r="R4213" i="107" s="1"/>
  <c r="L4212" i="107"/>
  <c r="M4212" i="107" s="1"/>
  <c r="Q4212" i="107" s="1"/>
  <c r="R4212" i="107" s="1"/>
  <c r="L4211" i="107"/>
  <c r="M4211" i="107" s="1"/>
  <c r="Q4211" i="107" s="1"/>
  <c r="R4211" i="107" s="1"/>
  <c r="L4210" i="107"/>
  <c r="M4210" i="107" s="1"/>
  <c r="Q4210" i="107" s="1"/>
  <c r="R4210" i="107" s="1"/>
  <c r="L4209" i="107"/>
  <c r="M4209" i="107" s="1"/>
  <c r="Q4209" i="107" s="1"/>
  <c r="R4209" i="107" s="1"/>
  <c r="L4208" i="107"/>
  <c r="M4208" i="107" s="1"/>
  <c r="Q4208" i="107" s="1"/>
  <c r="R4208" i="107" s="1"/>
  <c r="L4207" i="107"/>
  <c r="M4207" i="107" s="1"/>
  <c r="Q4207" i="107" s="1"/>
  <c r="R4207" i="107" s="1"/>
  <c r="L4206" i="107"/>
  <c r="M4206" i="107" s="1"/>
  <c r="Q4206" i="107" s="1"/>
  <c r="R4206" i="107" s="1"/>
  <c r="L4205" i="107"/>
  <c r="M4205" i="107" s="1"/>
  <c r="Q4205" i="107" s="1"/>
  <c r="R4205" i="107" s="1"/>
  <c r="L4204" i="107"/>
  <c r="M4204" i="107" s="1"/>
  <c r="Q4204" i="107" s="1"/>
  <c r="R4204" i="107" s="1"/>
  <c r="L4203" i="107"/>
  <c r="M4203" i="107" s="1"/>
  <c r="Q4203" i="107" s="1"/>
  <c r="R4203" i="107" s="1"/>
  <c r="L4202" i="107"/>
  <c r="M4202" i="107" s="1"/>
  <c r="Q4202" i="107" s="1"/>
  <c r="R4202" i="107" s="1"/>
  <c r="L4201" i="107"/>
  <c r="M4201" i="107" s="1"/>
  <c r="Q4201" i="107" s="1"/>
  <c r="R4201" i="107" s="1"/>
  <c r="L4200" i="107"/>
  <c r="M4200" i="107" s="1"/>
  <c r="Q4200" i="107" s="1"/>
  <c r="R4200" i="107" s="1"/>
  <c r="L4199" i="107"/>
  <c r="M4199" i="107" s="1"/>
  <c r="Q4199" i="107" s="1"/>
  <c r="R4199" i="107" s="1"/>
  <c r="L4198" i="107"/>
  <c r="M4198" i="107" s="1"/>
  <c r="Q4198" i="107" s="1"/>
  <c r="R4198" i="107" s="1"/>
  <c r="L4197" i="107"/>
  <c r="M4197" i="107" s="1"/>
  <c r="Q4197" i="107" s="1"/>
  <c r="R4197" i="107" s="1"/>
  <c r="L4196" i="107"/>
  <c r="M4196" i="107" s="1"/>
  <c r="Q4196" i="107" s="1"/>
  <c r="R4196" i="107" s="1"/>
  <c r="L4195" i="107"/>
  <c r="M4195" i="107" s="1"/>
  <c r="Q4195" i="107" s="1"/>
  <c r="R4195" i="107" s="1"/>
  <c r="L4194" i="107"/>
  <c r="M4194" i="107" s="1"/>
  <c r="Q4194" i="107" s="1"/>
  <c r="R4194" i="107" s="1"/>
  <c r="L4193" i="107"/>
  <c r="M4193" i="107" s="1"/>
  <c r="Q4193" i="107" s="1"/>
  <c r="R4193" i="107" s="1"/>
  <c r="L4192" i="107"/>
  <c r="M4192" i="107" s="1"/>
  <c r="Q4192" i="107" s="1"/>
  <c r="R4192" i="107" s="1"/>
  <c r="L4191" i="107"/>
  <c r="M4191" i="107" s="1"/>
  <c r="Q4191" i="107" s="1"/>
  <c r="R4191" i="107" s="1"/>
  <c r="L4190" i="107"/>
  <c r="M4190" i="107" s="1"/>
  <c r="Q4190" i="107" s="1"/>
  <c r="R4190" i="107" s="1"/>
  <c r="L4189" i="107"/>
  <c r="M4189" i="107" s="1"/>
  <c r="Q4189" i="107" s="1"/>
  <c r="R4189" i="107" s="1"/>
  <c r="L4188" i="107"/>
  <c r="M4188" i="107" s="1"/>
  <c r="Q4188" i="107" s="1"/>
  <c r="R4188" i="107" s="1"/>
  <c r="L4187" i="107"/>
  <c r="M4187" i="107" s="1"/>
  <c r="Q4187" i="107" s="1"/>
  <c r="R4187" i="107" s="1"/>
  <c r="L4186" i="107"/>
  <c r="M4186" i="107" s="1"/>
  <c r="Q4186" i="107" s="1"/>
  <c r="R4186" i="107" s="1"/>
  <c r="L4185" i="107"/>
  <c r="M4185" i="107" s="1"/>
  <c r="Q4185" i="107" s="1"/>
  <c r="R4185" i="107" s="1"/>
  <c r="L4184" i="107"/>
  <c r="M4184" i="107" s="1"/>
  <c r="Q4184" i="107" s="1"/>
  <c r="R4184" i="107" s="1"/>
  <c r="L4183" i="107"/>
  <c r="M4183" i="107" s="1"/>
  <c r="Q4183" i="107" s="1"/>
  <c r="R4183" i="107" s="1"/>
  <c r="L4182" i="107"/>
  <c r="M4182" i="107" s="1"/>
  <c r="Q4182" i="107" s="1"/>
  <c r="R4182" i="107" s="1"/>
  <c r="L4181" i="107"/>
  <c r="M4181" i="107" s="1"/>
  <c r="Q4181" i="107" s="1"/>
  <c r="R4181" i="107" s="1"/>
  <c r="L4180" i="107"/>
  <c r="M4180" i="107" s="1"/>
  <c r="Q4180" i="107" s="1"/>
  <c r="R4180" i="107" s="1"/>
  <c r="L4179" i="107"/>
  <c r="M4179" i="107" s="1"/>
  <c r="Q4179" i="107" s="1"/>
  <c r="R4179" i="107" s="1"/>
  <c r="L4178" i="107"/>
  <c r="M4178" i="107" s="1"/>
  <c r="Q4178" i="107" s="1"/>
  <c r="R4178" i="107" s="1"/>
  <c r="L4177" i="107"/>
  <c r="M4177" i="107" s="1"/>
  <c r="Q4177" i="107" s="1"/>
  <c r="R4177" i="107" s="1"/>
  <c r="L4176" i="107"/>
  <c r="M4176" i="107" s="1"/>
  <c r="Q4176" i="107" s="1"/>
  <c r="R4176" i="107" s="1"/>
  <c r="L4175" i="107"/>
  <c r="M4175" i="107" s="1"/>
  <c r="Q4175" i="107" s="1"/>
  <c r="R4175" i="107" s="1"/>
  <c r="L4174" i="107"/>
  <c r="M4174" i="107" s="1"/>
  <c r="Q4174" i="107" s="1"/>
  <c r="R4174" i="107" s="1"/>
  <c r="L4173" i="107"/>
  <c r="M4173" i="107" s="1"/>
  <c r="Q4173" i="107" s="1"/>
  <c r="R4173" i="107" s="1"/>
  <c r="L4172" i="107"/>
  <c r="M4172" i="107" s="1"/>
  <c r="Q4172" i="107" s="1"/>
  <c r="R4172" i="107" s="1"/>
  <c r="L4171" i="107"/>
  <c r="M4171" i="107" s="1"/>
  <c r="Q4171" i="107" s="1"/>
  <c r="R4171" i="107" s="1"/>
  <c r="L4170" i="107"/>
  <c r="M4170" i="107" s="1"/>
  <c r="Q4170" i="107" s="1"/>
  <c r="R4170" i="107" s="1"/>
  <c r="L4169" i="107"/>
  <c r="M4169" i="107" s="1"/>
  <c r="Q4169" i="107" s="1"/>
  <c r="R4169" i="107" s="1"/>
  <c r="L4168" i="107"/>
  <c r="M4168" i="107" s="1"/>
  <c r="Q4168" i="107" s="1"/>
  <c r="R4168" i="107" s="1"/>
  <c r="L4167" i="107"/>
  <c r="M4167" i="107" s="1"/>
  <c r="Q4167" i="107" s="1"/>
  <c r="R4167" i="107" s="1"/>
  <c r="L4166" i="107"/>
  <c r="M4166" i="107" s="1"/>
  <c r="Q4166" i="107" s="1"/>
  <c r="R4166" i="107" s="1"/>
  <c r="L4165" i="107"/>
  <c r="M4165" i="107" s="1"/>
  <c r="Q4165" i="107" s="1"/>
  <c r="R4165" i="107" s="1"/>
  <c r="L4164" i="107"/>
  <c r="M4164" i="107" s="1"/>
  <c r="Q4164" i="107" s="1"/>
  <c r="R4164" i="107" s="1"/>
  <c r="L4163" i="107"/>
  <c r="M4163" i="107" s="1"/>
  <c r="Q4163" i="107" s="1"/>
  <c r="R4163" i="107" s="1"/>
  <c r="L4162" i="107"/>
  <c r="M4162" i="107" s="1"/>
  <c r="Q4162" i="107" s="1"/>
  <c r="R4162" i="107" s="1"/>
  <c r="L4161" i="107"/>
  <c r="M4161" i="107" s="1"/>
  <c r="Q4161" i="107" s="1"/>
  <c r="R4161" i="107" s="1"/>
  <c r="L4160" i="107"/>
  <c r="M4160" i="107" s="1"/>
  <c r="Q4160" i="107" s="1"/>
  <c r="R4160" i="107" s="1"/>
  <c r="L4159" i="107"/>
  <c r="M4159" i="107" s="1"/>
  <c r="Q4159" i="107" s="1"/>
  <c r="R4159" i="107" s="1"/>
  <c r="L4158" i="107"/>
  <c r="M4158" i="107" s="1"/>
  <c r="Q4158" i="107" s="1"/>
  <c r="R4158" i="107" s="1"/>
  <c r="L4157" i="107"/>
  <c r="M4157" i="107" s="1"/>
  <c r="Q4157" i="107" s="1"/>
  <c r="R4157" i="107" s="1"/>
  <c r="L4156" i="107"/>
  <c r="M4156" i="107" s="1"/>
  <c r="Q4156" i="107" s="1"/>
  <c r="R4156" i="107" s="1"/>
  <c r="L4155" i="107"/>
  <c r="M4155" i="107" s="1"/>
  <c r="Q4155" i="107" s="1"/>
  <c r="R4155" i="107" s="1"/>
  <c r="L4154" i="107"/>
  <c r="M4154" i="107" s="1"/>
  <c r="Q4154" i="107" s="1"/>
  <c r="R4154" i="107" s="1"/>
  <c r="L4153" i="107"/>
  <c r="M4153" i="107" s="1"/>
  <c r="Q4153" i="107" s="1"/>
  <c r="R4153" i="107" s="1"/>
  <c r="L4152" i="107"/>
  <c r="M4152" i="107" s="1"/>
  <c r="Q4152" i="107" s="1"/>
  <c r="R4152" i="107" s="1"/>
  <c r="L4151" i="107"/>
  <c r="M4151" i="107" s="1"/>
  <c r="Q4151" i="107" s="1"/>
  <c r="R4151" i="107" s="1"/>
  <c r="L4150" i="107"/>
  <c r="M4150" i="107" s="1"/>
  <c r="Q4150" i="107" s="1"/>
  <c r="R4150" i="107" s="1"/>
  <c r="L4149" i="107"/>
  <c r="M4149" i="107" s="1"/>
  <c r="Q4149" i="107" s="1"/>
  <c r="R4149" i="107" s="1"/>
  <c r="L4148" i="107"/>
  <c r="M4148" i="107" s="1"/>
  <c r="Q4148" i="107" s="1"/>
  <c r="R4148" i="107" s="1"/>
  <c r="L4147" i="107"/>
  <c r="M4147" i="107" s="1"/>
  <c r="Q4147" i="107" s="1"/>
  <c r="R4147" i="107" s="1"/>
  <c r="L4146" i="107"/>
  <c r="M4146" i="107" s="1"/>
  <c r="Q4146" i="107" s="1"/>
  <c r="R4146" i="107" s="1"/>
  <c r="L4145" i="107"/>
  <c r="M4145" i="107" s="1"/>
  <c r="Q4145" i="107" s="1"/>
  <c r="R4145" i="107" s="1"/>
  <c r="L4144" i="107"/>
  <c r="M4144" i="107" s="1"/>
  <c r="Q4144" i="107" s="1"/>
  <c r="R4144" i="107" s="1"/>
  <c r="L4143" i="107"/>
  <c r="M4143" i="107" s="1"/>
  <c r="Q4143" i="107" s="1"/>
  <c r="R4143" i="107" s="1"/>
  <c r="L4142" i="107"/>
  <c r="M4142" i="107" s="1"/>
  <c r="Q4142" i="107" s="1"/>
  <c r="R4142" i="107" s="1"/>
  <c r="L4141" i="107"/>
  <c r="M4141" i="107" s="1"/>
  <c r="Q4141" i="107" s="1"/>
  <c r="R4141" i="107" s="1"/>
  <c r="L4140" i="107"/>
  <c r="M4140" i="107" s="1"/>
  <c r="Q4140" i="107" s="1"/>
  <c r="R4140" i="107" s="1"/>
  <c r="L4139" i="107"/>
  <c r="M4139" i="107" s="1"/>
  <c r="Q4139" i="107" s="1"/>
  <c r="R4139" i="107" s="1"/>
  <c r="L4138" i="107"/>
  <c r="M4138" i="107" s="1"/>
  <c r="Q4138" i="107" s="1"/>
  <c r="R4138" i="107" s="1"/>
  <c r="L4137" i="107"/>
  <c r="M4137" i="107" s="1"/>
  <c r="Q4137" i="107" s="1"/>
  <c r="R4137" i="107" s="1"/>
  <c r="L4136" i="107"/>
  <c r="M4136" i="107" s="1"/>
  <c r="Q4136" i="107" s="1"/>
  <c r="R4136" i="107" s="1"/>
  <c r="L4135" i="107"/>
  <c r="M4135" i="107" s="1"/>
  <c r="Q4135" i="107" s="1"/>
  <c r="R4135" i="107" s="1"/>
  <c r="L4134" i="107"/>
  <c r="M4134" i="107" s="1"/>
  <c r="Q4134" i="107" s="1"/>
  <c r="R4134" i="107" s="1"/>
  <c r="L4133" i="107"/>
  <c r="M4133" i="107" s="1"/>
  <c r="Q4133" i="107" s="1"/>
  <c r="R4133" i="107" s="1"/>
  <c r="L4132" i="107"/>
  <c r="M4132" i="107" s="1"/>
  <c r="Q4132" i="107" s="1"/>
  <c r="R4132" i="107" s="1"/>
  <c r="L4131" i="107"/>
  <c r="M4131" i="107" s="1"/>
  <c r="Q4131" i="107" s="1"/>
  <c r="R4131" i="107" s="1"/>
  <c r="L4130" i="107"/>
  <c r="M4130" i="107" s="1"/>
  <c r="Q4130" i="107" s="1"/>
  <c r="R4130" i="107" s="1"/>
  <c r="L4129" i="107"/>
  <c r="M4129" i="107" s="1"/>
  <c r="Q4129" i="107" s="1"/>
  <c r="R4129" i="107" s="1"/>
  <c r="L4128" i="107"/>
  <c r="M4128" i="107" s="1"/>
  <c r="Q4128" i="107" s="1"/>
  <c r="R4128" i="107" s="1"/>
  <c r="L4127" i="107"/>
  <c r="M4127" i="107" s="1"/>
  <c r="Q4127" i="107" s="1"/>
  <c r="R4127" i="107" s="1"/>
  <c r="L4126" i="107"/>
  <c r="M4126" i="107" s="1"/>
  <c r="Q4126" i="107" s="1"/>
  <c r="R4126" i="107" s="1"/>
  <c r="L4125" i="107"/>
  <c r="M4125" i="107" s="1"/>
  <c r="Q4125" i="107" s="1"/>
  <c r="R4125" i="107" s="1"/>
  <c r="L4124" i="107"/>
  <c r="M4124" i="107" s="1"/>
  <c r="Q4124" i="107" s="1"/>
  <c r="R4124" i="107" s="1"/>
  <c r="L4123" i="107"/>
  <c r="M4123" i="107" s="1"/>
  <c r="Q4123" i="107" s="1"/>
  <c r="R4123" i="107" s="1"/>
  <c r="L4122" i="107"/>
  <c r="M4122" i="107" s="1"/>
  <c r="Q4122" i="107" s="1"/>
  <c r="R4122" i="107" s="1"/>
  <c r="L4121" i="107"/>
  <c r="M4121" i="107" s="1"/>
  <c r="Q4121" i="107" s="1"/>
  <c r="R4121" i="107" s="1"/>
  <c r="L4120" i="107"/>
  <c r="M4120" i="107" s="1"/>
  <c r="Q4120" i="107" s="1"/>
  <c r="R4120" i="107" s="1"/>
  <c r="L4119" i="107"/>
  <c r="M4119" i="107" s="1"/>
  <c r="Q4119" i="107" s="1"/>
  <c r="R4119" i="107" s="1"/>
  <c r="L4118" i="107"/>
  <c r="M4118" i="107" s="1"/>
  <c r="Q4118" i="107" s="1"/>
  <c r="R4118" i="107" s="1"/>
  <c r="L4117" i="107"/>
  <c r="M4117" i="107" s="1"/>
  <c r="Q4117" i="107" s="1"/>
  <c r="R4117" i="107" s="1"/>
  <c r="L4116" i="107"/>
  <c r="M4116" i="107" s="1"/>
  <c r="Q4116" i="107" s="1"/>
  <c r="R4116" i="107" s="1"/>
  <c r="L4115" i="107"/>
  <c r="M4115" i="107" s="1"/>
  <c r="Q4115" i="107" s="1"/>
  <c r="R4115" i="107" s="1"/>
  <c r="L4114" i="107"/>
  <c r="M4114" i="107" s="1"/>
  <c r="Q4114" i="107" s="1"/>
  <c r="R4114" i="107" s="1"/>
  <c r="L4113" i="107"/>
  <c r="M4113" i="107" s="1"/>
  <c r="Q4113" i="107" s="1"/>
  <c r="R4113" i="107" s="1"/>
  <c r="L4112" i="107"/>
  <c r="M4112" i="107" s="1"/>
  <c r="Q4112" i="107" s="1"/>
  <c r="R4112" i="107" s="1"/>
  <c r="L4111" i="107"/>
  <c r="M4111" i="107" s="1"/>
  <c r="Q4111" i="107" s="1"/>
  <c r="R4111" i="107" s="1"/>
  <c r="L4110" i="107"/>
  <c r="M4110" i="107" s="1"/>
  <c r="Q4110" i="107" s="1"/>
  <c r="R4110" i="107" s="1"/>
  <c r="L4109" i="107"/>
  <c r="M4109" i="107" s="1"/>
  <c r="Q4109" i="107" s="1"/>
  <c r="R4109" i="107" s="1"/>
  <c r="L4108" i="107"/>
  <c r="M4108" i="107" s="1"/>
  <c r="Q4108" i="107" s="1"/>
  <c r="R4108" i="107" s="1"/>
  <c r="L4107" i="107"/>
  <c r="M4107" i="107" s="1"/>
  <c r="Q4107" i="107" s="1"/>
  <c r="R4107" i="107" s="1"/>
  <c r="L4106" i="107"/>
  <c r="M4106" i="107" s="1"/>
  <c r="Q4106" i="107" s="1"/>
  <c r="R4106" i="107" s="1"/>
  <c r="L4105" i="107"/>
  <c r="M4105" i="107" s="1"/>
  <c r="Q4105" i="107" s="1"/>
  <c r="R4105" i="107" s="1"/>
  <c r="L4104" i="107"/>
  <c r="M4104" i="107" s="1"/>
  <c r="Q4104" i="107" s="1"/>
  <c r="R4104" i="107" s="1"/>
  <c r="M3835" i="107"/>
  <c r="M3831" i="107"/>
  <c r="Q3831" i="107" s="1"/>
  <c r="R3831" i="107" s="1"/>
  <c r="M3784" i="107"/>
  <c r="Q3784" i="107" s="1"/>
  <c r="R3784" i="107" s="1"/>
  <c r="L3662" i="107"/>
  <c r="M3662" i="107" s="1"/>
  <c r="Q3662" i="107" s="1"/>
  <c r="R3662" i="107" s="1"/>
  <c r="Q4316" i="107" l="1"/>
  <c r="R4316" i="107" s="1"/>
  <c r="M4340" i="107"/>
  <c r="Q4340" i="107" s="1"/>
  <c r="R4340" i="107" s="1"/>
  <c r="O1303" i="107"/>
  <c r="O1175" i="107"/>
  <c r="O1125" i="107"/>
  <c r="Q4341" i="107"/>
  <c r="R4341" i="107" s="1"/>
  <c r="M3832" i="107"/>
  <c r="Q3832" i="107" s="1"/>
  <c r="R3832" i="107" s="1"/>
  <c r="Q3835" i="107"/>
  <c r="R3835" i="107" s="1"/>
  <c r="M4101" i="107"/>
  <c r="Q4101" i="107" s="1"/>
  <c r="R4101" i="107" s="1"/>
  <c r="M4290" i="107"/>
  <c r="M4306" i="107"/>
  <c r="Q4306" i="107" s="1"/>
  <c r="R4306" i="107" s="1"/>
  <c r="M3716" i="107"/>
  <c r="Q3716" i="107" s="1"/>
  <c r="R3716" i="107" s="1"/>
  <c r="M4311" i="107"/>
  <c r="Q4311" i="107" s="1"/>
  <c r="R4311" i="107" s="1"/>
  <c r="L3626" i="107"/>
  <c r="M3626" i="107" s="1"/>
  <c r="Q3626" i="107" s="1"/>
  <c r="R3626" i="107" s="1"/>
  <c r="L3625" i="107"/>
  <c r="M3625" i="107" s="1"/>
  <c r="Q3625" i="107" s="1"/>
  <c r="R3625" i="107" s="1"/>
  <c r="L3624" i="107"/>
  <c r="M3624" i="107" s="1"/>
  <c r="Q3624" i="107" s="1"/>
  <c r="R3624" i="107" s="1"/>
  <c r="L3622" i="107"/>
  <c r="M3622" i="107" s="1"/>
  <c r="Q3622" i="107" s="1"/>
  <c r="R3622" i="107" s="1"/>
  <c r="L3621" i="107"/>
  <c r="M3621" i="107" s="1"/>
  <c r="Q3621" i="107" s="1"/>
  <c r="R3621" i="107" s="1"/>
  <c r="L3620" i="107"/>
  <c r="M3620" i="107" s="1"/>
  <c r="Q3620" i="107" s="1"/>
  <c r="R3620" i="107" s="1"/>
  <c r="L3613" i="107"/>
  <c r="M3613" i="107" s="1"/>
  <c r="Q3613" i="107" s="1"/>
  <c r="R3613" i="107" s="1"/>
  <c r="L3612" i="107"/>
  <c r="M3612" i="107" s="1"/>
  <c r="Q3612" i="107" s="1"/>
  <c r="R3612" i="107" s="1"/>
  <c r="L3611" i="107"/>
  <c r="M3611" i="107" s="1"/>
  <c r="Q3611" i="107" s="1"/>
  <c r="R3611" i="107" s="1"/>
  <c r="L3610" i="107"/>
  <c r="M3610" i="107" s="1"/>
  <c r="Q3610" i="107" s="1"/>
  <c r="R3610" i="107" s="1"/>
  <c r="L3609" i="107"/>
  <c r="M3609" i="107" s="1"/>
  <c r="Q3609" i="107" s="1"/>
  <c r="R3609" i="107" s="1"/>
  <c r="L3608" i="107"/>
  <c r="M3608" i="107" s="1"/>
  <c r="Q3608" i="107" s="1"/>
  <c r="R3608" i="107" s="1"/>
  <c r="L3607" i="107"/>
  <c r="M3607" i="107" s="1"/>
  <c r="Q3607" i="107" s="1"/>
  <c r="R3607" i="107" s="1"/>
  <c r="L3606" i="107"/>
  <c r="M3606" i="107" s="1"/>
  <c r="Q3606" i="107" s="1"/>
  <c r="R3606" i="107" s="1"/>
  <c r="L3605" i="107"/>
  <c r="M3605" i="107" s="1"/>
  <c r="Q3605" i="107" s="1"/>
  <c r="R3605" i="107" s="1"/>
  <c r="L3604" i="107"/>
  <c r="M3604" i="107" s="1"/>
  <c r="Q3604" i="107" s="1"/>
  <c r="R3604" i="107" s="1"/>
  <c r="L3603" i="107"/>
  <c r="M3603" i="107" s="1"/>
  <c r="Q3603" i="107" s="1"/>
  <c r="R3603" i="107" s="1"/>
  <c r="L3602" i="107"/>
  <c r="M3602" i="107" s="1"/>
  <c r="Q3602" i="107" s="1"/>
  <c r="R3602" i="107" s="1"/>
  <c r="L3601" i="107"/>
  <c r="M3601" i="107" s="1"/>
  <c r="Q3601" i="107" s="1"/>
  <c r="R3601" i="107" s="1"/>
  <c r="L3599" i="107"/>
  <c r="M3599" i="107" s="1"/>
  <c r="Q3599" i="107" s="1"/>
  <c r="R3599" i="107" s="1"/>
  <c r="L3598" i="107"/>
  <c r="M3598" i="107" s="1"/>
  <c r="Q3598" i="107" s="1"/>
  <c r="R3598" i="107" s="1"/>
  <c r="L3597" i="107"/>
  <c r="M3597" i="107" s="1"/>
  <c r="Q3597" i="107" s="1"/>
  <c r="R3597" i="107" s="1"/>
  <c r="L3596" i="107"/>
  <c r="M3596" i="107" s="1"/>
  <c r="Q3596" i="107" s="1"/>
  <c r="R3596" i="107" s="1"/>
  <c r="L3595" i="107"/>
  <c r="M3595" i="107" s="1"/>
  <c r="Q3595" i="107" s="1"/>
  <c r="R3595" i="107" s="1"/>
  <c r="L3594" i="107"/>
  <c r="M3594" i="107" s="1"/>
  <c r="Q3594" i="107" s="1"/>
  <c r="R3594" i="107" s="1"/>
  <c r="L3593" i="107"/>
  <c r="M3593" i="107" s="1"/>
  <c r="Q3593" i="107" s="1"/>
  <c r="R3593" i="107" s="1"/>
  <c r="L3592" i="107"/>
  <c r="M3592" i="107" s="1"/>
  <c r="Q3592" i="107" s="1"/>
  <c r="R3592" i="107" s="1"/>
  <c r="L3591" i="107"/>
  <c r="M3591" i="107" s="1"/>
  <c r="Q3591" i="107" s="1"/>
  <c r="R3591" i="107" s="1"/>
  <c r="L3590" i="107"/>
  <c r="M3590" i="107" s="1"/>
  <c r="Q3590" i="107" s="1"/>
  <c r="R3590" i="107" s="1"/>
  <c r="L3589" i="107"/>
  <c r="M3589" i="107" s="1"/>
  <c r="Q3589" i="107" s="1"/>
  <c r="R3589" i="107" s="1"/>
  <c r="L3588" i="107"/>
  <c r="M3588" i="107" s="1"/>
  <c r="Q3588" i="107" s="1"/>
  <c r="R3588" i="107" s="1"/>
  <c r="L3587" i="107"/>
  <c r="M3587" i="107" s="1"/>
  <c r="Q3587" i="107" s="1"/>
  <c r="R3587" i="107" s="1"/>
  <c r="L3586" i="107"/>
  <c r="M3586" i="107" s="1"/>
  <c r="Q3586" i="107" s="1"/>
  <c r="R3586" i="107" s="1"/>
  <c r="L3585" i="107"/>
  <c r="M3585" i="107" s="1"/>
  <c r="Q3585" i="107" s="1"/>
  <c r="R3585" i="107" s="1"/>
  <c r="L3584" i="107"/>
  <c r="M3584" i="107" s="1"/>
  <c r="Q3584" i="107" s="1"/>
  <c r="R3584" i="107" s="1"/>
  <c r="L3583" i="107"/>
  <c r="M3583" i="107" s="1"/>
  <c r="Q3583" i="107" s="1"/>
  <c r="R3583" i="107" s="1"/>
  <c r="L3582" i="107"/>
  <c r="M3582" i="107" s="1"/>
  <c r="Q3582" i="107" s="1"/>
  <c r="R3582" i="107" s="1"/>
  <c r="L3581" i="107"/>
  <c r="M3581" i="107" s="1"/>
  <c r="Q3581" i="107" s="1"/>
  <c r="R3581" i="107" s="1"/>
  <c r="L3580" i="107"/>
  <c r="M3580" i="107" s="1"/>
  <c r="Q3580" i="107" s="1"/>
  <c r="R3580" i="107" s="1"/>
  <c r="L3579" i="107"/>
  <c r="M3579" i="107" s="1"/>
  <c r="Q3579" i="107" s="1"/>
  <c r="R3579" i="107" s="1"/>
  <c r="L3578" i="107"/>
  <c r="M3578" i="107" s="1"/>
  <c r="Q3578" i="107" s="1"/>
  <c r="R3578" i="107" s="1"/>
  <c r="L3577" i="107"/>
  <c r="M3577" i="107" s="1"/>
  <c r="Q3577" i="107" s="1"/>
  <c r="R3577" i="107" s="1"/>
  <c r="L3576" i="107"/>
  <c r="M3576" i="107" s="1"/>
  <c r="Q3576" i="107" s="1"/>
  <c r="R3576" i="107" s="1"/>
  <c r="L3575" i="107"/>
  <c r="M3575" i="107" s="1"/>
  <c r="Q3575" i="107" s="1"/>
  <c r="R3575" i="107" s="1"/>
  <c r="L3574" i="107"/>
  <c r="M3574" i="107" s="1"/>
  <c r="Q3574" i="107" s="1"/>
  <c r="R3574" i="107" s="1"/>
  <c r="L3573" i="107"/>
  <c r="M3573" i="107" s="1"/>
  <c r="Q3573" i="107" s="1"/>
  <c r="R3573" i="107" s="1"/>
  <c r="L3572" i="107"/>
  <c r="M3572" i="107" s="1"/>
  <c r="Q3572" i="107" s="1"/>
  <c r="R3572" i="107" s="1"/>
  <c r="L3571" i="107"/>
  <c r="M3571" i="107" s="1"/>
  <c r="Q3571" i="107" s="1"/>
  <c r="R3571" i="107" s="1"/>
  <c r="L3570" i="107"/>
  <c r="M3570" i="107" s="1"/>
  <c r="Q3570" i="107" s="1"/>
  <c r="R3570" i="107" s="1"/>
  <c r="L3567" i="107"/>
  <c r="M3567" i="107" s="1"/>
  <c r="Q3567" i="107" s="1"/>
  <c r="R3567" i="107" s="1"/>
  <c r="L3566" i="107"/>
  <c r="M3566" i="107" s="1"/>
  <c r="Q3566" i="107" s="1"/>
  <c r="R3566" i="107" s="1"/>
  <c r="L3565" i="107"/>
  <c r="M3565" i="107" s="1"/>
  <c r="Q3565" i="107" s="1"/>
  <c r="R3565" i="107" s="1"/>
  <c r="L3564" i="107"/>
  <c r="M3564" i="107" s="1"/>
  <c r="Q3564" i="107" s="1"/>
  <c r="R3564" i="107" s="1"/>
  <c r="L3563" i="107"/>
  <c r="M3563" i="107" s="1"/>
  <c r="Q3563" i="107" s="1"/>
  <c r="R3563" i="107" s="1"/>
  <c r="L3562" i="107"/>
  <c r="M3562" i="107" s="1"/>
  <c r="Q3562" i="107" s="1"/>
  <c r="R3562" i="107" s="1"/>
  <c r="L3561" i="107"/>
  <c r="M3561" i="107" s="1"/>
  <c r="Q3561" i="107" s="1"/>
  <c r="R3561" i="107" s="1"/>
  <c r="L3560" i="107"/>
  <c r="M3560" i="107" s="1"/>
  <c r="Q3560" i="107" s="1"/>
  <c r="R3560" i="107" s="1"/>
  <c r="L3559" i="107"/>
  <c r="M3559" i="107" s="1"/>
  <c r="Q3559" i="107" s="1"/>
  <c r="R3559" i="107" s="1"/>
  <c r="L3558" i="107"/>
  <c r="M3558" i="107" s="1"/>
  <c r="Q3558" i="107" s="1"/>
  <c r="R3558" i="107" s="1"/>
  <c r="L3557" i="107"/>
  <c r="M3557" i="107" s="1"/>
  <c r="Q3557" i="107" s="1"/>
  <c r="R3557" i="107" s="1"/>
  <c r="L3556" i="107"/>
  <c r="M3556" i="107" s="1"/>
  <c r="Q3556" i="107" s="1"/>
  <c r="R3556" i="107" s="1"/>
  <c r="L3555" i="107"/>
  <c r="M3555" i="107" s="1"/>
  <c r="Q3555" i="107" s="1"/>
  <c r="R3555" i="107" s="1"/>
  <c r="L3554" i="107"/>
  <c r="M3554" i="107" s="1"/>
  <c r="Q3554" i="107" s="1"/>
  <c r="R3554" i="107" s="1"/>
  <c r="L3553" i="107"/>
  <c r="M3553" i="107" s="1"/>
  <c r="Q3553" i="107" s="1"/>
  <c r="R3553" i="107" s="1"/>
  <c r="L3552" i="107"/>
  <c r="M3552" i="107" s="1"/>
  <c r="Q3552" i="107" s="1"/>
  <c r="R3552" i="107" s="1"/>
  <c r="L3551" i="107"/>
  <c r="M3551" i="107" s="1"/>
  <c r="Q3551" i="107" s="1"/>
  <c r="R3551" i="107" s="1"/>
  <c r="L3547" i="107"/>
  <c r="M3547" i="107" s="1"/>
  <c r="Q3547" i="107" s="1"/>
  <c r="R3547" i="107" s="1"/>
  <c r="L3546" i="107"/>
  <c r="M3546" i="107" s="1"/>
  <c r="Q3546" i="107" s="1"/>
  <c r="R3546" i="107" s="1"/>
  <c r="L3545" i="107"/>
  <c r="M3545" i="107" s="1"/>
  <c r="Q3545" i="107" s="1"/>
  <c r="R3545" i="107" s="1"/>
  <c r="L3544" i="107"/>
  <c r="M3544" i="107" s="1"/>
  <c r="Q3544" i="107" s="1"/>
  <c r="R3544" i="107" s="1"/>
  <c r="L3543" i="107"/>
  <c r="M3543" i="107" s="1"/>
  <c r="Q3543" i="107" s="1"/>
  <c r="R3543" i="107" s="1"/>
  <c r="L3542" i="107"/>
  <c r="M3542" i="107" s="1"/>
  <c r="Q3542" i="107" s="1"/>
  <c r="R3542" i="107" s="1"/>
  <c r="L3541" i="107"/>
  <c r="M3541" i="107" s="1"/>
  <c r="Q3541" i="107" s="1"/>
  <c r="R3541" i="107" s="1"/>
  <c r="L3540" i="107"/>
  <c r="M3540" i="107" s="1"/>
  <c r="Q3540" i="107" s="1"/>
  <c r="R3540" i="107" s="1"/>
  <c r="L3539" i="107"/>
  <c r="M3539" i="107" s="1"/>
  <c r="Q3539" i="107" s="1"/>
  <c r="R3539" i="107" s="1"/>
  <c r="L3538" i="107"/>
  <c r="M3538" i="107" s="1"/>
  <c r="Q3538" i="107" s="1"/>
  <c r="R3538" i="107" s="1"/>
  <c r="L3537" i="107"/>
  <c r="M3537" i="107" s="1"/>
  <c r="Q3537" i="107" s="1"/>
  <c r="R3537" i="107" s="1"/>
  <c r="L3536" i="107"/>
  <c r="M3536" i="107" s="1"/>
  <c r="Q3536" i="107" s="1"/>
  <c r="R3536" i="107" s="1"/>
  <c r="L3535" i="107"/>
  <c r="M3535" i="107" s="1"/>
  <c r="Q3535" i="107" s="1"/>
  <c r="R3535" i="107" s="1"/>
  <c r="L3534" i="107"/>
  <c r="M3534" i="107" s="1"/>
  <c r="Q3534" i="107" s="1"/>
  <c r="R3534" i="107" s="1"/>
  <c r="L3533" i="107"/>
  <c r="M3533" i="107" s="1"/>
  <c r="Q3533" i="107" s="1"/>
  <c r="R3533" i="107" s="1"/>
  <c r="L3532" i="107"/>
  <c r="M3532" i="107" s="1"/>
  <c r="Q3532" i="107" s="1"/>
  <c r="R3532" i="107" s="1"/>
  <c r="L3531" i="107"/>
  <c r="M3531" i="107" s="1"/>
  <c r="Q3531" i="107" s="1"/>
  <c r="R3531" i="107" s="1"/>
  <c r="L3530" i="107"/>
  <c r="M3530" i="107" s="1"/>
  <c r="Q3530" i="107" s="1"/>
  <c r="R3530" i="107" s="1"/>
  <c r="L3529" i="107"/>
  <c r="M3529" i="107" s="1"/>
  <c r="Q3529" i="107" s="1"/>
  <c r="R3529" i="107" s="1"/>
  <c r="L3528" i="107"/>
  <c r="M3528" i="107" s="1"/>
  <c r="Q3528" i="107" s="1"/>
  <c r="R3528" i="107" s="1"/>
  <c r="L3527" i="107"/>
  <c r="M3527" i="107" s="1"/>
  <c r="Q3527" i="107" s="1"/>
  <c r="R3527" i="107" s="1"/>
  <c r="L3526" i="107"/>
  <c r="M3526" i="107" s="1"/>
  <c r="Q3526" i="107" s="1"/>
  <c r="R3526" i="107" s="1"/>
  <c r="L3525" i="107"/>
  <c r="M3525" i="107" s="1"/>
  <c r="Q3525" i="107" s="1"/>
  <c r="R3525" i="107" s="1"/>
  <c r="L3524" i="107"/>
  <c r="M3524" i="107" s="1"/>
  <c r="Q3524" i="107" s="1"/>
  <c r="R3524" i="107" s="1"/>
  <c r="L3523" i="107"/>
  <c r="M3523" i="107" s="1"/>
  <c r="Q3523" i="107" s="1"/>
  <c r="R3523" i="107" s="1"/>
  <c r="L3522" i="107"/>
  <c r="M3522" i="107" s="1"/>
  <c r="Q3522" i="107" s="1"/>
  <c r="R3522" i="107" s="1"/>
  <c r="L3519" i="107"/>
  <c r="M3519" i="107" s="1"/>
  <c r="Q3519" i="107" s="1"/>
  <c r="R3519" i="107" s="1"/>
  <c r="L3518" i="107"/>
  <c r="M3518" i="107" s="1"/>
  <c r="Q3518" i="107" s="1"/>
  <c r="R3518" i="107" s="1"/>
  <c r="L3517" i="107"/>
  <c r="M3517" i="107" s="1"/>
  <c r="Q3517" i="107" s="1"/>
  <c r="R3517" i="107" s="1"/>
  <c r="L3516" i="107"/>
  <c r="M3516" i="107" s="1"/>
  <c r="Q3516" i="107" s="1"/>
  <c r="R3516" i="107" s="1"/>
  <c r="L3515" i="107"/>
  <c r="M3515" i="107" s="1"/>
  <c r="Q3515" i="107" s="1"/>
  <c r="R3515" i="107" s="1"/>
  <c r="L3514" i="107"/>
  <c r="M3514" i="107" s="1"/>
  <c r="Q3514" i="107" s="1"/>
  <c r="R3514" i="107" s="1"/>
  <c r="L3513" i="107"/>
  <c r="M3513" i="107" s="1"/>
  <c r="Q3513" i="107" s="1"/>
  <c r="R3513" i="107" s="1"/>
  <c r="L3512" i="107"/>
  <c r="M3512" i="107" s="1"/>
  <c r="Q3512" i="107" s="1"/>
  <c r="R3512" i="107" s="1"/>
  <c r="L3511" i="107"/>
  <c r="M3511" i="107" s="1"/>
  <c r="Q3511" i="107" s="1"/>
  <c r="R3511" i="107" s="1"/>
  <c r="L3510" i="107"/>
  <c r="M3510" i="107" s="1"/>
  <c r="Q3510" i="107" s="1"/>
  <c r="R3510" i="107" s="1"/>
  <c r="L3509" i="107"/>
  <c r="M3509" i="107" s="1"/>
  <c r="Q3509" i="107" s="1"/>
  <c r="R3509" i="107" s="1"/>
  <c r="L3508" i="107"/>
  <c r="M3508" i="107" s="1"/>
  <c r="Q3508" i="107" s="1"/>
  <c r="R3508" i="107" s="1"/>
  <c r="L3507" i="107"/>
  <c r="M3507" i="107" s="1"/>
  <c r="Q3507" i="107" s="1"/>
  <c r="R3507" i="107" s="1"/>
  <c r="L3506" i="107"/>
  <c r="M3506" i="107" s="1"/>
  <c r="Q3506" i="107" s="1"/>
  <c r="R3506" i="107" s="1"/>
  <c r="L3505" i="107"/>
  <c r="M3505" i="107" s="1"/>
  <c r="Q3505" i="107" s="1"/>
  <c r="R3505" i="107" s="1"/>
  <c r="L3504" i="107"/>
  <c r="M3504" i="107" s="1"/>
  <c r="Q3504" i="107" s="1"/>
  <c r="R3504" i="107" s="1"/>
  <c r="L3503" i="107"/>
  <c r="M3503" i="107" s="1"/>
  <c r="Q3503" i="107" s="1"/>
  <c r="R3503" i="107" s="1"/>
  <c r="L3502" i="107"/>
  <c r="M3502" i="107" s="1"/>
  <c r="Q3502" i="107" s="1"/>
  <c r="R3502" i="107" s="1"/>
  <c r="L3496" i="107"/>
  <c r="M3496" i="107" s="1"/>
  <c r="Q3496" i="107" s="1"/>
  <c r="R3496" i="107" s="1"/>
  <c r="L3495" i="107"/>
  <c r="M3495" i="107" s="1"/>
  <c r="Q3495" i="107" s="1"/>
  <c r="R3495" i="107" s="1"/>
  <c r="L3494" i="107"/>
  <c r="G3494" i="107"/>
  <c r="P3494" i="107" s="1"/>
  <c r="L3492" i="107"/>
  <c r="M3492" i="107" s="1"/>
  <c r="Q3492" i="107" s="1"/>
  <c r="R3492" i="107" s="1"/>
  <c r="L3491" i="107"/>
  <c r="M3491" i="107" s="1"/>
  <c r="Q3491" i="107" s="1"/>
  <c r="R3491" i="107" s="1"/>
  <c r="L3490" i="107"/>
  <c r="M3490" i="107" s="1"/>
  <c r="Q3490" i="107" s="1"/>
  <c r="R3490" i="107" s="1"/>
  <c r="L3487" i="107"/>
  <c r="M3487" i="107" s="1"/>
  <c r="Q3487" i="107" s="1"/>
  <c r="R3487" i="107" s="1"/>
  <c r="L3486" i="107"/>
  <c r="M3486" i="107" s="1"/>
  <c r="Q3486" i="107" s="1"/>
  <c r="R3486" i="107" s="1"/>
  <c r="L3485" i="107"/>
  <c r="M3485" i="107" s="1"/>
  <c r="Q3485" i="107" s="1"/>
  <c r="R3485" i="107" s="1"/>
  <c r="L3484" i="107"/>
  <c r="M3484" i="107" s="1"/>
  <c r="Q3484" i="107" s="1"/>
  <c r="R3484" i="107" s="1"/>
  <c r="L3483" i="107"/>
  <c r="M3483" i="107" s="1"/>
  <c r="Q3483" i="107" s="1"/>
  <c r="R3483" i="107" s="1"/>
  <c r="L3482" i="107"/>
  <c r="M3482" i="107" s="1"/>
  <c r="Q3482" i="107" s="1"/>
  <c r="R3482" i="107" s="1"/>
  <c r="L3481" i="107"/>
  <c r="M3481" i="107" s="1"/>
  <c r="Q3481" i="107" s="1"/>
  <c r="R3481" i="107" s="1"/>
  <c r="L3473" i="107"/>
  <c r="M3473" i="107" s="1"/>
  <c r="Q3473" i="107" s="1"/>
  <c r="R3473" i="107" s="1"/>
  <c r="L3472" i="107"/>
  <c r="M3472" i="107" s="1"/>
  <c r="Q3472" i="107" s="1"/>
  <c r="R3472" i="107" s="1"/>
  <c r="L3471" i="107"/>
  <c r="M3471" i="107" s="1"/>
  <c r="Q3471" i="107" s="1"/>
  <c r="R3471" i="107" s="1"/>
  <c r="L3470" i="107"/>
  <c r="G3470" i="107"/>
  <c r="P3470" i="107" s="1"/>
  <c r="L3469" i="107"/>
  <c r="M3469" i="107" s="1"/>
  <c r="Q3469" i="107" s="1"/>
  <c r="R3469" i="107" s="1"/>
  <c r="L3468" i="107"/>
  <c r="M3468" i="107" s="1"/>
  <c r="Q3468" i="107" s="1"/>
  <c r="R3468" i="107" s="1"/>
  <c r="L3467" i="107"/>
  <c r="M3467" i="107" s="1"/>
  <c r="Q3467" i="107" s="1"/>
  <c r="R3467" i="107" s="1"/>
  <c r="L3466" i="107"/>
  <c r="M3466" i="107" s="1"/>
  <c r="Q3466" i="107" s="1"/>
  <c r="R3466" i="107" s="1"/>
  <c r="L3464" i="107"/>
  <c r="M3464" i="107" s="1"/>
  <c r="Q3464" i="107" s="1"/>
  <c r="R3464" i="107" s="1"/>
  <c r="L3463" i="107"/>
  <c r="M3463" i="107" s="1"/>
  <c r="Q3463" i="107" s="1"/>
  <c r="R3463" i="107" s="1"/>
  <c r="L3462" i="107"/>
  <c r="M3462" i="107" s="1"/>
  <c r="Q3462" i="107" s="1"/>
  <c r="R3462" i="107" s="1"/>
  <c r="L3460" i="107"/>
  <c r="M3460" i="107" s="1"/>
  <c r="Q3460" i="107" s="1"/>
  <c r="R3460" i="107" s="1"/>
  <c r="L3459" i="107"/>
  <c r="M3459" i="107" s="1"/>
  <c r="Q3459" i="107" s="1"/>
  <c r="R3459" i="107" s="1"/>
  <c r="L3458" i="107"/>
  <c r="M3458" i="107" s="1"/>
  <c r="Q3458" i="107" s="1"/>
  <c r="R3458" i="107" s="1"/>
  <c r="L3455" i="107"/>
  <c r="M3455" i="107" s="1"/>
  <c r="Q3455" i="107" s="1"/>
  <c r="R3455" i="107" s="1"/>
  <c r="L3453" i="107"/>
  <c r="M3453" i="107" s="1"/>
  <c r="Q3453" i="107" s="1"/>
  <c r="R3453" i="107" s="1"/>
  <c r="L3452" i="107"/>
  <c r="M3452" i="107" s="1"/>
  <c r="Q3452" i="107" s="1"/>
  <c r="R3452" i="107" s="1"/>
  <c r="L3451" i="107"/>
  <c r="M3451" i="107" s="1"/>
  <c r="Q3451" i="107" s="1"/>
  <c r="R3451" i="107" s="1"/>
  <c r="L3450" i="107"/>
  <c r="M3450" i="107" s="1"/>
  <c r="Q3450" i="107" s="1"/>
  <c r="R3450" i="107" s="1"/>
  <c r="L3449" i="107"/>
  <c r="M3449" i="107" s="1"/>
  <c r="Q3449" i="107" s="1"/>
  <c r="R3449" i="107" s="1"/>
  <c r="L3448" i="107"/>
  <c r="G3448" i="107"/>
  <c r="P3448" i="107" s="1"/>
  <c r="L3447" i="107"/>
  <c r="M3447" i="107" s="1"/>
  <c r="Q3447" i="107" s="1"/>
  <c r="R3447" i="107" s="1"/>
  <c r="L3446" i="107"/>
  <c r="M3446" i="107" s="1"/>
  <c r="Q3446" i="107" s="1"/>
  <c r="R3446" i="107" s="1"/>
  <c r="L3445" i="107"/>
  <c r="M3445" i="107" s="1"/>
  <c r="Q3445" i="107" s="1"/>
  <c r="R3445" i="107" s="1"/>
  <c r="L3444" i="107"/>
  <c r="M3444" i="107" s="1"/>
  <c r="Q3444" i="107" s="1"/>
  <c r="R3444" i="107" s="1"/>
  <c r="L3443" i="107"/>
  <c r="M3443" i="107" s="1"/>
  <c r="Q3443" i="107" s="1"/>
  <c r="R3443" i="107" s="1"/>
  <c r="L3441" i="107"/>
  <c r="M3441" i="107" s="1"/>
  <c r="Q3441" i="107" s="1"/>
  <c r="R3441" i="107" s="1"/>
  <c r="L3440" i="107"/>
  <c r="M3440" i="107" s="1"/>
  <c r="Q3440" i="107" s="1"/>
  <c r="R3440" i="107" s="1"/>
  <c r="L3434" i="107"/>
  <c r="M3434" i="107" s="1"/>
  <c r="Q3434" i="107" s="1"/>
  <c r="R3434" i="107" s="1"/>
  <c r="L3433" i="107"/>
  <c r="M3433" i="107" s="1"/>
  <c r="Q3433" i="107" s="1"/>
  <c r="R3433" i="107" s="1"/>
  <c r="L3432" i="107"/>
  <c r="M3432" i="107" s="1"/>
  <c r="Q3432" i="107" s="1"/>
  <c r="R3432" i="107" s="1"/>
  <c r="L3431" i="107"/>
  <c r="M3431" i="107" s="1"/>
  <c r="Q3431" i="107" s="1"/>
  <c r="R3431" i="107" s="1"/>
  <c r="L3430" i="107"/>
  <c r="M3430" i="107" s="1"/>
  <c r="Q3430" i="107" s="1"/>
  <c r="R3430" i="107" s="1"/>
  <c r="L3427" i="107"/>
  <c r="M3427" i="107" s="1"/>
  <c r="Q3427" i="107" s="1"/>
  <c r="R3427" i="107" s="1"/>
  <c r="L3426" i="107"/>
  <c r="M3426" i="107" s="1"/>
  <c r="Q3426" i="107" s="1"/>
  <c r="R3426" i="107" s="1"/>
  <c r="L3425" i="107"/>
  <c r="M3425" i="107" s="1"/>
  <c r="Q3425" i="107" s="1"/>
  <c r="R3425" i="107" s="1"/>
  <c r="L3423" i="107"/>
  <c r="M3423" i="107" s="1"/>
  <c r="Q3423" i="107" s="1"/>
  <c r="R3423" i="107" s="1"/>
  <c r="L3422" i="107"/>
  <c r="M3422" i="107" s="1"/>
  <c r="Q3422" i="107" s="1"/>
  <c r="R3422" i="107" s="1"/>
  <c r="L3419" i="107"/>
  <c r="M3419" i="107" s="1"/>
  <c r="Q3419" i="107" s="1"/>
  <c r="R3419" i="107" s="1"/>
  <c r="L3418" i="107"/>
  <c r="M3418" i="107" s="1"/>
  <c r="Q3418" i="107" s="1"/>
  <c r="R3418" i="107" s="1"/>
  <c r="L3412" i="107"/>
  <c r="M3412" i="107" s="1"/>
  <c r="Q3412" i="107" s="1"/>
  <c r="R3412" i="107" s="1"/>
  <c r="L3410" i="107"/>
  <c r="M3410" i="107" s="1"/>
  <c r="Q3410" i="107" s="1"/>
  <c r="R3410" i="107" s="1"/>
  <c r="L3408" i="107"/>
  <c r="M3408" i="107" s="1"/>
  <c r="Q3408" i="107" s="1"/>
  <c r="R3408" i="107" s="1"/>
  <c r="L3406" i="107"/>
  <c r="M3406" i="107" s="1"/>
  <c r="Q3406" i="107" s="1"/>
  <c r="R3406" i="107" s="1"/>
  <c r="L3405" i="107"/>
  <c r="M3405" i="107" s="1"/>
  <c r="Q3405" i="107" s="1"/>
  <c r="R3405" i="107" s="1"/>
  <c r="L3399" i="107"/>
  <c r="M3399" i="107" s="1"/>
  <c r="Q3399" i="107" s="1"/>
  <c r="R3399" i="107" s="1"/>
  <c r="L3398" i="107"/>
  <c r="M3398" i="107" s="1"/>
  <c r="Q3398" i="107" s="1"/>
  <c r="R3398" i="107" s="1"/>
  <c r="L3397" i="107"/>
  <c r="G3397" i="107"/>
  <c r="P3397" i="107" s="1"/>
  <c r="L3396" i="107"/>
  <c r="M3396" i="107" s="1"/>
  <c r="Q3396" i="107" s="1"/>
  <c r="R3396" i="107" s="1"/>
  <c r="L3395" i="107"/>
  <c r="M3395" i="107" s="1"/>
  <c r="Q3395" i="107" s="1"/>
  <c r="R3395" i="107" s="1"/>
  <c r="L3394" i="107"/>
  <c r="M3394" i="107" s="1"/>
  <c r="Q3394" i="107" s="1"/>
  <c r="R3394" i="107" s="1"/>
  <c r="L3393" i="107"/>
  <c r="M3393" i="107" s="1"/>
  <c r="Q3393" i="107" s="1"/>
  <c r="R3393" i="107" s="1"/>
  <c r="L3392" i="107"/>
  <c r="M3392" i="107" s="1"/>
  <c r="Q3392" i="107" s="1"/>
  <c r="R3392" i="107" s="1"/>
  <c r="L3391" i="107"/>
  <c r="M3391" i="107" s="1"/>
  <c r="Q3391" i="107" s="1"/>
  <c r="R3391" i="107" s="1"/>
  <c r="L3390" i="107"/>
  <c r="M3390" i="107" s="1"/>
  <c r="Q3390" i="107" s="1"/>
  <c r="R3390" i="107" s="1"/>
  <c r="L3389" i="107"/>
  <c r="M3389" i="107" s="1"/>
  <c r="Q3389" i="107" s="1"/>
  <c r="R3389" i="107" s="1"/>
  <c r="L3388" i="107"/>
  <c r="M3388" i="107" s="1"/>
  <c r="Q3388" i="107" s="1"/>
  <c r="R3388" i="107" s="1"/>
  <c r="L3387" i="107"/>
  <c r="M3387" i="107" s="1"/>
  <c r="Q3387" i="107" s="1"/>
  <c r="R3387" i="107" s="1"/>
  <c r="L3386" i="107"/>
  <c r="M3386" i="107" s="1"/>
  <c r="Q3386" i="107" s="1"/>
  <c r="R3386" i="107" s="1"/>
  <c r="L3385" i="107"/>
  <c r="M3385" i="107" s="1"/>
  <c r="Q3385" i="107" s="1"/>
  <c r="R3385" i="107" s="1"/>
  <c r="L3384" i="107"/>
  <c r="G3384" i="107"/>
  <c r="P3384" i="107" s="1"/>
  <c r="L3383" i="107"/>
  <c r="G3383" i="107"/>
  <c r="P3383" i="107" s="1"/>
  <c r="L3381" i="107"/>
  <c r="M3381" i="107" s="1"/>
  <c r="Q3381" i="107" s="1"/>
  <c r="R3381" i="107" s="1"/>
  <c r="L3380" i="107"/>
  <c r="M3380" i="107" s="1"/>
  <c r="Q3380" i="107" s="1"/>
  <c r="R3380" i="107" s="1"/>
  <c r="L3379" i="107"/>
  <c r="M3379" i="107" s="1"/>
  <c r="Q3379" i="107" s="1"/>
  <c r="R3379" i="107" s="1"/>
  <c r="L3378" i="107"/>
  <c r="M3378" i="107" s="1"/>
  <c r="Q3378" i="107" s="1"/>
  <c r="R3378" i="107" s="1"/>
  <c r="L3376" i="107"/>
  <c r="L3374" i="107"/>
  <c r="L3373" i="107"/>
  <c r="L3372" i="107"/>
  <c r="Q3371" i="107"/>
  <c r="R3371" i="107" s="1"/>
  <c r="L3368" i="107"/>
  <c r="G3368" i="107"/>
  <c r="P3368" i="107" s="1"/>
  <c r="L3367" i="107"/>
  <c r="G3367" i="107"/>
  <c r="P3367" i="107" s="1"/>
  <c r="L3366" i="107"/>
  <c r="G3366" i="107"/>
  <c r="P3366" i="107" s="1"/>
  <c r="L3365" i="107"/>
  <c r="M3365" i="107" s="1"/>
  <c r="Q3365" i="107" s="1"/>
  <c r="R3365" i="107" s="1"/>
  <c r="Q3364" i="107"/>
  <c r="R3364" i="107" s="1"/>
  <c r="L3361" i="107"/>
  <c r="L3360" i="107"/>
  <c r="L3359" i="107"/>
  <c r="L3358" i="107"/>
  <c r="G3358" i="107"/>
  <c r="L3356" i="107"/>
  <c r="G3356" i="107"/>
  <c r="P3356" i="107" s="1"/>
  <c r="L3355" i="107"/>
  <c r="G3355" i="107"/>
  <c r="P3355" i="107" s="1"/>
  <c r="L3354" i="107"/>
  <c r="G3354" i="107"/>
  <c r="P3354" i="107" s="1"/>
  <c r="Q3353" i="107"/>
  <c r="R3353" i="107" s="1"/>
  <c r="L3352" i="107"/>
  <c r="L3351" i="107"/>
  <c r="L3350" i="107"/>
  <c r="L3349" i="107"/>
  <c r="L3348" i="107"/>
  <c r="G3348" i="107"/>
  <c r="L3344" i="107"/>
  <c r="G3344" i="107"/>
  <c r="P3344" i="107" s="1"/>
  <c r="L3343" i="107"/>
  <c r="G3343" i="107"/>
  <c r="P3343" i="107" s="1"/>
  <c r="L3342" i="107"/>
  <c r="L3341" i="107"/>
  <c r="L3340" i="107"/>
  <c r="L3339" i="107"/>
  <c r="G3339" i="107"/>
  <c r="L3333" i="107"/>
  <c r="M3333" i="107" s="1"/>
  <c r="Q3333" i="107" s="1"/>
  <c r="R3333" i="107" s="1"/>
  <c r="L3332" i="107"/>
  <c r="M3332" i="107" s="1"/>
  <c r="Q3332" i="107" s="1"/>
  <c r="R3332" i="107" s="1"/>
  <c r="L3331" i="107"/>
  <c r="M3331" i="107" s="1"/>
  <c r="Q3331" i="107" s="1"/>
  <c r="R3331" i="107" s="1"/>
  <c r="L3330" i="107"/>
  <c r="M3330" i="107" s="1"/>
  <c r="Q3330" i="107" s="1"/>
  <c r="R3330" i="107" s="1"/>
  <c r="L3327" i="107"/>
  <c r="M3327" i="107" s="1"/>
  <c r="Q3327" i="107" s="1"/>
  <c r="R3327" i="107" s="1"/>
  <c r="L3326" i="107"/>
  <c r="M3326" i="107" s="1"/>
  <c r="Q3326" i="107" s="1"/>
  <c r="R3326" i="107" s="1"/>
  <c r="L3325" i="107"/>
  <c r="M3325" i="107" s="1"/>
  <c r="Q3325" i="107" s="1"/>
  <c r="R3325" i="107" s="1"/>
  <c r="L3324" i="107"/>
  <c r="M3324" i="107" s="1"/>
  <c r="Q3324" i="107" s="1"/>
  <c r="R3324" i="107" s="1"/>
  <c r="L3323" i="107"/>
  <c r="M3323" i="107" s="1"/>
  <c r="Q3323" i="107" s="1"/>
  <c r="R3323" i="107" s="1"/>
  <c r="L3322" i="107"/>
  <c r="M3322" i="107" s="1"/>
  <c r="Q3322" i="107" s="1"/>
  <c r="R3322" i="107" s="1"/>
  <c r="L3319" i="107"/>
  <c r="M3319" i="107" s="1"/>
  <c r="Q3319" i="107" s="1"/>
  <c r="R3319" i="107" s="1"/>
  <c r="L3318" i="107"/>
  <c r="M3318" i="107" s="1"/>
  <c r="Q3318" i="107" s="1"/>
  <c r="R3318" i="107" s="1"/>
  <c r="L3313" i="107"/>
  <c r="M3313" i="107" s="1"/>
  <c r="Q3313" i="107" s="1"/>
  <c r="R3313" i="107" s="1"/>
  <c r="L3312" i="107"/>
  <c r="M3312" i="107" s="1"/>
  <c r="Q3312" i="107" s="1"/>
  <c r="R3312" i="107" s="1"/>
  <c r="L3311" i="107"/>
  <c r="M3311" i="107" s="1"/>
  <c r="Q3311" i="107" s="1"/>
  <c r="R3311" i="107" s="1"/>
  <c r="L3310" i="107"/>
  <c r="M3310" i="107" s="1"/>
  <c r="Q3310" i="107" s="1"/>
  <c r="R3310" i="107" s="1"/>
  <c r="L3309" i="107"/>
  <c r="M3309" i="107" s="1"/>
  <c r="Q3309" i="107" s="1"/>
  <c r="R3309" i="107" s="1"/>
  <c r="L3308" i="107"/>
  <c r="M3308" i="107" s="1"/>
  <c r="Q3308" i="107" s="1"/>
  <c r="R3308" i="107" s="1"/>
  <c r="L3307" i="107"/>
  <c r="M3307" i="107" s="1"/>
  <c r="Q3307" i="107" s="1"/>
  <c r="R3307" i="107" s="1"/>
  <c r="L3306" i="107"/>
  <c r="M3306" i="107" s="1"/>
  <c r="Q3306" i="107" s="1"/>
  <c r="R3306" i="107" s="1"/>
  <c r="L3305" i="107"/>
  <c r="M3305" i="107" s="1"/>
  <c r="Q3305" i="107" s="1"/>
  <c r="R3305" i="107" s="1"/>
  <c r="L3304" i="107"/>
  <c r="M3304" i="107" s="1"/>
  <c r="Q3304" i="107" s="1"/>
  <c r="R3304" i="107" s="1"/>
  <c r="L3303" i="107"/>
  <c r="M3303" i="107" s="1"/>
  <c r="Q3303" i="107" s="1"/>
  <c r="R3303" i="107" s="1"/>
  <c r="L3300" i="107"/>
  <c r="M3300" i="107" s="1"/>
  <c r="Q3300" i="107" s="1"/>
  <c r="R3300" i="107" s="1"/>
  <c r="L3299" i="107"/>
  <c r="M3299" i="107" s="1"/>
  <c r="Q3299" i="107" s="1"/>
  <c r="R3299" i="107" s="1"/>
  <c r="L3298" i="107"/>
  <c r="M3298" i="107" s="1"/>
  <c r="Q3298" i="107" s="1"/>
  <c r="R3298" i="107" s="1"/>
  <c r="L3297" i="107"/>
  <c r="M3297" i="107" s="1"/>
  <c r="Q3297" i="107" s="1"/>
  <c r="R3297" i="107" s="1"/>
  <c r="L3296" i="107"/>
  <c r="M3296" i="107" s="1"/>
  <c r="Q3296" i="107" s="1"/>
  <c r="R3296" i="107" s="1"/>
  <c r="L3295" i="107"/>
  <c r="M3295" i="107" s="1"/>
  <c r="Q3295" i="107" s="1"/>
  <c r="R3295" i="107" s="1"/>
  <c r="L3294" i="107"/>
  <c r="M3294" i="107" s="1"/>
  <c r="Q3294" i="107" s="1"/>
  <c r="R3294" i="107" s="1"/>
  <c r="L3293" i="107"/>
  <c r="M3293" i="107" s="1"/>
  <c r="Q3293" i="107" s="1"/>
  <c r="R3293" i="107" s="1"/>
  <c r="L3292" i="107"/>
  <c r="M3292" i="107" s="1"/>
  <c r="Q3292" i="107" s="1"/>
  <c r="R3292" i="107" s="1"/>
  <c r="L3288" i="107"/>
  <c r="M3288" i="107" s="1"/>
  <c r="Q3288" i="107" s="1"/>
  <c r="R3288" i="107" s="1"/>
  <c r="L3287" i="107"/>
  <c r="M3287" i="107" s="1"/>
  <c r="Q3287" i="107" s="1"/>
  <c r="R3287" i="107" s="1"/>
  <c r="L3286" i="107"/>
  <c r="M3286" i="107" s="1"/>
  <c r="Q3286" i="107" s="1"/>
  <c r="R3286" i="107" s="1"/>
  <c r="L3285" i="107"/>
  <c r="M3285" i="107" s="1"/>
  <c r="Q3285" i="107" s="1"/>
  <c r="R3285" i="107" s="1"/>
  <c r="L3284" i="107"/>
  <c r="M3284" i="107" s="1"/>
  <c r="Q3284" i="107" s="1"/>
  <c r="R3284" i="107" s="1"/>
  <c r="L3283" i="107"/>
  <c r="M3283" i="107" s="1"/>
  <c r="Q3283" i="107" s="1"/>
  <c r="R3283" i="107" s="1"/>
  <c r="L3282" i="107"/>
  <c r="M3282" i="107" s="1"/>
  <c r="Q3282" i="107" s="1"/>
  <c r="R3282" i="107" s="1"/>
  <c r="L3281" i="107"/>
  <c r="M3281" i="107" s="1"/>
  <c r="Q3281" i="107" s="1"/>
  <c r="R3281" i="107" s="1"/>
  <c r="L3279" i="107"/>
  <c r="M3279" i="107" s="1"/>
  <c r="Q3279" i="107" s="1"/>
  <c r="R3279" i="107" s="1"/>
  <c r="L3278" i="107"/>
  <c r="M3278" i="107" s="1"/>
  <c r="Q3278" i="107" s="1"/>
  <c r="R3278" i="107" s="1"/>
  <c r="L3277" i="107"/>
  <c r="M3277" i="107" s="1"/>
  <c r="Q3277" i="107" s="1"/>
  <c r="R3277" i="107" s="1"/>
  <c r="L3276" i="107"/>
  <c r="M3276" i="107" s="1"/>
  <c r="Q3276" i="107" s="1"/>
  <c r="R3276" i="107" s="1"/>
  <c r="L3275" i="107"/>
  <c r="M3275" i="107" s="1"/>
  <c r="Q3275" i="107" s="1"/>
  <c r="R3275" i="107" s="1"/>
  <c r="L3274" i="107"/>
  <c r="M3274" i="107" s="1"/>
  <c r="Q3274" i="107" s="1"/>
  <c r="R3274" i="107" s="1"/>
  <c r="L3273" i="107"/>
  <c r="M3273" i="107" s="1"/>
  <c r="Q3273" i="107" s="1"/>
  <c r="R3273" i="107" s="1"/>
  <c r="L3272" i="107"/>
  <c r="M3272" i="107" s="1"/>
  <c r="Q3272" i="107" s="1"/>
  <c r="R3272" i="107" s="1"/>
  <c r="L3271" i="107"/>
  <c r="M3271" i="107" s="1"/>
  <c r="Q3271" i="107" s="1"/>
  <c r="R3271" i="107" s="1"/>
  <c r="L3270" i="107"/>
  <c r="M3270" i="107" s="1"/>
  <c r="Q3270" i="107" s="1"/>
  <c r="R3270" i="107" s="1"/>
  <c r="L3269" i="107"/>
  <c r="M3269" i="107" s="1"/>
  <c r="Q3269" i="107" s="1"/>
  <c r="R3269" i="107" s="1"/>
  <c r="L3268" i="107"/>
  <c r="M3268" i="107" s="1"/>
  <c r="Q3268" i="107" s="1"/>
  <c r="R3268" i="107" s="1"/>
  <c r="L3267" i="107"/>
  <c r="M3267" i="107" s="1"/>
  <c r="Q3267" i="107" s="1"/>
  <c r="R3267" i="107" s="1"/>
  <c r="L3266" i="107"/>
  <c r="M3266" i="107" s="1"/>
  <c r="Q3266" i="107" s="1"/>
  <c r="R3266" i="107" s="1"/>
  <c r="L3265" i="107"/>
  <c r="M3265" i="107" s="1"/>
  <c r="Q3265" i="107" s="1"/>
  <c r="R3265" i="107" s="1"/>
  <c r="L3264" i="107"/>
  <c r="M3264" i="107" s="1"/>
  <c r="Q3264" i="107" s="1"/>
  <c r="R3264" i="107" s="1"/>
  <c r="L3263" i="107"/>
  <c r="M3263" i="107" s="1"/>
  <c r="Q3263" i="107" s="1"/>
  <c r="R3263" i="107" s="1"/>
  <c r="L3262" i="107"/>
  <c r="M3262" i="107" s="1"/>
  <c r="Q3262" i="107" s="1"/>
  <c r="R3262" i="107" s="1"/>
  <c r="L3261" i="107"/>
  <c r="M3261" i="107" s="1"/>
  <c r="Q3261" i="107" s="1"/>
  <c r="R3261" i="107" s="1"/>
  <c r="L3260" i="107"/>
  <c r="M3260" i="107" s="1"/>
  <c r="Q3260" i="107" s="1"/>
  <c r="R3260" i="107" s="1"/>
  <c r="L3259" i="107"/>
  <c r="M3259" i="107" s="1"/>
  <c r="Q3259" i="107" s="1"/>
  <c r="R3259" i="107" s="1"/>
  <c r="L3258" i="107"/>
  <c r="M3258" i="107" s="1"/>
  <c r="Q3258" i="107" s="1"/>
  <c r="R3258" i="107" s="1"/>
  <c r="L3257" i="107"/>
  <c r="L3256" i="107"/>
  <c r="L3255" i="107"/>
  <c r="M3255" i="107" s="1"/>
  <c r="Q3255" i="107" s="1"/>
  <c r="R3255" i="107" s="1"/>
  <c r="L3254" i="107"/>
  <c r="M3254" i="107" s="1"/>
  <c r="Q3254" i="107" s="1"/>
  <c r="R3254" i="107" s="1"/>
  <c r="L3253" i="107"/>
  <c r="M3253" i="107" s="1"/>
  <c r="Q3253" i="107" s="1"/>
  <c r="R3253" i="107" s="1"/>
  <c r="L3252" i="107"/>
  <c r="L3251" i="107"/>
  <c r="M3251" i="107" s="1"/>
  <c r="Q3251" i="107" s="1"/>
  <c r="R3251" i="107" s="1"/>
  <c r="L3250" i="107"/>
  <c r="M3250" i="107" s="1"/>
  <c r="Q3250" i="107" s="1"/>
  <c r="R3250" i="107" s="1"/>
  <c r="L3249" i="107"/>
  <c r="M3249" i="107" s="1"/>
  <c r="Q3249" i="107" s="1"/>
  <c r="R3249" i="107" s="1"/>
  <c r="L3248" i="107"/>
  <c r="M3248" i="107" s="1"/>
  <c r="Q3248" i="107" s="1"/>
  <c r="R3248" i="107" s="1"/>
  <c r="L3247" i="107"/>
  <c r="M3247" i="107" s="1"/>
  <c r="Q3247" i="107" s="1"/>
  <c r="R3247" i="107" s="1"/>
  <c r="L3246" i="107"/>
  <c r="M3246" i="107" s="1"/>
  <c r="Q3246" i="107" s="1"/>
  <c r="R3246" i="107" s="1"/>
  <c r="L3245" i="107"/>
  <c r="M3245" i="107" s="1"/>
  <c r="Q3245" i="107" s="1"/>
  <c r="R3245" i="107" s="1"/>
  <c r="L3244" i="107"/>
  <c r="M3244" i="107" s="1"/>
  <c r="Q3244" i="107" s="1"/>
  <c r="R3244" i="107" s="1"/>
  <c r="L3243" i="107"/>
  <c r="M3243" i="107" s="1"/>
  <c r="Q3243" i="107" s="1"/>
  <c r="R3243" i="107" s="1"/>
  <c r="L3242" i="107"/>
  <c r="M3242" i="107" s="1"/>
  <c r="Q3242" i="107" s="1"/>
  <c r="R3242" i="107" s="1"/>
  <c r="L3241" i="107"/>
  <c r="M3241" i="107" s="1"/>
  <c r="Q3241" i="107" s="1"/>
  <c r="R3241" i="107" s="1"/>
  <c r="L3240" i="107"/>
  <c r="M3240" i="107" s="1"/>
  <c r="Q3240" i="107" s="1"/>
  <c r="R3240" i="107" s="1"/>
  <c r="L3239" i="107"/>
  <c r="L3236" i="107"/>
  <c r="M3236" i="107" s="1"/>
  <c r="Q3236" i="107" s="1"/>
  <c r="R3236" i="107" s="1"/>
  <c r="L3235" i="107"/>
  <c r="M3235" i="107" s="1"/>
  <c r="Q3235" i="107" s="1"/>
  <c r="R3235" i="107" s="1"/>
  <c r="L3234" i="107"/>
  <c r="M3234" i="107" s="1"/>
  <c r="Q3234" i="107" s="1"/>
  <c r="R3234" i="107" s="1"/>
  <c r="L3233" i="107"/>
  <c r="M3233" i="107" s="1"/>
  <c r="Q3233" i="107" s="1"/>
  <c r="R3233" i="107" s="1"/>
  <c r="L3232" i="107"/>
  <c r="M3232" i="107" s="1"/>
  <c r="Q3232" i="107" s="1"/>
  <c r="R3232" i="107" s="1"/>
  <c r="L3231" i="107"/>
  <c r="M3231" i="107" s="1"/>
  <c r="Q3231" i="107" s="1"/>
  <c r="R3231" i="107" s="1"/>
  <c r="L3230" i="107"/>
  <c r="M3230" i="107" s="1"/>
  <c r="Q3230" i="107" s="1"/>
  <c r="R3230" i="107" s="1"/>
  <c r="L3229" i="107"/>
  <c r="M3229" i="107" s="1"/>
  <c r="Q3229" i="107" s="1"/>
  <c r="R3229" i="107" s="1"/>
  <c r="L3228" i="107"/>
  <c r="M3228" i="107" s="1"/>
  <c r="Q3228" i="107" s="1"/>
  <c r="R3228" i="107" s="1"/>
  <c r="L3227" i="107"/>
  <c r="M3227" i="107" s="1"/>
  <c r="Q3227" i="107" s="1"/>
  <c r="R3227" i="107" s="1"/>
  <c r="L3226" i="107"/>
  <c r="M3226" i="107" s="1"/>
  <c r="Q3226" i="107" s="1"/>
  <c r="R3226" i="107" s="1"/>
  <c r="L3225" i="107"/>
  <c r="M3225" i="107" s="1"/>
  <c r="Q3225" i="107" s="1"/>
  <c r="R3225" i="107" s="1"/>
  <c r="L3224" i="107"/>
  <c r="M3224" i="107" s="1"/>
  <c r="Q3224" i="107" s="1"/>
  <c r="R3224" i="107" s="1"/>
  <c r="L3223" i="107"/>
  <c r="M3223" i="107" s="1"/>
  <c r="Q3223" i="107" s="1"/>
  <c r="R3223" i="107" s="1"/>
  <c r="L3219" i="107"/>
  <c r="M3219" i="107" s="1"/>
  <c r="Q3219" i="107" s="1"/>
  <c r="R3219" i="107" s="1"/>
  <c r="L3218" i="107"/>
  <c r="M3218" i="107" s="1"/>
  <c r="Q3218" i="107" s="1"/>
  <c r="R3218" i="107" s="1"/>
  <c r="L3217" i="107"/>
  <c r="M3217" i="107" s="1"/>
  <c r="Q3217" i="107" s="1"/>
  <c r="R3217" i="107" s="1"/>
  <c r="Q3216" i="107"/>
  <c r="R3216" i="107" s="1"/>
  <c r="L3213" i="107"/>
  <c r="M3213" i="107" s="1"/>
  <c r="Q3213" i="107" s="1"/>
  <c r="R3213" i="107" s="1"/>
  <c r="L3212" i="107"/>
  <c r="M3212" i="107" s="1"/>
  <c r="Q3212" i="107" s="1"/>
  <c r="R3212" i="107" s="1"/>
  <c r="L3211" i="107"/>
  <c r="M3211" i="107" s="1"/>
  <c r="Q3211" i="107" s="1"/>
  <c r="R3211" i="107" s="1"/>
  <c r="L3210" i="107"/>
  <c r="M3210" i="107" s="1"/>
  <c r="Q3210" i="107" s="1"/>
  <c r="R3210" i="107" s="1"/>
  <c r="L3209" i="107"/>
  <c r="M3209" i="107" s="1"/>
  <c r="Q3209" i="107" s="1"/>
  <c r="R3209" i="107" s="1"/>
  <c r="L3208" i="107"/>
  <c r="M3208" i="107" s="1"/>
  <c r="Q3208" i="107" s="1"/>
  <c r="R3208" i="107" s="1"/>
  <c r="L3207" i="107"/>
  <c r="M3207" i="107" s="1"/>
  <c r="Q3207" i="107" s="1"/>
  <c r="R3207" i="107" s="1"/>
  <c r="L3206" i="107"/>
  <c r="M3206" i="107" s="1"/>
  <c r="Q3206" i="107" s="1"/>
  <c r="R3206" i="107" s="1"/>
  <c r="L3205" i="107"/>
  <c r="M3205" i="107" s="1"/>
  <c r="Q3205" i="107" s="1"/>
  <c r="R3205" i="107" s="1"/>
  <c r="L3204" i="107"/>
  <c r="M3204" i="107" s="1"/>
  <c r="Q3204" i="107" s="1"/>
  <c r="R3204" i="107" s="1"/>
  <c r="L3203" i="107"/>
  <c r="M3203" i="107" s="1"/>
  <c r="Q3203" i="107" s="1"/>
  <c r="R3203" i="107" s="1"/>
  <c r="L3202" i="107"/>
  <c r="M3202" i="107" s="1"/>
  <c r="Q3202" i="107" s="1"/>
  <c r="R3202" i="107" s="1"/>
  <c r="L3201" i="107"/>
  <c r="M3201" i="107" s="1"/>
  <c r="Q3201" i="107" s="1"/>
  <c r="R3201" i="107" s="1"/>
  <c r="L3200" i="107"/>
  <c r="M3200" i="107" s="1"/>
  <c r="Q3200" i="107" s="1"/>
  <c r="R3200" i="107" s="1"/>
  <c r="L3199" i="107"/>
  <c r="M3199" i="107" s="1"/>
  <c r="Q3199" i="107" s="1"/>
  <c r="R3199" i="107" s="1"/>
  <c r="L3198" i="107"/>
  <c r="M3198" i="107" s="1"/>
  <c r="Q3198" i="107" s="1"/>
  <c r="R3198" i="107" s="1"/>
  <c r="L3197" i="107"/>
  <c r="M3197" i="107" s="1"/>
  <c r="Q3197" i="107" s="1"/>
  <c r="R3197" i="107" s="1"/>
  <c r="L3196" i="107"/>
  <c r="M3196" i="107" s="1"/>
  <c r="Q3196" i="107" s="1"/>
  <c r="R3196" i="107" s="1"/>
  <c r="L3195" i="107"/>
  <c r="M3195" i="107" s="1"/>
  <c r="Q3195" i="107" s="1"/>
  <c r="R3195" i="107" s="1"/>
  <c r="L3194" i="107"/>
  <c r="M3194" i="107" s="1"/>
  <c r="Q3194" i="107" s="1"/>
  <c r="R3194" i="107" s="1"/>
  <c r="L3193" i="107"/>
  <c r="M3193" i="107" s="1"/>
  <c r="Q3193" i="107" s="1"/>
  <c r="R3193" i="107" s="1"/>
  <c r="L3192" i="107"/>
  <c r="M3192" i="107" s="1"/>
  <c r="Q3192" i="107" s="1"/>
  <c r="R3192" i="107" s="1"/>
  <c r="L3191" i="107"/>
  <c r="M3191" i="107" s="1"/>
  <c r="Q3191" i="107" s="1"/>
  <c r="R3191" i="107" s="1"/>
  <c r="L3190" i="107"/>
  <c r="M3190" i="107" s="1"/>
  <c r="Q3190" i="107" s="1"/>
  <c r="R3190" i="107" s="1"/>
  <c r="L3189" i="107"/>
  <c r="M3189" i="107" s="1"/>
  <c r="Q3189" i="107" s="1"/>
  <c r="R3189" i="107" s="1"/>
  <c r="O1304" i="107" l="1"/>
  <c r="O1176" i="107"/>
  <c r="O1126" i="107"/>
  <c r="G3350" i="107"/>
  <c r="P3350" i="107" s="1"/>
  <c r="P3348" i="107"/>
  <c r="G3360" i="107"/>
  <c r="P3360" i="107" s="1"/>
  <c r="P3358" i="107"/>
  <c r="G3340" i="107"/>
  <c r="P3340" i="107" s="1"/>
  <c r="P3339" i="107"/>
  <c r="Q4290" i="107"/>
  <c r="R4290" i="107" s="1"/>
  <c r="M3301" i="107"/>
  <c r="Q3301" i="107" s="1"/>
  <c r="R3301" i="107" s="1"/>
  <c r="M3221" i="107"/>
  <c r="Q3221" i="107" s="1"/>
  <c r="R3221" i="107" s="1"/>
  <c r="M3257" i="107"/>
  <c r="Q3257" i="107" s="1"/>
  <c r="R3257" i="107" s="1"/>
  <c r="M3348" i="107"/>
  <c r="Q3348" i="107" s="1"/>
  <c r="M3368" i="107"/>
  <c r="Q3368" i="107" s="1"/>
  <c r="R3368" i="107" s="1"/>
  <c r="M3343" i="107"/>
  <c r="Q3343" i="107" s="1"/>
  <c r="R3343" i="107" s="1"/>
  <c r="M3256" i="107"/>
  <c r="Q3256" i="107" s="1"/>
  <c r="R3256" i="107" s="1"/>
  <c r="M3339" i="107"/>
  <c r="Q3339" i="107" s="1"/>
  <c r="M3354" i="107"/>
  <c r="Q3354" i="107" s="1"/>
  <c r="R3354" i="107" s="1"/>
  <c r="M3374" i="107"/>
  <c r="Q3374" i="107" s="1"/>
  <c r="R3374" i="107" s="1"/>
  <c r="M3383" i="107"/>
  <c r="Q3383" i="107" s="1"/>
  <c r="R3383" i="107" s="1"/>
  <c r="M3397" i="107"/>
  <c r="Q3397" i="107" s="1"/>
  <c r="R3397" i="107" s="1"/>
  <c r="M3355" i="107"/>
  <c r="Q3355" i="107" s="1"/>
  <c r="R3355" i="107" s="1"/>
  <c r="M3376" i="107"/>
  <c r="Q3376" i="107" s="1"/>
  <c r="R3376" i="107" s="1"/>
  <c r="M3384" i="107"/>
  <c r="Q3384" i="107" s="1"/>
  <c r="R3384" i="107" s="1"/>
  <c r="M3252" i="107"/>
  <c r="Q3252" i="107" s="1"/>
  <c r="R3252" i="107" s="1"/>
  <c r="M3358" i="107"/>
  <c r="Q3358" i="107" s="1"/>
  <c r="M3373" i="107"/>
  <c r="Q3373" i="107" s="1"/>
  <c r="R3373" i="107" s="1"/>
  <c r="M3239" i="107"/>
  <c r="Q3239" i="107" s="1"/>
  <c r="R3239" i="107" s="1"/>
  <c r="M3344" i="107"/>
  <c r="Q3344" i="107" s="1"/>
  <c r="R3344" i="107" s="1"/>
  <c r="M3356" i="107"/>
  <c r="Q3356" i="107" s="1"/>
  <c r="R3356" i="107" s="1"/>
  <c r="M3372" i="107"/>
  <c r="Q3372" i="107" s="1"/>
  <c r="R3372" i="107" s="1"/>
  <c r="M3470" i="107"/>
  <c r="Q3470" i="107" s="1"/>
  <c r="R3470" i="107" s="1"/>
  <c r="M3367" i="107"/>
  <c r="Q3367" i="107" s="1"/>
  <c r="R3367" i="107" s="1"/>
  <c r="M3366" i="107"/>
  <c r="Q3366" i="107" s="1"/>
  <c r="R3366" i="107" s="1"/>
  <c r="M3448" i="107"/>
  <c r="Q3448" i="107" s="1"/>
  <c r="R3448" i="107" s="1"/>
  <c r="M3494" i="107"/>
  <c r="G3349" i="107"/>
  <c r="G3361" i="107"/>
  <c r="M3615" i="107"/>
  <c r="Q3615" i="107" s="1"/>
  <c r="R3615" i="107" s="1"/>
  <c r="G3351" i="107"/>
  <c r="M3315" i="107"/>
  <c r="Q3315" i="107" s="1"/>
  <c r="R3315" i="107" s="1"/>
  <c r="M3616" i="107"/>
  <c r="Q3616" i="107" s="1"/>
  <c r="R3616" i="107" s="1"/>
  <c r="M3568" i="107"/>
  <c r="Q3568" i="107" s="1"/>
  <c r="R3568" i="107" s="1"/>
  <c r="G3341" i="107"/>
  <c r="M3627" i="107"/>
  <c r="Q3627" i="107" s="1"/>
  <c r="R3627" i="107" s="1"/>
  <c r="M3548" i="107"/>
  <c r="Q3548" i="107" s="1"/>
  <c r="R3548" i="107" s="1"/>
  <c r="M3499" i="107"/>
  <c r="Q3499" i="107" s="1"/>
  <c r="R3499" i="107" s="1"/>
  <c r="M3520" i="107"/>
  <c r="Q3520" i="107" s="1"/>
  <c r="R3520" i="107" s="1"/>
  <c r="M3415" i="107"/>
  <c r="Q3415" i="107" s="1"/>
  <c r="R3415" i="107" s="1"/>
  <c r="G3352" i="107"/>
  <c r="G3359" i="107"/>
  <c r="G3342" i="107"/>
  <c r="M3334" i="107"/>
  <c r="Q3334" i="107" s="1"/>
  <c r="R3334" i="107" s="1"/>
  <c r="M3328" i="107"/>
  <c r="Q3328" i="107" s="1"/>
  <c r="R3328" i="107" s="1"/>
  <c r="M3320" i="107"/>
  <c r="Q3320" i="107" s="1"/>
  <c r="R3320" i="107" s="1"/>
  <c r="M3237" i="107"/>
  <c r="Q3237" i="107" s="1"/>
  <c r="R3237" i="107" s="1"/>
  <c r="M3314" i="107"/>
  <c r="Q3314" i="107" s="1"/>
  <c r="R3314" i="107" s="1"/>
  <c r="M3360" i="107" l="1"/>
  <c r="Q3360" i="107" s="1"/>
  <c r="R3360" i="107" s="1"/>
  <c r="M3350" i="107"/>
  <c r="Q3350" i="107" s="1"/>
  <c r="R3350" i="107" s="1"/>
  <c r="O1305" i="107"/>
  <c r="O1177" i="107"/>
  <c r="O1127" i="107"/>
  <c r="R3348" i="107"/>
  <c r="R3339" i="107"/>
  <c r="M3340" i="107"/>
  <c r="Q3340" i="107" s="1"/>
  <c r="R3340" i="107" s="1"/>
  <c r="R3358" i="107"/>
  <c r="M3352" i="107"/>
  <c r="Q3352" i="107" s="1"/>
  <c r="P3352" i="107"/>
  <c r="M3351" i="107"/>
  <c r="Q3351" i="107" s="1"/>
  <c r="P3351" i="107"/>
  <c r="M3349" i="107"/>
  <c r="Q3349" i="107" s="1"/>
  <c r="P3349" i="107"/>
  <c r="M3341" i="107"/>
  <c r="Q3341" i="107" s="1"/>
  <c r="P3341" i="107"/>
  <c r="M3498" i="107"/>
  <c r="Q3498" i="107" s="1"/>
  <c r="R3498" i="107" s="1"/>
  <c r="Q3494" i="107"/>
  <c r="R3494" i="107" s="1"/>
  <c r="M3361" i="107"/>
  <c r="Q3361" i="107" s="1"/>
  <c r="P3361" i="107"/>
  <c r="M3342" i="107"/>
  <c r="Q3342" i="107" s="1"/>
  <c r="P3342" i="107"/>
  <c r="M3359" i="107"/>
  <c r="Q3359" i="107" s="1"/>
  <c r="P3359" i="107"/>
  <c r="M3290" i="107"/>
  <c r="Q3290" i="107" s="1"/>
  <c r="R3290" i="107" s="1"/>
  <c r="M3401" i="107"/>
  <c r="Q3401" i="107" s="1"/>
  <c r="R3401" i="107" s="1"/>
  <c r="M3369" i="107"/>
  <c r="Q3369" i="107" s="1"/>
  <c r="R3369" i="107" s="1"/>
  <c r="M3400" i="107"/>
  <c r="Q3400" i="107" s="1"/>
  <c r="R3400" i="107" s="1"/>
  <c r="M3477" i="107"/>
  <c r="Q3477" i="107" s="1"/>
  <c r="R3477" i="107" s="1"/>
  <c r="L3182" i="107"/>
  <c r="M3182" i="107" s="1"/>
  <c r="L3176" i="107"/>
  <c r="M3176" i="107" s="1"/>
  <c r="Q3176" i="107" s="1"/>
  <c r="R3176" i="107" s="1"/>
  <c r="L3175" i="107"/>
  <c r="M3175" i="107" s="1"/>
  <c r="Q3175" i="107" s="1"/>
  <c r="R3175" i="107" s="1"/>
  <c r="L3174" i="107"/>
  <c r="M3174" i="107" s="1"/>
  <c r="Q3174" i="107" s="1"/>
  <c r="R3174" i="107" s="1"/>
  <c r="L3173" i="107"/>
  <c r="M3173" i="107" s="1"/>
  <c r="Q3173" i="107" s="1"/>
  <c r="R3173" i="107" s="1"/>
  <c r="L3172" i="107"/>
  <c r="M3172" i="107" s="1"/>
  <c r="Q3172" i="107" s="1"/>
  <c r="R3172" i="107" s="1"/>
  <c r="L3171" i="107"/>
  <c r="M3171" i="107" s="1"/>
  <c r="Q3171" i="107" s="1"/>
  <c r="R3171" i="107" s="1"/>
  <c r="L3170" i="107"/>
  <c r="M3170" i="107" s="1"/>
  <c r="Q3170" i="107" s="1"/>
  <c r="R3170" i="107" s="1"/>
  <c r="L3169" i="107"/>
  <c r="M3169" i="107" s="1"/>
  <c r="Q3169" i="107" s="1"/>
  <c r="R3169" i="107" s="1"/>
  <c r="L3168" i="107"/>
  <c r="M3168" i="107" s="1"/>
  <c r="Q3168" i="107" s="1"/>
  <c r="R3168" i="107" s="1"/>
  <c r="L3167" i="107"/>
  <c r="M3167" i="107" s="1"/>
  <c r="Q3167" i="107" s="1"/>
  <c r="R3167" i="107" s="1"/>
  <c r="L3166" i="107"/>
  <c r="M3166" i="107" s="1"/>
  <c r="Q3166" i="107" s="1"/>
  <c r="R3166" i="107" s="1"/>
  <c r="L3165" i="107"/>
  <c r="M3165" i="107" s="1"/>
  <c r="Q3165" i="107" s="1"/>
  <c r="R3165" i="107" s="1"/>
  <c r="L3164" i="107"/>
  <c r="M3164" i="107" s="1"/>
  <c r="Q3164" i="107" s="1"/>
  <c r="R3164" i="107" s="1"/>
  <c r="L3163" i="107"/>
  <c r="M3163" i="107" s="1"/>
  <c r="Q3163" i="107" s="1"/>
  <c r="R3163" i="107" s="1"/>
  <c r="L3162" i="107"/>
  <c r="M3162" i="107" s="1"/>
  <c r="Q3162" i="107" s="1"/>
  <c r="R3162" i="107" s="1"/>
  <c r="L3161" i="107"/>
  <c r="M3161" i="107" s="1"/>
  <c r="Q3161" i="107" s="1"/>
  <c r="R3161" i="107" s="1"/>
  <c r="L3160" i="107"/>
  <c r="M3160" i="107" s="1"/>
  <c r="Q3160" i="107" s="1"/>
  <c r="R3160" i="107" s="1"/>
  <c r="L3159" i="107"/>
  <c r="M3159" i="107" s="1"/>
  <c r="Q3159" i="107" s="1"/>
  <c r="R3159" i="107" s="1"/>
  <c r="L3158" i="107"/>
  <c r="M3158" i="107" s="1"/>
  <c r="Q3158" i="107" s="1"/>
  <c r="R3158" i="107" s="1"/>
  <c r="L3157" i="107"/>
  <c r="M3157" i="107" s="1"/>
  <c r="Q3157" i="107" s="1"/>
  <c r="R3157" i="107" s="1"/>
  <c r="L3156" i="107"/>
  <c r="M3156" i="107" s="1"/>
  <c r="Q3156" i="107" s="1"/>
  <c r="R3156" i="107" s="1"/>
  <c r="L3155" i="107"/>
  <c r="M3155" i="107" s="1"/>
  <c r="Q3155" i="107" s="1"/>
  <c r="R3155" i="107" s="1"/>
  <c r="L3154" i="107"/>
  <c r="M3154" i="107" s="1"/>
  <c r="Q3154" i="107" s="1"/>
  <c r="R3154" i="107" s="1"/>
  <c r="L3153" i="107"/>
  <c r="M3153" i="107" s="1"/>
  <c r="Q3153" i="107" s="1"/>
  <c r="R3153" i="107" s="1"/>
  <c r="L3152" i="107"/>
  <c r="M3152" i="107" s="1"/>
  <c r="Q3152" i="107" s="1"/>
  <c r="R3152" i="107" s="1"/>
  <c r="L3151" i="107"/>
  <c r="M3151" i="107" s="1"/>
  <c r="Q3151" i="107" s="1"/>
  <c r="R3151" i="107" s="1"/>
  <c r="L3150" i="107"/>
  <c r="M3150" i="107" s="1"/>
  <c r="Q3150" i="107" s="1"/>
  <c r="R3150" i="107" s="1"/>
  <c r="L3149" i="107"/>
  <c r="M3149" i="107" s="1"/>
  <c r="Q3149" i="107" s="1"/>
  <c r="R3149" i="107" s="1"/>
  <c r="L3148" i="107"/>
  <c r="M3148" i="107" s="1"/>
  <c r="Q3148" i="107" s="1"/>
  <c r="R3148" i="107" s="1"/>
  <c r="L3147" i="107"/>
  <c r="M3147" i="107" s="1"/>
  <c r="Q3147" i="107" s="1"/>
  <c r="R3147" i="107" s="1"/>
  <c r="L3146" i="107"/>
  <c r="M3146" i="107" s="1"/>
  <c r="Q3146" i="107" s="1"/>
  <c r="R3146" i="107" s="1"/>
  <c r="L3136" i="107"/>
  <c r="M3136" i="107" s="1"/>
  <c r="L3135" i="107"/>
  <c r="M3135" i="107" s="1"/>
  <c r="Q3135" i="107" s="1"/>
  <c r="R3135" i="107" s="1"/>
  <c r="L3134" i="107"/>
  <c r="M3134" i="107" s="1"/>
  <c r="Q3134" i="107" s="1"/>
  <c r="R3134" i="107" s="1"/>
  <c r="L3133" i="107"/>
  <c r="M3133" i="107" s="1"/>
  <c r="Q3133" i="107" s="1"/>
  <c r="R3133" i="107" s="1"/>
  <c r="L3132" i="107"/>
  <c r="M3132" i="107" s="1"/>
  <c r="Q3132" i="107" s="1"/>
  <c r="R3132" i="107" s="1"/>
  <c r="L3131" i="107"/>
  <c r="M3131" i="107" s="1"/>
  <c r="Q3131" i="107" s="1"/>
  <c r="R3131" i="107" s="1"/>
  <c r="L3130" i="107"/>
  <c r="M3130" i="107" s="1"/>
  <c r="Q3130" i="107" s="1"/>
  <c r="R3130" i="107" s="1"/>
  <c r="L3129" i="107"/>
  <c r="M3129" i="107" s="1"/>
  <c r="Q3129" i="107" s="1"/>
  <c r="R3129" i="107" s="1"/>
  <c r="L3128" i="107"/>
  <c r="M3128" i="107" s="1"/>
  <c r="Q3128" i="107" s="1"/>
  <c r="R3128" i="107" s="1"/>
  <c r="L3127" i="107"/>
  <c r="M3127" i="107" s="1"/>
  <c r="Q3127" i="107" s="1"/>
  <c r="R3127" i="107" s="1"/>
  <c r="L3126" i="107"/>
  <c r="M3126" i="107" s="1"/>
  <c r="Q3126" i="107" s="1"/>
  <c r="R3126" i="107" s="1"/>
  <c r="L3125" i="107"/>
  <c r="M3125" i="107" s="1"/>
  <c r="Q3125" i="107" s="1"/>
  <c r="R3125" i="107" s="1"/>
  <c r="L3124" i="107"/>
  <c r="M3124" i="107" s="1"/>
  <c r="Q3124" i="107" s="1"/>
  <c r="R3124" i="107" s="1"/>
  <c r="L3123" i="107"/>
  <c r="M3123" i="107" s="1"/>
  <c r="Q3123" i="107" s="1"/>
  <c r="R3123" i="107" s="1"/>
  <c r="L3122" i="107"/>
  <c r="M3122" i="107" s="1"/>
  <c r="Q3122" i="107" s="1"/>
  <c r="R3122" i="107" s="1"/>
  <c r="L3121" i="107"/>
  <c r="M3121" i="107" s="1"/>
  <c r="Q3121" i="107" s="1"/>
  <c r="R3121" i="107" s="1"/>
  <c r="L3120" i="107"/>
  <c r="M3120" i="107" s="1"/>
  <c r="Q3120" i="107" s="1"/>
  <c r="R3120" i="107" s="1"/>
  <c r="L3119" i="107"/>
  <c r="M3119" i="107" s="1"/>
  <c r="Q3119" i="107" s="1"/>
  <c r="R3119" i="107" s="1"/>
  <c r="L3118" i="107"/>
  <c r="M3118" i="107" s="1"/>
  <c r="Q3118" i="107" s="1"/>
  <c r="R3118" i="107" s="1"/>
  <c r="Q3117" i="107"/>
  <c r="R3117" i="107" s="1"/>
  <c r="L3116" i="107"/>
  <c r="M3116" i="107" s="1"/>
  <c r="Q3116" i="107" s="1"/>
  <c r="R3116" i="107" s="1"/>
  <c r="L3115" i="107"/>
  <c r="M3115" i="107" s="1"/>
  <c r="Q3115" i="107" s="1"/>
  <c r="R3115" i="107" s="1"/>
  <c r="L3114" i="107"/>
  <c r="M3114" i="107" s="1"/>
  <c r="Q3114" i="107" s="1"/>
  <c r="R3114" i="107" s="1"/>
  <c r="L3113" i="107"/>
  <c r="M3113" i="107" s="1"/>
  <c r="Q3113" i="107" s="1"/>
  <c r="R3113" i="107" s="1"/>
  <c r="L3111" i="107"/>
  <c r="M3111" i="107" s="1"/>
  <c r="Q3111" i="107" s="1"/>
  <c r="R3111" i="107" s="1"/>
  <c r="L3110" i="107"/>
  <c r="M3110" i="107" s="1"/>
  <c r="Q3110" i="107" s="1"/>
  <c r="R3110" i="107" s="1"/>
  <c r="L3109" i="107"/>
  <c r="M3109" i="107" s="1"/>
  <c r="Q3109" i="107" s="1"/>
  <c r="R3109" i="107" s="1"/>
  <c r="L3108" i="107"/>
  <c r="M3108" i="107" s="1"/>
  <c r="Q3108" i="107" s="1"/>
  <c r="R3108" i="107" s="1"/>
  <c r="L3107" i="107"/>
  <c r="M3107" i="107" s="1"/>
  <c r="Q3107" i="107" s="1"/>
  <c r="R3107" i="107" s="1"/>
  <c r="L3106" i="107"/>
  <c r="M3106" i="107" s="1"/>
  <c r="Q3106" i="107" s="1"/>
  <c r="R3106" i="107" s="1"/>
  <c r="L3105" i="107"/>
  <c r="M3105" i="107" s="1"/>
  <c r="Q3105" i="107" s="1"/>
  <c r="R3105" i="107" s="1"/>
  <c r="L3104" i="107"/>
  <c r="M3104" i="107" s="1"/>
  <c r="Q3104" i="107" s="1"/>
  <c r="R3104" i="107" s="1"/>
  <c r="L3103" i="107"/>
  <c r="M3103" i="107" s="1"/>
  <c r="Q3103" i="107" s="1"/>
  <c r="R3103" i="107" s="1"/>
  <c r="L3102" i="107"/>
  <c r="M3102" i="107" s="1"/>
  <c r="Q3102" i="107" s="1"/>
  <c r="R3102" i="107" s="1"/>
  <c r="L3101" i="107"/>
  <c r="M3101" i="107" s="1"/>
  <c r="Q3101" i="107" s="1"/>
  <c r="R3101" i="107" s="1"/>
  <c r="L3100" i="107"/>
  <c r="M3100" i="107" s="1"/>
  <c r="Q3100" i="107" s="1"/>
  <c r="R3100" i="107" s="1"/>
  <c r="L3099" i="107"/>
  <c r="M3099" i="107" s="1"/>
  <c r="Q3099" i="107" s="1"/>
  <c r="R3099" i="107" s="1"/>
  <c r="L3098" i="107"/>
  <c r="M3098" i="107" s="1"/>
  <c r="Q3098" i="107" s="1"/>
  <c r="R3098" i="107" s="1"/>
  <c r="L3097" i="107"/>
  <c r="M3097" i="107" s="1"/>
  <c r="Q3097" i="107" s="1"/>
  <c r="R3097" i="107" s="1"/>
  <c r="L3096" i="107"/>
  <c r="M3096" i="107" s="1"/>
  <c r="Q3096" i="107" s="1"/>
  <c r="R3096" i="107" s="1"/>
  <c r="L3095" i="107"/>
  <c r="M3095" i="107" s="1"/>
  <c r="Q3095" i="107" s="1"/>
  <c r="R3095" i="107" s="1"/>
  <c r="L3094" i="107"/>
  <c r="M3094" i="107" s="1"/>
  <c r="Q3094" i="107" s="1"/>
  <c r="R3094" i="107" s="1"/>
  <c r="L3093" i="107"/>
  <c r="M3093" i="107" s="1"/>
  <c r="Q3093" i="107" s="1"/>
  <c r="R3093" i="107" s="1"/>
  <c r="L3092" i="107"/>
  <c r="M3092" i="107" s="1"/>
  <c r="Q3092" i="107" s="1"/>
  <c r="R3092" i="107" s="1"/>
  <c r="L3091" i="107"/>
  <c r="M3091" i="107" s="1"/>
  <c r="Q3091" i="107" s="1"/>
  <c r="R3091" i="107" s="1"/>
  <c r="L3090" i="107"/>
  <c r="M3090" i="107" s="1"/>
  <c r="Q3090" i="107" s="1"/>
  <c r="R3090" i="107" s="1"/>
  <c r="L3088" i="107"/>
  <c r="M3088" i="107" s="1"/>
  <c r="Q3088" i="107" s="1"/>
  <c r="R3088" i="107" s="1"/>
  <c r="L3087" i="107"/>
  <c r="M3087" i="107" s="1"/>
  <c r="Q3087" i="107" s="1"/>
  <c r="R3087" i="107" s="1"/>
  <c r="L3085" i="107"/>
  <c r="M3085" i="107" s="1"/>
  <c r="Q3085" i="107" s="1"/>
  <c r="R3085" i="107" s="1"/>
  <c r="L3084" i="107"/>
  <c r="M3084" i="107" s="1"/>
  <c r="Q3084" i="107" s="1"/>
  <c r="R3084" i="107" s="1"/>
  <c r="L3083" i="107"/>
  <c r="M3083" i="107" s="1"/>
  <c r="Q3083" i="107" s="1"/>
  <c r="R3083" i="107" s="1"/>
  <c r="L3082" i="107"/>
  <c r="M3082" i="107" s="1"/>
  <c r="Q3082" i="107" s="1"/>
  <c r="R3082" i="107" s="1"/>
  <c r="L3081" i="107"/>
  <c r="M3081" i="107" s="1"/>
  <c r="Q3081" i="107" s="1"/>
  <c r="R3081" i="107" s="1"/>
  <c r="L3080" i="107"/>
  <c r="M3080" i="107" s="1"/>
  <c r="Q3080" i="107" s="1"/>
  <c r="R3080" i="107" s="1"/>
  <c r="L3079" i="107"/>
  <c r="M3079" i="107" s="1"/>
  <c r="Q3079" i="107" s="1"/>
  <c r="R3079" i="107" s="1"/>
  <c r="L3078" i="107"/>
  <c r="M3078" i="107" s="1"/>
  <c r="Q3078" i="107" s="1"/>
  <c r="R3078" i="107" s="1"/>
  <c r="L3077" i="107"/>
  <c r="M3077" i="107" s="1"/>
  <c r="Q3077" i="107" s="1"/>
  <c r="R3077" i="107" s="1"/>
  <c r="L3076" i="107"/>
  <c r="M3076" i="107" s="1"/>
  <c r="Q3076" i="107" s="1"/>
  <c r="R3076" i="107" s="1"/>
  <c r="L3075" i="107"/>
  <c r="M3075" i="107" s="1"/>
  <c r="Q3075" i="107" s="1"/>
  <c r="R3075" i="107" s="1"/>
  <c r="L3074" i="107"/>
  <c r="M3074" i="107" s="1"/>
  <c r="Q3074" i="107" s="1"/>
  <c r="R3074" i="107" s="1"/>
  <c r="L3073" i="107"/>
  <c r="M3073" i="107" s="1"/>
  <c r="Q3073" i="107" s="1"/>
  <c r="R3073" i="107" s="1"/>
  <c r="L3072" i="107"/>
  <c r="M3072" i="107" s="1"/>
  <c r="Q3072" i="107" s="1"/>
  <c r="R3072" i="107" s="1"/>
  <c r="L3071" i="107"/>
  <c r="M3071" i="107" s="1"/>
  <c r="Q3071" i="107" s="1"/>
  <c r="R3071" i="107" s="1"/>
  <c r="L3070" i="107"/>
  <c r="M3070" i="107" s="1"/>
  <c r="Q3070" i="107" s="1"/>
  <c r="R3070" i="107" s="1"/>
  <c r="L3069" i="107"/>
  <c r="M3069" i="107" s="1"/>
  <c r="Q3069" i="107" s="1"/>
  <c r="R3069" i="107" s="1"/>
  <c r="L3068" i="107"/>
  <c r="M3068" i="107" s="1"/>
  <c r="Q3068" i="107" s="1"/>
  <c r="R3068" i="107" s="1"/>
  <c r="L3067" i="107"/>
  <c r="M3067" i="107" s="1"/>
  <c r="Q3067" i="107" s="1"/>
  <c r="R3067" i="107" s="1"/>
  <c r="L3066" i="107"/>
  <c r="M3066" i="107" s="1"/>
  <c r="Q3066" i="107" s="1"/>
  <c r="R3066" i="107" s="1"/>
  <c r="L3065" i="107"/>
  <c r="M3065" i="107" s="1"/>
  <c r="Q3065" i="107" s="1"/>
  <c r="R3065" i="107" s="1"/>
  <c r="L3064" i="107"/>
  <c r="M3064" i="107" s="1"/>
  <c r="Q3064" i="107" s="1"/>
  <c r="R3064" i="107" s="1"/>
  <c r="L3063" i="107"/>
  <c r="M3063" i="107" s="1"/>
  <c r="Q3063" i="107" s="1"/>
  <c r="R3063" i="107" s="1"/>
  <c r="L3062" i="107"/>
  <c r="M3062" i="107" s="1"/>
  <c r="Q3062" i="107" s="1"/>
  <c r="R3062" i="107" s="1"/>
  <c r="L3061" i="107"/>
  <c r="M3061" i="107" s="1"/>
  <c r="Q3061" i="107" s="1"/>
  <c r="R3061" i="107" s="1"/>
  <c r="L3060" i="107"/>
  <c r="M3060" i="107" s="1"/>
  <c r="Q3060" i="107" s="1"/>
  <c r="R3060" i="107" s="1"/>
  <c r="L3059" i="107"/>
  <c r="M3059" i="107" s="1"/>
  <c r="Q3059" i="107" s="1"/>
  <c r="R3059" i="107" s="1"/>
  <c r="L3058" i="107"/>
  <c r="M3058" i="107" s="1"/>
  <c r="Q3058" i="107" s="1"/>
  <c r="R3058" i="107" s="1"/>
  <c r="L3057" i="107"/>
  <c r="M3057" i="107" s="1"/>
  <c r="Q3057" i="107" s="1"/>
  <c r="R3057" i="107" s="1"/>
  <c r="L3056" i="107"/>
  <c r="M3056" i="107" s="1"/>
  <c r="Q3056" i="107" s="1"/>
  <c r="R3056" i="107" s="1"/>
  <c r="L3055" i="107"/>
  <c r="M3055" i="107" s="1"/>
  <c r="Q3055" i="107" s="1"/>
  <c r="R3055" i="107" s="1"/>
  <c r="L3054" i="107"/>
  <c r="M3054" i="107" s="1"/>
  <c r="Q3054" i="107" s="1"/>
  <c r="R3054" i="107" s="1"/>
  <c r="L3053" i="107"/>
  <c r="M3053" i="107" s="1"/>
  <c r="Q3053" i="107" s="1"/>
  <c r="R3053" i="107" s="1"/>
  <c r="L3052" i="107"/>
  <c r="M3052" i="107" s="1"/>
  <c r="Q3052" i="107" s="1"/>
  <c r="R3052" i="107" s="1"/>
  <c r="L3051" i="107"/>
  <c r="M3051" i="107" s="1"/>
  <c r="Q3051" i="107" s="1"/>
  <c r="R3051" i="107" s="1"/>
  <c r="L3050" i="107"/>
  <c r="M3050" i="107" s="1"/>
  <c r="Q3050" i="107" s="1"/>
  <c r="R3050" i="107" s="1"/>
  <c r="L3049" i="107"/>
  <c r="M3049" i="107" s="1"/>
  <c r="Q3049" i="107" s="1"/>
  <c r="R3049" i="107" s="1"/>
  <c r="L3048" i="107"/>
  <c r="M3048" i="107" s="1"/>
  <c r="Q3048" i="107" s="1"/>
  <c r="R3048" i="107" s="1"/>
  <c r="L3047" i="107"/>
  <c r="M3047" i="107" s="1"/>
  <c r="Q3047" i="107" s="1"/>
  <c r="R3047" i="107" s="1"/>
  <c r="L3046" i="107"/>
  <c r="M3046" i="107" s="1"/>
  <c r="Q3046" i="107" s="1"/>
  <c r="R3046" i="107" s="1"/>
  <c r="L3045" i="107"/>
  <c r="M3045" i="107" s="1"/>
  <c r="Q3045" i="107" s="1"/>
  <c r="R3045" i="107" s="1"/>
  <c r="L3044" i="107"/>
  <c r="M3044" i="107" s="1"/>
  <c r="Q3044" i="107" s="1"/>
  <c r="R3044" i="107" s="1"/>
  <c r="L3043" i="107"/>
  <c r="M3043" i="107" s="1"/>
  <c r="Q3043" i="107" s="1"/>
  <c r="R3043" i="107" s="1"/>
  <c r="L3036" i="107"/>
  <c r="M3036" i="107" s="1"/>
  <c r="Q3036" i="107" s="1"/>
  <c r="R3036" i="107" s="1"/>
  <c r="L3035" i="107"/>
  <c r="M3035" i="107" s="1"/>
  <c r="Q3035" i="107" s="1"/>
  <c r="R3035" i="107" s="1"/>
  <c r="L3034" i="107"/>
  <c r="M3034" i="107" s="1"/>
  <c r="Q3034" i="107" s="1"/>
  <c r="R3034" i="107" s="1"/>
  <c r="L3033" i="107"/>
  <c r="M3033" i="107" s="1"/>
  <c r="Q3033" i="107" s="1"/>
  <c r="R3033" i="107" s="1"/>
  <c r="L3032" i="107"/>
  <c r="M3032" i="107" s="1"/>
  <c r="Q3032" i="107" s="1"/>
  <c r="R3032" i="107" s="1"/>
  <c r="L3031" i="107"/>
  <c r="M3031" i="107" s="1"/>
  <c r="Q3031" i="107" s="1"/>
  <c r="R3031" i="107" s="1"/>
  <c r="L3030" i="107"/>
  <c r="M3030" i="107" s="1"/>
  <c r="Q3030" i="107" s="1"/>
  <c r="R3030" i="107" s="1"/>
  <c r="L3029" i="107"/>
  <c r="M3029" i="107" s="1"/>
  <c r="Q3029" i="107" s="1"/>
  <c r="R3029" i="107" s="1"/>
  <c r="L3028" i="107"/>
  <c r="M3028" i="107" s="1"/>
  <c r="Q3028" i="107" s="1"/>
  <c r="R3028" i="107" s="1"/>
  <c r="L3026" i="107"/>
  <c r="M3026" i="107" s="1"/>
  <c r="Q3026" i="107" s="1"/>
  <c r="R3026" i="107" s="1"/>
  <c r="L3025" i="107"/>
  <c r="M3025" i="107" s="1"/>
  <c r="Q3025" i="107" s="1"/>
  <c r="R3025" i="107" s="1"/>
  <c r="L3024" i="107"/>
  <c r="M3024" i="107" s="1"/>
  <c r="Q3024" i="107" s="1"/>
  <c r="R3024" i="107" s="1"/>
  <c r="L3023" i="107"/>
  <c r="M3023" i="107" s="1"/>
  <c r="Q3023" i="107" s="1"/>
  <c r="R3023" i="107" s="1"/>
  <c r="L3022" i="107"/>
  <c r="M3022" i="107" s="1"/>
  <c r="Q3022" i="107" s="1"/>
  <c r="R3022" i="107" s="1"/>
  <c r="L3021" i="107"/>
  <c r="M3021" i="107" s="1"/>
  <c r="Q3021" i="107" s="1"/>
  <c r="R3021" i="107" s="1"/>
  <c r="L3020" i="107"/>
  <c r="M3020" i="107" s="1"/>
  <c r="Q3020" i="107" s="1"/>
  <c r="R3020" i="107" s="1"/>
  <c r="L3019" i="107"/>
  <c r="M3019" i="107" s="1"/>
  <c r="Q3019" i="107" s="1"/>
  <c r="R3019" i="107" s="1"/>
  <c r="L3018" i="107"/>
  <c r="M3018" i="107" s="1"/>
  <c r="Q3018" i="107" s="1"/>
  <c r="R3018" i="107" s="1"/>
  <c r="L3017" i="107"/>
  <c r="M3017" i="107" s="1"/>
  <c r="Q3017" i="107" s="1"/>
  <c r="R3017" i="107" s="1"/>
  <c r="L3016" i="107"/>
  <c r="M3016" i="107" s="1"/>
  <c r="Q3016" i="107" s="1"/>
  <c r="R3016" i="107" s="1"/>
  <c r="L3015" i="107"/>
  <c r="M3015" i="107" s="1"/>
  <c r="Q3015" i="107" s="1"/>
  <c r="R3015" i="107" s="1"/>
  <c r="L3014" i="107"/>
  <c r="M3014" i="107" s="1"/>
  <c r="Q3014" i="107" s="1"/>
  <c r="R3014" i="107" s="1"/>
  <c r="L3013" i="107"/>
  <c r="M3013" i="107" s="1"/>
  <c r="Q3013" i="107" s="1"/>
  <c r="R3013" i="107" s="1"/>
  <c r="L3012" i="107"/>
  <c r="M3012" i="107" s="1"/>
  <c r="Q3012" i="107" s="1"/>
  <c r="R3012" i="107" s="1"/>
  <c r="L3007" i="107"/>
  <c r="M3007" i="107" s="1"/>
  <c r="Q3007" i="107" s="1"/>
  <c r="R3007" i="107" s="1"/>
  <c r="L3006" i="107"/>
  <c r="M3006" i="107" s="1"/>
  <c r="Q3006" i="107" s="1"/>
  <c r="R3006" i="107" s="1"/>
  <c r="L3005" i="107"/>
  <c r="M3005" i="107" s="1"/>
  <c r="Q3005" i="107" s="1"/>
  <c r="R3005" i="107" s="1"/>
  <c r="L3004" i="107"/>
  <c r="M3004" i="107" s="1"/>
  <c r="Q3004" i="107" s="1"/>
  <c r="R3004" i="107" s="1"/>
  <c r="L3003" i="107"/>
  <c r="M3003" i="107" s="1"/>
  <c r="Q3003" i="107" s="1"/>
  <c r="R3003" i="107" s="1"/>
  <c r="L3002" i="107"/>
  <c r="M3002" i="107" s="1"/>
  <c r="Q3002" i="107" s="1"/>
  <c r="R3002" i="107" s="1"/>
  <c r="L3001" i="107"/>
  <c r="M3001" i="107" s="1"/>
  <c r="Q3001" i="107" s="1"/>
  <c r="R3001" i="107" s="1"/>
  <c r="L3000" i="107"/>
  <c r="M3000" i="107" s="1"/>
  <c r="Q3000" i="107" s="1"/>
  <c r="R3000" i="107" s="1"/>
  <c r="L2999" i="107"/>
  <c r="M2999" i="107" s="1"/>
  <c r="Q2999" i="107" s="1"/>
  <c r="R2999" i="107" s="1"/>
  <c r="L2998" i="107"/>
  <c r="M2998" i="107" s="1"/>
  <c r="Q2998" i="107" s="1"/>
  <c r="R2998" i="107" s="1"/>
  <c r="L2997" i="107"/>
  <c r="M2997" i="107" s="1"/>
  <c r="Q2997" i="107" s="1"/>
  <c r="R2997" i="107" s="1"/>
  <c r="L2996" i="107"/>
  <c r="M2996" i="107" s="1"/>
  <c r="Q2996" i="107" s="1"/>
  <c r="R2996" i="107" s="1"/>
  <c r="L2995" i="107"/>
  <c r="M2995" i="107" s="1"/>
  <c r="Q2995" i="107" s="1"/>
  <c r="R2995" i="107" s="1"/>
  <c r="L2994" i="107"/>
  <c r="M2994" i="107" s="1"/>
  <c r="Q2994" i="107" s="1"/>
  <c r="R2994" i="107" s="1"/>
  <c r="L2993" i="107"/>
  <c r="M2993" i="107" s="1"/>
  <c r="Q2993" i="107" s="1"/>
  <c r="R2993" i="107" s="1"/>
  <c r="L2992" i="107"/>
  <c r="M2992" i="107" s="1"/>
  <c r="Q2992" i="107" s="1"/>
  <c r="R2992" i="107" s="1"/>
  <c r="L2991" i="107"/>
  <c r="M2991" i="107" s="1"/>
  <c r="Q2991" i="107" s="1"/>
  <c r="R2991" i="107" s="1"/>
  <c r="L2990" i="107"/>
  <c r="M2990" i="107" s="1"/>
  <c r="Q2990" i="107" s="1"/>
  <c r="R2990" i="107" s="1"/>
  <c r="L2989" i="107"/>
  <c r="M2989" i="107" s="1"/>
  <c r="Q2989" i="107" s="1"/>
  <c r="R2989" i="107" s="1"/>
  <c r="L2988" i="107"/>
  <c r="M2988" i="107" s="1"/>
  <c r="Q2988" i="107" s="1"/>
  <c r="R2988" i="107" s="1"/>
  <c r="L2987" i="107"/>
  <c r="M2987" i="107" s="1"/>
  <c r="Q2987" i="107" s="1"/>
  <c r="R2987" i="107" s="1"/>
  <c r="L2986" i="107"/>
  <c r="M2986" i="107" s="1"/>
  <c r="Q2986" i="107" s="1"/>
  <c r="R2986" i="107" s="1"/>
  <c r="L2985" i="107"/>
  <c r="M2985" i="107" s="1"/>
  <c r="Q2985" i="107" s="1"/>
  <c r="R2985" i="107" s="1"/>
  <c r="L2984" i="107"/>
  <c r="M2984" i="107" s="1"/>
  <c r="Q2984" i="107" s="1"/>
  <c r="R2984" i="107" s="1"/>
  <c r="L2983" i="107"/>
  <c r="M2983" i="107" s="1"/>
  <c r="Q2983" i="107" s="1"/>
  <c r="R2983" i="107" s="1"/>
  <c r="L2979" i="107"/>
  <c r="M2979" i="107" s="1"/>
  <c r="Q2979" i="107" s="1"/>
  <c r="R2979" i="107" s="1"/>
  <c r="L2978" i="107"/>
  <c r="M2978" i="107" s="1"/>
  <c r="Q2978" i="107" s="1"/>
  <c r="R2978" i="107" s="1"/>
  <c r="L2977" i="107"/>
  <c r="M2977" i="107" s="1"/>
  <c r="Q2977" i="107" s="1"/>
  <c r="R2977" i="107" s="1"/>
  <c r="L2976" i="107"/>
  <c r="M2976" i="107" s="1"/>
  <c r="Q2976" i="107" s="1"/>
  <c r="R2976" i="107" s="1"/>
  <c r="L2975" i="107"/>
  <c r="M2975" i="107" s="1"/>
  <c r="Q2975" i="107" s="1"/>
  <c r="R2975" i="107" s="1"/>
  <c r="L2974" i="107"/>
  <c r="M2974" i="107" s="1"/>
  <c r="Q2974" i="107" s="1"/>
  <c r="R2974" i="107" s="1"/>
  <c r="L2973" i="107"/>
  <c r="M2973" i="107" s="1"/>
  <c r="Q2973" i="107" s="1"/>
  <c r="R2973" i="107" s="1"/>
  <c r="L2972" i="107"/>
  <c r="M2972" i="107" s="1"/>
  <c r="Q2972" i="107" s="1"/>
  <c r="R2972" i="107" s="1"/>
  <c r="L2971" i="107"/>
  <c r="M2971" i="107" s="1"/>
  <c r="Q2971" i="107" s="1"/>
  <c r="R2971" i="107" s="1"/>
  <c r="L2970" i="107"/>
  <c r="M2970" i="107" s="1"/>
  <c r="Q2970" i="107" s="1"/>
  <c r="R2970" i="107" s="1"/>
  <c r="L2969" i="107"/>
  <c r="M2969" i="107" s="1"/>
  <c r="Q2969" i="107" s="1"/>
  <c r="R2969" i="107" s="1"/>
  <c r="L2968" i="107"/>
  <c r="M2968" i="107" s="1"/>
  <c r="Q2968" i="107" s="1"/>
  <c r="R2968" i="107" s="1"/>
  <c r="L2967" i="107"/>
  <c r="M2967" i="107" s="1"/>
  <c r="Q2967" i="107" s="1"/>
  <c r="R2967" i="107" s="1"/>
  <c r="L2966" i="107"/>
  <c r="M2966" i="107" s="1"/>
  <c r="Q2966" i="107" s="1"/>
  <c r="R2966" i="107" s="1"/>
  <c r="L2965" i="107"/>
  <c r="M2965" i="107" s="1"/>
  <c r="Q2965" i="107" s="1"/>
  <c r="R2965" i="107" s="1"/>
  <c r="L2964" i="107"/>
  <c r="M2964" i="107" s="1"/>
  <c r="Q2964" i="107" s="1"/>
  <c r="R2964" i="107" s="1"/>
  <c r="L2963" i="107"/>
  <c r="M2963" i="107" s="1"/>
  <c r="Q2963" i="107" s="1"/>
  <c r="R2963" i="107" s="1"/>
  <c r="L2962" i="107"/>
  <c r="M2962" i="107" s="1"/>
  <c r="Q2962" i="107" s="1"/>
  <c r="R2962" i="107" s="1"/>
  <c r="L2961" i="107"/>
  <c r="M2961" i="107" s="1"/>
  <c r="Q2961" i="107" s="1"/>
  <c r="R2961" i="107" s="1"/>
  <c r="L2960" i="107"/>
  <c r="M2960" i="107" s="1"/>
  <c r="Q2960" i="107" s="1"/>
  <c r="R2960" i="107" s="1"/>
  <c r="L2959" i="107"/>
  <c r="M2959" i="107" s="1"/>
  <c r="Q2959" i="107" s="1"/>
  <c r="R2959" i="107" s="1"/>
  <c r="L2958" i="107"/>
  <c r="M2958" i="107" s="1"/>
  <c r="Q2958" i="107" s="1"/>
  <c r="R2958" i="107" s="1"/>
  <c r="L2957" i="107"/>
  <c r="M2957" i="107" s="1"/>
  <c r="Q2957" i="107" s="1"/>
  <c r="R2957" i="107" s="1"/>
  <c r="L2956" i="107"/>
  <c r="M2956" i="107" s="1"/>
  <c r="Q2956" i="107" s="1"/>
  <c r="R2956" i="107" s="1"/>
  <c r="L2955" i="107"/>
  <c r="M2955" i="107" s="1"/>
  <c r="Q2955" i="107" s="1"/>
  <c r="R2955" i="107" s="1"/>
  <c r="L2954" i="107"/>
  <c r="M2954" i="107" s="1"/>
  <c r="Q2954" i="107" s="1"/>
  <c r="R2954" i="107" s="1"/>
  <c r="L2953" i="107"/>
  <c r="M2953" i="107" s="1"/>
  <c r="Q2953" i="107" s="1"/>
  <c r="R2953" i="107" s="1"/>
  <c r="L2952" i="107"/>
  <c r="M2952" i="107" s="1"/>
  <c r="Q2952" i="107" s="1"/>
  <c r="R2952" i="107" s="1"/>
  <c r="L2951" i="107"/>
  <c r="M2951" i="107" s="1"/>
  <c r="Q2951" i="107" s="1"/>
  <c r="R2951" i="107" s="1"/>
  <c r="L2950" i="107"/>
  <c r="M2950" i="107" s="1"/>
  <c r="Q2950" i="107" s="1"/>
  <c r="R2950" i="107" s="1"/>
  <c r="L2949" i="107"/>
  <c r="M2949" i="107" s="1"/>
  <c r="Q2949" i="107" s="1"/>
  <c r="R2949" i="107" s="1"/>
  <c r="L2948" i="107"/>
  <c r="M2948" i="107" s="1"/>
  <c r="Q2948" i="107" s="1"/>
  <c r="R2948" i="107" s="1"/>
  <c r="L2947" i="107"/>
  <c r="M2947" i="107" s="1"/>
  <c r="Q2947" i="107" s="1"/>
  <c r="R2947" i="107" s="1"/>
  <c r="L2946" i="107"/>
  <c r="M2946" i="107" s="1"/>
  <c r="Q2946" i="107" s="1"/>
  <c r="R2946" i="107" s="1"/>
  <c r="L2945" i="107"/>
  <c r="M2945" i="107" s="1"/>
  <c r="Q2945" i="107" s="1"/>
  <c r="R2945" i="107" s="1"/>
  <c r="L2940" i="107"/>
  <c r="M2940" i="107" s="1"/>
  <c r="Q2940" i="107" s="1"/>
  <c r="R2940" i="107" s="1"/>
  <c r="L2939" i="107"/>
  <c r="M2939" i="107" s="1"/>
  <c r="Q2939" i="107" s="1"/>
  <c r="R2939" i="107" s="1"/>
  <c r="L2938" i="107"/>
  <c r="M2938" i="107" s="1"/>
  <c r="Q2938" i="107" s="1"/>
  <c r="R2938" i="107" s="1"/>
  <c r="L2937" i="107"/>
  <c r="M2937" i="107" s="1"/>
  <c r="Q2937" i="107" s="1"/>
  <c r="R2937" i="107" s="1"/>
  <c r="L2936" i="107"/>
  <c r="M2936" i="107" s="1"/>
  <c r="Q2936" i="107" s="1"/>
  <c r="R2936" i="107" s="1"/>
  <c r="L2935" i="107"/>
  <c r="M2935" i="107" s="1"/>
  <c r="Q2935" i="107" s="1"/>
  <c r="R2935" i="107" s="1"/>
  <c r="L2934" i="107"/>
  <c r="M2934" i="107" s="1"/>
  <c r="Q2934" i="107" s="1"/>
  <c r="R2934" i="107" s="1"/>
  <c r="L2933" i="107"/>
  <c r="M2933" i="107" s="1"/>
  <c r="Q2933" i="107" s="1"/>
  <c r="R2933" i="107" s="1"/>
  <c r="L2932" i="107"/>
  <c r="M2932" i="107" s="1"/>
  <c r="Q2932" i="107" s="1"/>
  <c r="R2932" i="107" s="1"/>
  <c r="L2931" i="107"/>
  <c r="M2931" i="107" s="1"/>
  <c r="Q2931" i="107" s="1"/>
  <c r="R2931" i="107" s="1"/>
  <c r="L2930" i="107"/>
  <c r="M2930" i="107" s="1"/>
  <c r="Q2930" i="107" s="1"/>
  <c r="R2930" i="107" s="1"/>
  <c r="L2929" i="107"/>
  <c r="M2929" i="107" s="1"/>
  <c r="Q2929" i="107" s="1"/>
  <c r="R2929" i="107" s="1"/>
  <c r="L2928" i="107"/>
  <c r="M2928" i="107" s="1"/>
  <c r="Q2928" i="107" s="1"/>
  <c r="R2928" i="107" s="1"/>
  <c r="L2927" i="107"/>
  <c r="M2927" i="107" s="1"/>
  <c r="Q2927" i="107" s="1"/>
  <c r="R2927" i="107" s="1"/>
  <c r="L2926" i="107"/>
  <c r="M2926" i="107" s="1"/>
  <c r="Q2926" i="107" s="1"/>
  <c r="R2926" i="107" s="1"/>
  <c r="L2925" i="107"/>
  <c r="M2925" i="107" s="1"/>
  <c r="Q2925" i="107" s="1"/>
  <c r="R2925" i="107" s="1"/>
  <c r="L2924" i="107"/>
  <c r="M2924" i="107" s="1"/>
  <c r="Q2924" i="107" s="1"/>
  <c r="R2924" i="107" s="1"/>
  <c r="L2923" i="107"/>
  <c r="M2923" i="107" s="1"/>
  <c r="Q2923" i="107" s="1"/>
  <c r="R2923" i="107" s="1"/>
  <c r="L2922" i="107"/>
  <c r="M2922" i="107" s="1"/>
  <c r="Q2922" i="107" s="1"/>
  <c r="R2922" i="107" s="1"/>
  <c r="L2921" i="107"/>
  <c r="M2921" i="107" s="1"/>
  <c r="Q2921" i="107" s="1"/>
  <c r="R2921" i="107" s="1"/>
  <c r="L2920" i="107"/>
  <c r="M2920" i="107" s="1"/>
  <c r="Q2920" i="107" s="1"/>
  <c r="R2920" i="107" s="1"/>
  <c r="L2919" i="107"/>
  <c r="M2919" i="107" s="1"/>
  <c r="Q2919" i="107" s="1"/>
  <c r="R2919" i="107" s="1"/>
  <c r="L2918" i="107"/>
  <c r="M2918" i="107" s="1"/>
  <c r="Q2918" i="107" s="1"/>
  <c r="R2918" i="107" s="1"/>
  <c r="L2917" i="107"/>
  <c r="M2917" i="107" s="1"/>
  <c r="Q2917" i="107" s="1"/>
  <c r="R2917" i="107" s="1"/>
  <c r="L2916" i="107"/>
  <c r="M2916" i="107" s="1"/>
  <c r="Q2916" i="107" s="1"/>
  <c r="R2916" i="107" s="1"/>
  <c r="L2915" i="107"/>
  <c r="M2915" i="107" s="1"/>
  <c r="Q2915" i="107" s="1"/>
  <c r="R2915" i="107" s="1"/>
  <c r="L2914" i="107"/>
  <c r="M2914" i="107" s="1"/>
  <c r="Q2914" i="107" s="1"/>
  <c r="R2914" i="107" s="1"/>
  <c r="L2913" i="107"/>
  <c r="M2913" i="107" s="1"/>
  <c r="Q2913" i="107" s="1"/>
  <c r="R2913" i="107" s="1"/>
  <c r="L2912" i="107"/>
  <c r="M2912" i="107" s="1"/>
  <c r="Q2912" i="107" s="1"/>
  <c r="R2912" i="107" s="1"/>
  <c r="L2911" i="107"/>
  <c r="M2911" i="107" s="1"/>
  <c r="Q2911" i="107" s="1"/>
  <c r="R2911" i="107" s="1"/>
  <c r="L2910" i="107"/>
  <c r="M2910" i="107" s="1"/>
  <c r="Q2910" i="107" s="1"/>
  <c r="R2910" i="107" s="1"/>
  <c r="L2909" i="107"/>
  <c r="M2909" i="107" s="1"/>
  <c r="Q2909" i="107" s="1"/>
  <c r="R2909" i="107" s="1"/>
  <c r="L2908" i="107"/>
  <c r="M2908" i="107" s="1"/>
  <c r="Q2908" i="107" s="1"/>
  <c r="R2908" i="107" s="1"/>
  <c r="L2907" i="107"/>
  <c r="M2907" i="107" s="1"/>
  <c r="Q2907" i="107" s="1"/>
  <c r="R2907" i="107" s="1"/>
  <c r="L2906" i="107"/>
  <c r="M2906" i="107" s="1"/>
  <c r="Q2906" i="107" s="1"/>
  <c r="R2906" i="107" s="1"/>
  <c r="L2905" i="107"/>
  <c r="M2905" i="107" s="1"/>
  <c r="Q2905" i="107" s="1"/>
  <c r="R2905" i="107" s="1"/>
  <c r="L2904" i="107"/>
  <c r="M2904" i="107" s="1"/>
  <c r="Q2904" i="107" s="1"/>
  <c r="R2904" i="107" s="1"/>
  <c r="L2903" i="107"/>
  <c r="M2903" i="107" s="1"/>
  <c r="Q2903" i="107" s="1"/>
  <c r="R2903" i="107" s="1"/>
  <c r="L2902" i="107"/>
  <c r="M2902" i="107" s="1"/>
  <c r="Q2902" i="107" s="1"/>
  <c r="R2902" i="107" s="1"/>
  <c r="L2901" i="107"/>
  <c r="M2901" i="107" s="1"/>
  <c r="Q2901" i="107" s="1"/>
  <c r="R2901" i="107" s="1"/>
  <c r="L2900" i="107"/>
  <c r="M2900" i="107" s="1"/>
  <c r="Q2900" i="107" s="1"/>
  <c r="R2900" i="107" s="1"/>
  <c r="L2899" i="107"/>
  <c r="M2899" i="107" s="1"/>
  <c r="Q2899" i="107" s="1"/>
  <c r="R2899" i="107" s="1"/>
  <c r="L2898" i="107"/>
  <c r="M2898" i="107" s="1"/>
  <c r="Q2898" i="107" s="1"/>
  <c r="R2898" i="107" s="1"/>
  <c r="L2897" i="107"/>
  <c r="M2897" i="107" s="1"/>
  <c r="Q2897" i="107" s="1"/>
  <c r="R2897" i="107" s="1"/>
  <c r="L2896" i="107"/>
  <c r="M2896" i="107" s="1"/>
  <c r="Q2896" i="107" s="1"/>
  <c r="R2896" i="107" s="1"/>
  <c r="L2895" i="107"/>
  <c r="M2895" i="107" s="1"/>
  <c r="Q2895" i="107" s="1"/>
  <c r="R2895" i="107" s="1"/>
  <c r="L2894" i="107"/>
  <c r="M2894" i="107" s="1"/>
  <c r="Q2894" i="107" s="1"/>
  <c r="R2894" i="107" s="1"/>
  <c r="L2893" i="107"/>
  <c r="M2893" i="107" s="1"/>
  <c r="Q2893" i="107" s="1"/>
  <c r="R2893" i="107" s="1"/>
  <c r="L2892" i="107"/>
  <c r="M2892" i="107" s="1"/>
  <c r="Q2892" i="107" s="1"/>
  <c r="R2892" i="107" s="1"/>
  <c r="L2891" i="107"/>
  <c r="M2891" i="107" s="1"/>
  <c r="Q2891" i="107" s="1"/>
  <c r="R2891" i="107" s="1"/>
  <c r="L2890" i="107"/>
  <c r="M2890" i="107" s="1"/>
  <c r="Q2890" i="107" s="1"/>
  <c r="R2890" i="107" s="1"/>
  <c r="L2889" i="107"/>
  <c r="M2889" i="107" s="1"/>
  <c r="Q2889" i="107" s="1"/>
  <c r="R2889" i="107" s="1"/>
  <c r="L2888" i="107"/>
  <c r="M2888" i="107" s="1"/>
  <c r="Q2888" i="107" s="1"/>
  <c r="R2888" i="107" s="1"/>
  <c r="L2887" i="107"/>
  <c r="M2887" i="107" s="1"/>
  <c r="Q2887" i="107" s="1"/>
  <c r="R2887" i="107" s="1"/>
  <c r="L2886" i="107"/>
  <c r="M2886" i="107" s="1"/>
  <c r="Q2886" i="107" s="1"/>
  <c r="R2886" i="107" s="1"/>
  <c r="L2885" i="107"/>
  <c r="M2885" i="107" s="1"/>
  <c r="Q2885" i="107" s="1"/>
  <c r="R2885" i="107" s="1"/>
  <c r="L2884" i="107"/>
  <c r="M2884" i="107" s="1"/>
  <c r="Q2884" i="107" s="1"/>
  <c r="R2884" i="107" s="1"/>
  <c r="L2883" i="107"/>
  <c r="M2883" i="107" s="1"/>
  <c r="Q2883" i="107" s="1"/>
  <c r="R2883" i="107" s="1"/>
  <c r="L2882" i="107"/>
  <c r="M2882" i="107" s="1"/>
  <c r="Q2882" i="107" s="1"/>
  <c r="R2882" i="107" s="1"/>
  <c r="L2881" i="107"/>
  <c r="M2881" i="107" s="1"/>
  <c r="Q2881" i="107" s="1"/>
  <c r="R2881" i="107" s="1"/>
  <c r="L2880" i="107"/>
  <c r="M2880" i="107" s="1"/>
  <c r="Q2880" i="107" s="1"/>
  <c r="R2880" i="107" s="1"/>
  <c r="L2879" i="107"/>
  <c r="M2879" i="107" s="1"/>
  <c r="Q2879" i="107" s="1"/>
  <c r="R2879" i="107" s="1"/>
  <c r="L2878" i="107"/>
  <c r="M2878" i="107" s="1"/>
  <c r="Q2878" i="107" s="1"/>
  <c r="R2878" i="107" s="1"/>
  <c r="L2877" i="107"/>
  <c r="M2877" i="107" s="1"/>
  <c r="Q2877" i="107" s="1"/>
  <c r="R2877" i="107" s="1"/>
  <c r="L2876" i="107"/>
  <c r="M2876" i="107" s="1"/>
  <c r="Q2876" i="107" s="1"/>
  <c r="R2876" i="107" s="1"/>
  <c r="L2875" i="107"/>
  <c r="M2875" i="107" s="1"/>
  <c r="Q2875" i="107" s="1"/>
  <c r="R2875" i="107" s="1"/>
  <c r="L2874" i="107"/>
  <c r="M2874" i="107" s="1"/>
  <c r="Q2874" i="107" s="1"/>
  <c r="R2874" i="107" s="1"/>
  <c r="L2873" i="107"/>
  <c r="M2873" i="107" s="1"/>
  <c r="Q2873" i="107" s="1"/>
  <c r="R2873" i="107" s="1"/>
  <c r="L2872" i="107"/>
  <c r="M2872" i="107" s="1"/>
  <c r="Q2872" i="107" s="1"/>
  <c r="R2872" i="107" s="1"/>
  <c r="L2871" i="107"/>
  <c r="M2871" i="107" s="1"/>
  <c r="Q2871" i="107" s="1"/>
  <c r="R2871" i="107" s="1"/>
  <c r="L2870" i="107"/>
  <c r="M2870" i="107" s="1"/>
  <c r="Q2870" i="107" s="1"/>
  <c r="R2870" i="107" s="1"/>
  <c r="L2869" i="107"/>
  <c r="M2869" i="107" s="1"/>
  <c r="Q2869" i="107" s="1"/>
  <c r="R2869" i="107" s="1"/>
  <c r="L2868" i="107"/>
  <c r="M2868" i="107" s="1"/>
  <c r="Q2868" i="107" s="1"/>
  <c r="R2868" i="107" s="1"/>
  <c r="L2867" i="107"/>
  <c r="M2867" i="107" s="1"/>
  <c r="Q2867" i="107" s="1"/>
  <c r="R2867" i="107" s="1"/>
  <c r="L2866" i="107"/>
  <c r="M2866" i="107" s="1"/>
  <c r="Q2866" i="107" s="1"/>
  <c r="R2866" i="107" s="1"/>
  <c r="L2865" i="107"/>
  <c r="M2865" i="107" s="1"/>
  <c r="Q2865" i="107" s="1"/>
  <c r="R2865" i="107" s="1"/>
  <c r="L2864" i="107"/>
  <c r="M2864" i="107" s="1"/>
  <c r="Q2864" i="107" s="1"/>
  <c r="R2864" i="107" s="1"/>
  <c r="L2863" i="107"/>
  <c r="M2863" i="107" s="1"/>
  <c r="Q2863" i="107" s="1"/>
  <c r="R2863" i="107" s="1"/>
  <c r="L2862" i="107"/>
  <c r="M2862" i="107" s="1"/>
  <c r="Q2862" i="107" s="1"/>
  <c r="R2862" i="107" s="1"/>
  <c r="L2861" i="107"/>
  <c r="M2861" i="107" s="1"/>
  <c r="Q2861" i="107" s="1"/>
  <c r="R2861" i="107" s="1"/>
  <c r="L2860" i="107"/>
  <c r="M2860" i="107" s="1"/>
  <c r="Q2860" i="107" s="1"/>
  <c r="R2860" i="107" s="1"/>
  <c r="L2859" i="107"/>
  <c r="M2859" i="107" s="1"/>
  <c r="Q2859" i="107" s="1"/>
  <c r="R2859" i="107" s="1"/>
  <c r="L2858" i="107"/>
  <c r="M2858" i="107" s="1"/>
  <c r="Q2858" i="107" s="1"/>
  <c r="R2858" i="107" s="1"/>
  <c r="L2857" i="107"/>
  <c r="M2857" i="107" s="1"/>
  <c r="Q2857" i="107" s="1"/>
  <c r="R2857" i="107" s="1"/>
  <c r="L2856" i="107"/>
  <c r="M2856" i="107" s="1"/>
  <c r="Q2856" i="107" s="1"/>
  <c r="R2856" i="107" s="1"/>
  <c r="L2855" i="107"/>
  <c r="M2855" i="107" s="1"/>
  <c r="Q2855" i="107" s="1"/>
  <c r="R2855" i="107" s="1"/>
  <c r="L2854" i="107"/>
  <c r="M2854" i="107" s="1"/>
  <c r="Q2854" i="107" s="1"/>
  <c r="R2854" i="107" s="1"/>
  <c r="L2853" i="107"/>
  <c r="M2853" i="107" s="1"/>
  <c r="Q2853" i="107" s="1"/>
  <c r="R2853" i="107" s="1"/>
  <c r="L2852" i="107"/>
  <c r="M2852" i="107" s="1"/>
  <c r="Q2852" i="107" s="1"/>
  <c r="R2852" i="107" s="1"/>
  <c r="L2851" i="107"/>
  <c r="M2851" i="107" s="1"/>
  <c r="Q2851" i="107" s="1"/>
  <c r="R2851" i="107" s="1"/>
  <c r="L2850" i="107"/>
  <c r="M2850" i="107" s="1"/>
  <c r="Q2850" i="107" s="1"/>
  <c r="R2850" i="107" s="1"/>
  <c r="L2849" i="107"/>
  <c r="M2849" i="107" s="1"/>
  <c r="Q2849" i="107" s="1"/>
  <c r="R2849" i="107" s="1"/>
  <c r="L2848" i="107"/>
  <c r="M2848" i="107" s="1"/>
  <c r="Q2848" i="107" s="1"/>
  <c r="R2848" i="107" s="1"/>
  <c r="L2847" i="107"/>
  <c r="M2847" i="107" s="1"/>
  <c r="Q2847" i="107" s="1"/>
  <c r="R2847" i="107" s="1"/>
  <c r="L2845" i="107"/>
  <c r="M2845" i="107" s="1"/>
  <c r="Q2845" i="107" s="1"/>
  <c r="R2845" i="107" s="1"/>
  <c r="L2844" i="107"/>
  <c r="M2844" i="107" s="1"/>
  <c r="Q2844" i="107" s="1"/>
  <c r="R2844" i="107" s="1"/>
  <c r="L2843" i="107"/>
  <c r="M2843" i="107" s="1"/>
  <c r="Q2843" i="107" s="1"/>
  <c r="R2843" i="107" s="1"/>
  <c r="L2842" i="107"/>
  <c r="M2842" i="107" s="1"/>
  <c r="Q2842" i="107" s="1"/>
  <c r="R2842" i="107" s="1"/>
  <c r="L2840" i="107"/>
  <c r="M2840" i="107" s="1"/>
  <c r="Q2840" i="107" s="1"/>
  <c r="R2840" i="107" s="1"/>
  <c r="L2839" i="107"/>
  <c r="M2839" i="107" s="1"/>
  <c r="Q2839" i="107" s="1"/>
  <c r="R2839" i="107" s="1"/>
  <c r="L2838" i="107"/>
  <c r="M2838" i="107" s="1"/>
  <c r="Q2838" i="107" s="1"/>
  <c r="R2838" i="107" s="1"/>
  <c r="L2837" i="107"/>
  <c r="M2837" i="107" s="1"/>
  <c r="Q2837" i="107" s="1"/>
  <c r="R2837" i="107" s="1"/>
  <c r="L2836" i="107"/>
  <c r="M2836" i="107" s="1"/>
  <c r="Q2836" i="107" s="1"/>
  <c r="R2836" i="107" s="1"/>
  <c r="L2835" i="107"/>
  <c r="M2835" i="107" s="1"/>
  <c r="Q2835" i="107" s="1"/>
  <c r="R2835" i="107" s="1"/>
  <c r="L2834" i="107"/>
  <c r="M2834" i="107" s="1"/>
  <c r="Q2834" i="107" s="1"/>
  <c r="R2834" i="107" s="1"/>
  <c r="L2833" i="107"/>
  <c r="M2833" i="107" s="1"/>
  <c r="Q2833" i="107" s="1"/>
  <c r="R2833" i="107" s="1"/>
  <c r="L2827" i="107"/>
  <c r="M2827" i="107" s="1"/>
  <c r="Q2827" i="107" s="1"/>
  <c r="R2827" i="107" s="1"/>
  <c r="L2826" i="107"/>
  <c r="M2826" i="107" s="1"/>
  <c r="Q2826" i="107" s="1"/>
  <c r="R2826" i="107" s="1"/>
  <c r="L2825" i="107"/>
  <c r="M2825" i="107" s="1"/>
  <c r="Q2825" i="107" s="1"/>
  <c r="R2825" i="107" s="1"/>
  <c r="L2824" i="107"/>
  <c r="M2824" i="107" s="1"/>
  <c r="Q2824" i="107" s="1"/>
  <c r="R2824" i="107" s="1"/>
  <c r="L2823" i="107"/>
  <c r="M2823" i="107" s="1"/>
  <c r="Q2823" i="107" s="1"/>
  <c r="R2823" i="107" s="1"/>
  <c r="L2822" i="107"/>
  <c r="M2822" i="107" s="1"/>
  <c r="Q2822" i="107" s="1"/>
  <c r="R2822" i="107" s="1"/>
  <c r="L2821" i="107"/>
  <c r="M2821" i="107" s="1"/>
  <c r="Q2821" i="107" s="1"/>
  <c r="R2821" i="107" s="1"/>
  <c r="L2820" i="107"/>
  <c r="M2820" i="107" s="1"/>
  <c r="Q2820" i="107" s="1"/>
  <c r="R2820" i="107" s="1"/>
  <c r="L2819" i="107"/>
  <c r="M2819" i="107" s="1"/>
  <c r="Q2819" i="107" s="1"/>
  <c r="R2819" i="107" s="1"/>
  <c r="L2818" i="107"/>
  <c r="M2818" i="107" s="1"/>
  <c r="Q2818" i="107" s="1"/>
  <c r="R2818" i="107" s="1"/>
  <c r="L2817" i="107"/>
  <c r="M2817" i="107" s="1"/>
  <c r="Q2817" i="107" s="1"/>
  <c r="R2817" i="107" s="1"/>
  <c r="L2816" i="107"/>
  <c r="M2816" i="107" s="1"/>
  <c r="Q2816" i="107" s="1"/>
  <c r="R2816" i="107" s="1"/>
  <c r="L2815" i="107"/>
  <c r="M2815" i="107" s="1"/>
  <c r="Q2815" i="107" s="1"/>
  <c r="R2815" i="107" s="1"/>
  <c r="L2814" i="107"/>
  <c r="M2814" i="107" s="1"/>
  <c r="Q2814" i="107" s="1"/>
  <c r="R2814" i="107" s="1"/>
  <c r="L2813" i="107"/>
  <c r="M2813" i="107" s="1"/>
  <c r="Q2813" i="107" s="1"/>
  <c r="R2813" i="107" s="1"/>
  <c r="Q2812" i="107"/>
  <c r="R2812" i="107" s="1"/>
  <c r="Q2811" i="107"/>
  <c r="R2811" i="107" s="1"/>
  <c r="L2810" i="107"/>
  <c r="M2810" i="107" s="1"/>
  <c r="Q2810" i="107" s="1"/>
  <c r="R2810" i="107" s="1"/>
  <c r="L2808" i="107"/>
  <c r="M2808" i="107" s="1"/>
  <c r="Q2808" i="107" s="1"/>
  <c r="R2808" i="107" s="1"/>
  <c r="L2807" i="107"/>
  <c r="M2807" i="107" s="1"/>
  <c r="Q2807" i="107" s="1"/>
  <c r="R2807" i="107" s="1"/>
  <c r="L2806" i="107"/>
  <c r="M2806" i="107" s="1"/>
  <c r="Q2806" i="107" s="1"/>
  <c r="R2806" i="107" s="1"/>
  <c r="L2805" i="107"/>
  <c r="M2805" i="107" s="1"/>
  <c r="Q2805" i="107" s="1"/>
  <c r="R2805" i="107" s="1"/>
  <c r="L2804" i="107"/>
  <c r="M2804" i="107" s="1"/>
  <c r="Q2804" i="107" s="1"/>
  <c r="R2804" i="107" s="1"/>
  <c r="L2803" i="107"/>
  <c r="M2803" i="107" s="1"/>
  <c r="Q2803" i="107" s="1"/>
  <c r="R2803" i="107" s="1"/>
  <c r="L2802" i="107"/>
  <c r="M2802" i="107" s="1"/>
  <c r="Q2802" i="107" s="1"/>
  <c r="R2802" i="107" s="1"/>
  <c r="L2801" i="107"/>
  <c r="M2801" i="107" s="1"/>
  <c r="Q2801" i="107" s="1"/>
  <c r="R2801" i="107" s="1"/>
  <c r="L2800" i="107"/>
  <c r="M2800" i="107" s="1"/>
  <c r="Q2800" i="107" s="1"/>
  <c r="R2800" i="107" s="1"/>
  <c r="L2799" i="107"/>
  <c r="M2799" i="107" s="1"/>
  <c r="Q2799" i="107" s="1"/>
  <c r="R2799" i="107" s="1"/>
  <c r="L2798" i="107"/>
  <c r="M2798" i="107" s="1"/>
  <c r="Q2798" i="107" s="1"/>
  <c r="R2798" i="107" s="1"/>
  <c r="L2797" i="107"/>
  <c r="M2797" i="107" s="1"/>
  <c r="Q2797" i="107" s="1"/>
  <c r="R2797" i="107" s="1"/>
  <c r="L2796" i="107"/>
  <c r="M2796" i="107" s="1"/>
  <c r="Q2796" i="107" s="1"/>
  <c r="R2796" i="107" s="1"/>
  <c r="L2795" i="107"/>
  <c r="M2795" i="107" s="1"/>
  <c r="Q2795" i="107" s="1"/>
  <c r="R2795" i="107" s="1"/>
  <c r="L2794" i="107"/>
  <c r="M2794" i="107" s="1"/>
  <c r="Q2794" i="107" s="1"/>
  <c r="R2794" i="107" s="1"/>
  <c r="L2793" i="107"/>
  <c r="M2793" i="107" s="1"/>
  <c r="Q2793" i="107" s="1"/>
  <c r="R2793" i="107" s="1"/>
  <c r="L2792" i="107"/>
  <c r="M2792" i="107" s="1"/>
  <c r="Q2792" i="107" s="1"/>
  <c r="R2792" i="107" s="1"/>
  <c r="L2791" i="107"/>
  <c r="M2791" i="107" s="1"/>
  <c r="Q2791" i="107" s="1"/>
  <c r="R2791" i="107" s="1"/>
  <c r="L2790" i="107"/>
  <c r="M2790" i="107" s="1"/>
  <c r="Q2790" i="107" s="1"/>
  <c r="R2790" i="107" s="1"/>
  <c r="L2789" i="107"/>
  <c r="M2789" i="107" s="1"/>
  <c r="Q2789" i="107" s="1"/>
  <c r="R2789" i="107" s="1"/>
  <c r="L2788" i="107"/>
  <c r="M2788" i="107" s="1"/>
  <c r="Q2788" i="107" s="1"/>
  <c r="R2788" i="107" s="1"/>
  <c r="L2787" i="107"/>
  <c r="M2787" i="107" s="1"/>
  <c r="Q2787" i="107" s="1"/>
  <c r="R2787" i="107" s="1"/>
  <c r="L2786" i="107"/>
  <c r="M2786" i="107" s="1"/>
  <c r="Q2786" i="107" s="1"/>
  <c r="R2786" i="107" s="1"/>
  <c r="L2785" i="107"/>
  <c r="M2785" i="107" s="1"/>
  <c r="Q2785" i="107" s="1"/>
  <c r="R2785" i="107" s="1"/>
  <c r="L2784" i="107"/>
  <c r="M2784" i="107" s="1"/>
  <c r="Q2784" i="107" s="1"/>
  <c r="R2784" i="107" s="1"/>
  <c r="L2783" i="107"/>
  <c r="M2783" i="107" s="1"/>
  <c r="Q2783" i="107" s="1"/>
  <c r="R2783" i="107" s="1"/>
  <c r="L2782" i="107"/>
  <c r="M2782" i="107" s="1"/>
  <c r="Q2782" i="107" s="1"/>
  <c r="R2782" i="107" s="1"/>
  <c r="L2781" i="107"/>
  <c r="M2781" i="107" s="1"/>
  <c r="Q2781" i="107" s="1"/>
  <c r="R2781" i="107" s="1"/>
  <c r="L2780" i="107"/>
  <c r="M2780" i="107" s="1"/>
  <c r="Q2780" i="107" s="1"/>
  <c r="R2780" i="107" s="1"/>
  <c r="L2776" i="107"/>
  <c r="M2776" i="107" s="1"/>
  <c r="Q2776" i="107" s="1"/>
  <c r="R2776" i="107" s="1"/>
  <c r="L2775" i="107"/>
  <c r="M2775" i="107" s="1"/>
  <c r="Q2775" i="107" s="1"/>
  <c r="R2775" i="107" s="1"/>
  <c r="L2774" i="107"/>
  <c r="M2774" i="107" s="1"/>
  <c r="Q2774" i="107" s="1"/>
  <c r="R2774" i="107" s="1"/>
  <c r="L2773" i="107"/>
  <c r="M2773" i="107" s="1"/>
  <c r="Q2773" i="107" s="1"/>
  <c r="R2773" i="107" s="1"/>
  <c r="L2772" i="107"/>
  <c r="M2772" i="107" s="1"/>
  <c r="Q2772" i="107" s="1"/>
  <c r="R2772" i="107" s="1"/>
  <c r="L2771" i="107"/>
  <c r="M2771" i="107" s="1"/>
  <c r="Q2771" i="107" s="1"/>
  <c r="R2771" i="107" s="1"/>
  <c r="L2770" i="107"/>
  <c r="M2770" i="107" s="1"/>
  <c r="Q2770" i="107" s="1"/>
  <c r="R2770" i="107" s="1"/>
  <c r="L2769" i="107"/>
  <c r="M2769" i="107" s="1"/>
  <c r="Q2769" i="107" s="1"/>
  <c r="R2769" i="107" s="1"/>
  <c r="L2768" i="107"/>
  <c r="M2768" i="107" s="1"/>
  <c r="Q2768" i="107" s="1"/>
  <c r="R2768" i="107" s="1"/>
  <c r="L2767" i="107"/>
  <c r="M2767" i="107" s="1"/>
  <c r="Q2767" i="107" s="1"/>
  <c r="R2767" i="107" s="1"/>
  <c r="L2766" i="107"/>
  <c r="M2766" i="107" s="1"/>
  <c r="Q2766" i="107" s="1"/>
  <c r="R2766" i="107" s="1"/>
  <c r="R3352" i="107" l="1"/>
  <c r="O1306" i="107"/>
  <c r="R3359" i="107"/>
  <c r="R3341" i="107"/>
  <c r="O1128" i="107"/>
  <c r="R3351" i="107"/>
  <c r="M3362" i="107"/>
  <c r="Q3362" i="107" s="1"/>
  <c r="R3362" i="107" s="1"/>
  <c r="R3342" i="107"/>
  <c r="M3335" i="107"/>
  <c r="Q3335" i="107" s="1"/>
  <c r="R3335" i="107" s="1"/>
  <c r="R3361" i="107"/>
  <c r="R3349" i="107"/>
  <c r="Q3136" i="107"/>
  <c r="R3136" i="107" s="1"/>
  <c r="M3179" i="107"/>
  <c r="Q3179" i="107" s="1"/>
  <c r="R3179" i="107" s="1"/>
  <c r="Q3182" i="107"/>
  <c r="R3182" i="107" s="1"/>
  <c r="M3345" i="107"/>
  <c r="Q3345" i="107" s="1"/>
  <c r="R3345" i="107" s="1"/>
  <c r="M2943" i="107"/>
  <c r="Q2943" i="107" s="1"/>
  <c r="R2943" i="107" s="1"/>
  <c r="M2830" i="107"/>
  <c r="Q2830" i="107" s="1"/>
  <c r="R2830" i="107" s="1"/>
  <c r="M3143" i="107"/>
  <c r="Q3143" i="107" s="1"/>
  <c r="R3143" i="107" s="1"/>
  <c r="M2778" i="107"/>
  <c r="Q2778" i="107" s="1"/>
  <c r="R2778" i="107" s="1"/>
  <c r="M3178" i="107"/>
  <c r="Q3178" i="107" s="1"/>
  <c r="R3178" i="107" s="1"/>
  <c r="M3184" i="107"/>
  <c r="Q3184" i="107" s="1"/>
  <c r="R3184" i="107" s="1"/>
  <c r="M3009" i="107"/>
  <c r="Q3009" i="107" s="1"/>
  <c r="R3009" i="107" s="1"/>
  <c r="M2981" i="107"/>
  <c r="Q2981" i="107" s="1"/>
  <c r="R2981" i="107" s="1"/>
  <c r="M2763" i="107"/>
  <c r="Q2763" i="107" s="1"/>
  <c r="R2763" i="107" s="1"/>
  <c r="M3038" i="107"/>
  <c r="Q3038" i="107" s="1"/>
  <c r="R3038" i="107" s="1"/>
  <c r="M1833" i="107"/>
  <c r="Q1833" i="107" s="1"/>
  <c r="R1833" i="107" s="1"/>
  <c r="L1758" i="107"/>
  <c r="M1758" i="107" s="1"/>
  <c r="Q1758" i="107" s="1"/>
  <c r="R1758" i="107" s="1"/>
  <c r="L1757" i="107"/>
  <c r="M1757" i="107" s="1"/>
  <c r="Q1757" i="107" s="1"/>
  <c r="R1757" i="107" s="1"/>
  <c r="L1756" i="107"/>
  <c r="M1756" i="107" s="1"/>
  <c r="Q1756" i="107" s="1"/>
  <c r="R1756" i="107" s="1"/>
  <c r="L1755" i="107"/>
  <c r="M1755" i="107" s="1"/>
  <c r="Q1755" i="107" s="1"/>
  <c r="R1755" i="107" s="1"/>
  <c r="L1753" i="107"/>
  <c r="M1753" i="107" s="1"/>
  <c r="Q1753" i="107" s="1"/>
  <c r="R1753" i="107" s="1"/>
  <c r="L1727" i="107"/>
  <c r="M1727" i="107" s="1"/>
  <c r="Q1727" i="107" s="1"/>
  <c r="R1727" i="107" s="1"/>
  <c r="L1713" i="107"/>
  <c r="M1713" i="107" s="1"/>
  <c r="Q1713" i="107" s="1"/>
  <c r="R1713" i="107" s="1"/>
  <c r="L1712" i="107"/>
  <c r="M1712" i="107" s="1"/>
  <c r="Q1712" i="107" s="1"/>
  <c r="R1712" i="107" s="1"/>
  <c r="L1710" i="107"/>
  <c r="M1710" i="107" s="1"/>
  <c r="Q1710" i="107" s="1"/>
  <c r="R1710" i="107" s="1"/>
  <c r="L1709" i="107"/>
  <c r="M1709" i="107" s="1"/>
  <c r="Q1709" i="107" s="1"/>
  <c r="R1709" i="107" s="1"/>
  <c r="L1704" i="107"/>
  <c r="M1704" i="107" s="1"/>
  <c r="Q1704" i="107" s="1"/>
  <c r="R1704" i="107" s="1"/>
  <c r="L1703" i="107"/>
  <c r="M1703" i="107" s="1"/>
  <c r="Q1703" i="107" s="1"/>
  <c r="R1703" i="107" s="1"/>
  <c r="L1702" i="107"/>
  <c r="M1702" i="107" s="1"/>
  <c r="Q1702" i="107" s="1"/>
  <c r="R1702" i="107" s="1"/>
  <c r="L1701" i="107"/>
  <c r="M1701" i="107" s="1"/>
  <c r="Q1701" i="107" s="1"/>
  <c r="R1701" i="107" s="1"/>
  <c r="L1700" i="107"/>
  <c r="M1700" i="107" s="1"/>
  <c r="Q1700" i="107" s="1"/>
  <c r="R1700" i="107" s="1"/>
  <c r="L1699" i="107"/>
  <c r="M1699" i="107" s="1"/>
  <c r="Q1699" i="107" s="1"/>
  <c r="R1699" i="107" s="1"/>
  <c r="L1698" i="107"/>
  <c r="M1698" i="107" s="1"/>
  <c r="Q1698" i="107" s="1"/>
  <c r="R1698" i="107" s="1"/>
  <c r="L1697" i="107"/>
  <c r="M1697" i="107" s="1"/>
  <c r="Q1697" i="107" s="1"/>
  <c r="R1697" i="107" s="1"/>
  <c r="L1693" i="107"/>
  <c r="M1693" i="107" s="1"/>
  <c r="Q1693" i="107" s="1"/>
  <c r="R1693" i="107" s="1"/>
  <c r="L1692" i="107"/>
  <c r="M1692" i="107" s="1"/>
  <c r="Q1692" i="107" s="1"/>
  <c r="R1692" i="107" s="1"/>
  <c r="L1691" i="107"/>
  <c r="M1691" i="107" s="1"/>
  <c r="Q1691" i="107" s="1"/>
  <c r="R1691" i="107" s="1"/>
  <c r="L1690" i="107"/>
  <c r="M1690" i="107" s="1"/>
  <c r="Q1690" i="107" s="1"/>
  <c r="R1690" i="107" s="1"/>
  <c r="L1689" i="107"/>
  <c r="M1689" i="107" s="1"/>
  <c r="Q1689" i="107" s="1"/>
  <c r="R1689" i="107" s="1"/>
  <c r="L1688" i="107"/>
  <c r="M1688" i="107" s="1"/>
  <c r="Q1688" i="107" s="1"/>
  <c r="R1688" i="107" s="1"/>
  <c r="L1687" i="107"/>
  <c r="M1687" i="107" s="1"/>
  <c r="Q1687" i="107" s="1"/>
  <c r="R1687" i="107" s="1"/>
  <c r="L1686" i="107"/>
  <c r="M1686" i="107" s="1"/>
  <c r="Q1686" i="107" s="1"/>
  <c r="R1686" i="107" s="1"/>
  <c r="L1685" i="107"/>
  <c r="M1685" i="107" s="1"/>
  <c r="Q1685" i="107" s="1"/>
  <c r="R1685" i="107" s="1"/>
  <c r="L1684" i="107"/>
  <c r="M1684" i="107" s="1"/>
  <c r="Q1684" i="107" s="1"/>
  <c r="R1684" i="107" s="1"/>
  <c r="L1672" i="107"/>
  <c r="M1672" i="107" s="1"/>
  <c r="Q1672" i="107" s="1"/>
  <c r="R1672" i="107" s="1"/>
  <c r="L1671" i="107"/>
  <c r="M1671" i="107" s="1"/>
  <c r="Q1671" i="107" s="1"/>
  <c r="R1671" i="107" s="1"/>
  <c r="L1667" i="107"/>
  <c r="M1667" i="107" s="1"/>
  <c r="Q1667" i="107" s="1"/>
  <c r="R1667" i="107" s="1"/>
  <c r="L1666" i="107"/>
  <c r="M1666" i="107" s="1"/>
  <c r="Q1666" i="107" s="1"/>
  <c r="R1666" i="107" s="1"/>
  <c r="L1663" i="107"/>
  <c r="M1663" i="107" s="1"/>
  <c r="Q1663" i="107" s="1"/>
  <c r="R1663" i="107" s="1"/>
  <c r="L1662" i="107"/>
  <c r="M1662" i="107" s="1"/>
  <c r="Q1662" i="107" s="1"/>
  <c r="R1662" i="107" s="1"/>
  <c r="L1659" i="107"/>
  <c r="M1659" i="107" s="1"/>
  <c r="Q1659" i="107" s="1"/>
  <c r="R1659" i="107" s="1"/>
  <c r="L1658" i="107"/>
  <c r="M1658" i="107" s="1"/>
  <c r="Q1658" i="107" s="1"/>
  <c r="R1658" i="107" s="1"/>
  <c r="L1655" i="107"/>
  <c r="M1655" i="107" s="1"/>
  <c r="Q1655" i="107" s="1"/>
  <c r="R1655" i="107" s="1"/>
  <c r="L1654" i="107"/>
  <c r="M1654" i="107" s="1"/>
  <c r="Q1654" i="107" s="1"/>
  <c r="R1654" i="107" s="1"/>
  <c r="L1651" i="107"/>
  <c r="M1651" i="107" s="1"/>
  <c r="Q1651" i="107" s="1"/>
  <c r="R1651" i="107" s="1"/>
  <c r="L1650" i="107"/>
  <c r="M1650" i="107" s="1"/>
  <c r="Q1650" i="107" s="1"/>
  <c r="R1650" i="107" s="1"/>
  <c r="L1647" i="107"/>
  <c r="M1647" i="107" s="1"/>
  <c r="Q1647" i="107" s="1"/>
  <c r="R1647" i="107" s="1"/>
  <c r="L1646" i="107"/>
  <c r="M1646" i="107" s="1"/>
  <c r="Q1646" i="107" s="1"/>
  <c r="R1646" i="107" s="1"/>
  <c r="L1643" i="107"/>
  <c r="M1643" i="107" s="1"/>
  <c r="Q1643" i="107" s="1"/>
  <c r="R1643" i="107" s="1"/>
  <c r="L1642" i="107"/>
  <c r="M1642" i="107" s="1"/>
  <c r="Q1642" i="107" s="1"/>
  <c r="R1642" i="107" s="1"/>
  <c r="L1640" i="107"/>
  <c r="M1640" i="107" s="1"/>
  <c r="Q1640" i="107" s="1"/>
  <c r="R1640" i="107" s="1"/>
  <c r="L1637" i="107"/>
  <c r="M1637" i="107" s="1"/>
  <c r="Q1637" i="107" s="1"/>
  <c r="R1637" i="107" s="1"/>
  <c r="L1636" i="107"/>
  <c r="M1636" i="107" s="1"/>
  <c r="Q1636" i="107" s="1"/>
  <c r="R1636" i="107" s="1"/>
  <c r="L1635" i="107"/>
  <c r="M1635" i="107" s="1"/>
  <c r="Q1635" i="107" s="1"/>
  <c r="R1635" i="107" s="1"/>
  <c r="L1633" i="107"/>
  <c r="M1633" i="107" s="1"/>
  <c r="Q1633" i="107" s="1"/>
  <c r="R1633" i="107" s="1"/>
  <c r="L1630" i="107"/>
  <c r="M1630" i="107" s="1"/>
  <c r="Q1630" i="107" s="1"/>
  <c r="R1630" i="107" s="1"/>
  <c r="L1629" i="107"/>
  <c r="M1629" i="107" s="1"/>
  <c r="Q1629" i="107" s="1"/>
  <c r="R1629" i="107" s="1"/>
  <c r="L1628" i="107"/>
  <c r="M1628" i="107" s="1"/>
  <c r="Q1628" i="107" s="1"/>
  <c r="R1628" i="107" s="1"/>
  <c r="L1627" i="107"/>
  <c r="M1627" i="107" s="1"/>
  <c r="Q1627" i="107" s="1"/>
  <c r="R1627" i="107" s="1"/>
  <c r="L1626" i="107"/>
  <c r="M1626" i="107" s="1"/>
  <c r="Q1626" i="107" s="1"/>
  <c r="R1626" i="107" s="1"/>
  <c r="L1624" i="107"/>
  <c r="M1624" i="107" s="1"/>
  <c r="Q1624" i="107" s="1"/>
  <c r="R1624" i="107" s="1"/>
  <c r="L1621" i="107"/>
  <c r="M1621" i="107" s="1"/>
  <c r="Q1621" i="107" s="1"/>
  <c r="R1621" i="107" s="1"/>
  <c r="L1620" i="107"/>
  <c r="M1620" i="107" s="1"/>
  <c r="Q1620" i="107" s="1"/>
  <c r="R1620" i="107" s="1"/>
  <c r="L1619" i="107"/>
  <c r="M1619" i="107" s="1"/>
  <c r="Q1619" i="107" s="1"/>
  <c r="R1619" i="107" s="1"/>
  <c r="L1618" i="107"/>
  <c r="M1618" i="107" s="1"/>
  <c r="Q1618" i="107" s="1"/>
  <c r="R1618" i="107" s="1"/>
  <c r="L1617" i="107"/>
  <c r="M1617" i="107" s="1"/>
  <c r="Q1617" i="107" s="1"/>
  <c r="R1617" i="107" s="1"/>
  <c r="L1616" i="107"/>
  <c r="M1616" i="107" s="1"/>
  <c r="Q1616" i="107" s="1"/>
  <c r="R1616" i="107" s="1"/>
  <c r="L1615" i="107"/>
  <c r="M1615" i="107" s="1"/>
  <c r="Q1615" i="107" s="1"/>
  <c r="R1615" i="107" s="1"/>
  <c r="L1614" i="107"/>
  <c r="M1614" i="107" s="1"/>
  <c r="Q1614" i="107" s="1"/>
  <c r="R1614" i="107" s="1"/>
  <c r="L1612" i="107"/>
  <c r="M1612" i="107" s="1"/>
  <c r="Q1612" i="107" s="1"/>
  <c r="R1612" i="107" s="1"/>
  <c r="L1609" i="107"/>
  <c r="M1609" i="107" s="1"/>
  <c r="Q1609" i="107" s="1"/>
  <c r="R1609" i="107" s="1"/>
  <c r="L1608" i="107"/>
  <c r="M1608" i="107" s="1"/>
  <c r="Q1608" i="107" s="1"/>
  <c r="R1608" i="107" s="1"/>
  <c r="L1607" i="107"/>
  <c r="M1607" i="107" s="1"/>
  <c r="Q1607" i="107" s="1"/>
  <c r="R1607" i="107" s="1"/>
  <c r="L1606" i="107"/>
  <c r="M1606" i="107" s="1"/>
  <c r="Q1606" i="107" s="1"/>
  <c r="R1606" i="107" s="1"/>
  <c r="L1605" i="107"/>
  <c r="M1605" i="107" s="1"/>
  <c r="Q1605" i="107" s="1"/>
  <c r="R1605" i="107" s="1"/>
  <c r="L1604" i="107"/>
  <c r="M1604" i="107" s="1"/>
  <c r="Q1604" i="107" s="1"/>
  <c r="R1604" i="107" s="1"/>
  <c r="L1602" i="107"/>
  <c r="M1602" i="107" s="1"/>
  <c r="Q1602" i="107" s="1"/>
  <c r="R1602" i="107" s="1"/>
  <c r="L1590" i="107"/>
  <c r="M1590" i="107" s="1"/>
  <c r="Q1590" i="107" s="1"/>
  <c r="R1590" i="107" s="1"/>
  <c r="L1589" i="107"/>
  <c r="M1589" i="107" s="1"/>
  <c r="Q1589" i="107" s="1"/>
  <c r="R1589" i="107" s="1"/>
  <c r="L1588" i="107"/>
  <c r="M1588" i="107" s="1"/>
  <c r="Q1588" i="107" s="1"/>
  <c r="R1588" i="107" s="1"/>
  <c r="L1587" i="107"/>
  <c r="M1587" i="107" s="1"/>
  <c r="Q1587" i="107" s="1"/>
  <c r="R1587" i="107" s="1"/>
  <c r="L1586" i="107"/>
  <c r="M1586" i="107" s="1"/>
  <c r="Q1586" i="107" s="1"/>
  <c r="R1586" i="107" s="1"/>
  <c r="L1585" i="107"/>
  <c r="M1585" i="107" s="1"/>
  <c r="Q1585" i="107" s="1"/>
  <c r="R1585" i="107" s="1"/>
  <c r="L1584" i="107"/>
  <c r="M1584" i="107" s="1"/>
  <c r="Q1584" i="107" s="1"/>
  <c r="R1584" i="107" s="1"/>
  <c r="L1583" i="107"/>
  <c r="M1583" i="107" s="1"/>
  <c r="Q1583" i="107" s="1"/>
  <c r="R1583" i="107" s="1"/>
  <c r="L1582" i="107"/>
  <c r="M1582" i="107" s="1"/>
  <c r="Q1582" i="107" s="1"/>
  <c r="R1582" i="107" s="1"/>
  <c r="L1581" i="107"/>
  <c r="M1581" i="107" s="1"/>
  <c r="Q1581" i="107" s="1"/>
  <c r="R1581" i="107" s="1"/>
  <c r="L1580" i="107"/>
  <c r="M1580" i="107" s="1"/>
  <c r="Q1580" i="107" s="1"/>
  <c r="R1580" i="107" s="1"/>
  <c r="L1579" i="107"/>
  <c r="M1579" i="107" s="1"/>
  <c r="Q1579" i="107" s="1"/>
  <c r="R1579" i="107" s="1"/>
  <c r="L1578" i="107"/>
  <c r="M1578" i="107" s="1"/>
  <c r="Q1578" i="107" s="1"/>
  <c r="R1578" i="107" s="1"/>
  <c r="L1577" i="107"/>
  <c r="M1577" i="107" s="1"/>
  <c r="Q1577" i="107" s="1"/>
  <c r="R1577" i="107" s="1"/>
  <c r="L1576" i="107"/>
  <c r="M1576" i="107" s="1"/>
  <c r="Q1576" i="107" s="1"/>
  <c r="R1576" i="107" s="1"/>
  <c r="L1575" i="107"/>
  <c r="M1575" i="107" s="1"/>
  <c r="Q1575" i="107" s="1"/>
  <c r="R1575" i="107" s="1"/>
  <c r="L1574" i="107"/>
  <c r="M1574" i="107" s="1"/>
  <c r="Q1574" i="107" s="1"/>
  <c r="R1574" i="107" s="1"/>
  <c r="L1573" i="107"/>
  <c r="M1573" i="107" s="1"/>
  <c r="Q1573" i="107" s="1"/>
  <c r="R1573" i="107" s="1"/>
  <c r="L1571" i="107"/>
  <c r="M1571" i="107" s="1"/>
  <c r="Q1571" i="107" s="1"/>
  <c r="R1571" i="107" s="1"/>
  <c r="L1569" i="107"/>
  <c r="M1569" i="107" s="1"/>
  <c r="Q1569" i="107" s="1"/>
  <c r="R1569" i="107" s="1"/>
  <c r="L1567" i="107"/>
  <c r="M1567" i="107" s="1"/>
  <c r="Q1567" i="107" s="1"/>
  <c r="R1567" i="107" s="1"/>
  <c r="L1566" i="107"/>
  <c r="M1566" i="107" s="1"/>
  <c r="Q1566" i="107" s="1"/>
  <c r="R1566" i="107" s="1"/>
  <c r="L1565" i="107"/>
  <c r="M1565" i="107" s="1"/>
  <c r="Q1565" i="107" s="1"/>
  <c r="R1565" i="107" s="1"/>
  <c r="L1564" i="107"/>
  <c r="M1564" i="107" s="1"/>
  <c r="Q1564" i="107" s="1"/>
  <c r="R1564" i="107" s="1"/>
  <c r="L1563" i="107"/>
  <c r="M1563" i="107" s="1"/>
  <c r="Q1563" i="107" s="1"/>
  <c r="R1563" i="107" s="1"/>
  <c r="L1562" i="107"/>
  <c r="M1562" i="107" s="1"/>
  <c r="Q1562" i="107" s="1"/>
  <c r="R1562" i="107" s="1"/>
  <c r="L1561" i="107"/>
  <c r="M1561" i="107" s="1"/>
  <c r="Q1561" i="107" s="1"/>
  <c r="R1561" i="107" s="1"/>
  <c r="L1560" i="107"/>
  <c r="M1560" i="107" s="1"/>
  <c r="Q1560" i="107" s="1"/>
  <c r="R1560" i="107" s="1"/>
  <c r="L1559" i="107"/>
  <c r="M1559" i="107" s="1"/>
  <c r="Q1559" i="107" s="1"/>
  <c r="R1559" i="107" s="1"/>
  <c r="L1558" i="107"/>
  <c r="M1558" i="107" s="1"/>
  <c r="Q1558" i="107" s="1"/>
  <c r="R1558" i="107" s="1"/>
  <c r="L1557" i="107"/>
  <c r="M1557" i="107" s="1"/>
  <c r="Q1557" i="107" s="1"/>
  <c r="R1557" i="107" s="1"/>
  <c r="L1555" i="107"/>
  <c r="M1555" i="107" s="1"/>
  <c r="Q1555" i="107" s="1"/>
  <c r="R1555" i="107" s="1"/>
  <c r="L1553" i="107"/>
  <c r="M1553" i="107" s="1"/>
  <c r="Q1553" i="107" s="1"/>
  <c r="R1553" i="107" s="1"/>
  <c r="L1551" i="107"/>
  <c r="M1551" i="107" s="1"/>
  <c r="Q1551" i="107" s="1"/>
  <c r="R1551" i="107" s="1"/>
  <c r="L1549" i="107"/>
  <c r="M1549" i="107" s="1"/>
  <c r="Q1549" i="107" s="1"/>
  <c r="R1549" i="107" s="1"/>
  <c r="L1547" i="107"/>
  <c r="M1547" i="107" s="1"/>
  <c r="Q1547" i="107" s="1"/>
  <c r="R1547" i="107" s="1"/>
  <c r="L1545" i="107"/>
  <c r="M1545" i="107" s="1"/>
  <c r="Q1545" i="107" s="1"/>
  <c r="R1545" i="107" s="1"/>
  <c r="L1542" i="107"/>
  <c r="M1542" i="107" s="1"/>
  <c r="Q1542" i="107" s="1"/>
  <c r="R1542" i="107" s="1"/>
  <c r="L1541" i="107"/>
  <c r="M1541" i="107" s="1"/>
  <c r="Q1541" i="107" s="1"/>
  <c r="R1541" i="107" s="1"/>
  <c r="L1530" i="107"/>
  <c r="M1530" i="107" s="1"/>
  <c r="Q1530" i="107" s="1"/>
  <c r="R1530" i="107" s="1"/>
  <c r="L1529" i="107"/>
  <c r="M1529" i="107" s="1"/>
  <c r="Q1529" i="107" s="1"/>
  <c r="R1529" i="107" s="1"/>
  <c r="L1526" i="107"/>
  <c r="M1526" i="107" s="1"/>
  <c r="Q1526" i="107" s="1"/>
  <c r="R1526" i="107" s="1"/>
  <c r="L1525" i="107"/>
  <c r="M1525" i="107" s="1"/>
  <c r="Q1525" i="107" s="1"/>
  <c r="R1525" i="107" s="1"/>
  <c r="L1515" i="107"/>
  <c r="M1515" i="107" s="1"/>
  <c r="Q1515" i="107" s="1"/>
  <c r="R1515" i="107" s="1"/>
  <c r="L1514" i="107"/>
  <c r="M1514" i="107" s="1"/>
  <c r="Q1514" i="107" s="1"/>
  <c r="R1514" i="107" s="1"/>
  <c r="L1513" i="107"/>
  <c r="M1513" i="107" s="1"/>
  <c r="Q1513" i="107" s="1"/>
  <c r="R1513" i="107" s="1"/>
  <c r="L1512" i="107"/>
  <c r="M1512" i="107" s="1"/>
  <c r="Q1512" i="107" s="1"/>
  <c r="R1512" i="107" s="1"/>
  <c r="L1511" i="107"/>
  <c r="M1511" i="107" s="1"/>
  <c r="Q1511" i="107" s="1"/>
  <c r="R1511" i="107" s="1"/>
  <c r="L1510" i="107"/>
  <c r="M1510" i="107" s="1"/>
  <c r="Q1510" i="107" s="1"/>
  <c r="R1510" i="107" s="1"/>
  <c r="L1509" i="107"/>
  <c r="M1509" i="107" s="1"/>
  <c r="Q1509" i="107" s="1"/>
  <c r="R1509" i="107" s="1"/>
  <c r="L1508" i="107"/>
  <c r="M1508" i="107" s="1"/>
  <c r="Q1508" i="107" s="1"/>
  <c r="R1508" i="107" s="1"/>
  <c r="L1507" i="107"/>
  <c r="M1507" i="107" s="1"/>
  <c r="Q1507" i="107" s="1"/>
  <c r="R1507" i="107" s="1"/>
  <c r="L1506" i="107"/>
  <c r="M1506" i="107" s="1"/>
  <c r="Q1506" i="107" s="1"/>
  <c r="R1506" i="107" s="1"/>
  <c r="L1505" i="107"/>
  <c r="M1505" i="107" s="1"/>
  <c r="Q1505" i="107" s="1"/>
  <c r="R1505" i="107" s="1"/>
  <c r="L1504" i="107"/>
  <c r="M1504" i="107" s="1"/>
  <c r="Q1504" i="107" s="1"/>
  <c r="R1504" i="107" s="1"/>
  <c r="L1503" i="107"/>
  <c r="M1503" i="107" s="1"/>
  <c r="Q1503" i="107" s="1"/>
  <c r="R1503" i="107" s="1"/>
  <c r="L1502" i="107"/>
  <c r="M1502" i="107" s="1"/>
  <c r="Q1502" i="107" s="1"/>
  <c r="R1502" i="107" s="1"/>
  <c r="L1501" i="107"/>
  <c r="M1501" i="107" s="1"/>
  <c r="Q1501" i="107" s="1"/>
  <c r="R1501" i="107" s="1"/>
  <c r="L1500" i="107"/>
  <c r="M1500" i="107" s="1"/>
  <c r="Q1500" i="107" s="1"/>
  <c r="R1500" i="107" s="1"/>
  <c r="L1499" i="107"/>
  <c r="M1499" i="107" s="1"/>
  <c r="Q1499" i="107" s="1"/>
  <c r="R1499" i="107" s="1"/>
  <c r="L1498" i="107"/>
  <c r="M1498" i="107" s="1"/>
  <c r="Q1498" i="107" s="1"/>
  <c r="R1498" i="107" s="1"/>
  <c r="L1496" i="107"/>
  <c r="M1496" i="107" s="1"/>
  <c r="Q1496" i="107" s="1"/>
  <c r="R1496" i="107" s="1"/>
  <c r="L1494" i="107"/>
  <c r="M1494" i="107" s="1"/>
  <c r="Q1494" i="107" s="1"/>
  <c r="R1494" i="107" s="1"/>
  <c r="L1493" i="107"/>
  <c r="M1493" i="107" s="1"/>
  <c r="Q1493" i="107" s="1"/>
  <c r="R1493" i="107" s="1"/>
  <c r="L1492" i="107"/>
  <c r="M1492" i="107" s="1"/>
  <c r="Q1492" i="107" s="1"/>
  <c r="R1492" i="107" s="1"/>
  <c r="L1490" i="107"/>
  <c r="M1490" i="107" s="1"/>
  <c r="Q1490" i="107" s="1"/>
  <c r="R1490" i="107" s="1"/>
  <c r="L1489" i="107"/>
  <c r="M1489" i="107" s="1"/>
  <c r="Q1489" i="107" s="1"/>
  <c r="R1489" i="107" s="1"/>
  <c r="L1488" i="107"/>
  <c r="M1488" i="107" s="1"/>
  <c r="Q1488" i="107" s="1"/>
  <c r="R1488" i="107" s="1"/>
  <c r="L1487" i="107"/>
  <c r="M1487" i="107" s="1"/>
  <c r="Q1487" i="107" s="1"/>
  <c r="R1487" i="107" s="1"/>
  <c r="L1484" i="107"/>
  <c r="M1484" i="107" s="1"/>
  <c r="Q1484" i="107" s="1"/>
  <c r="R1484" i="107" s="1"/>
  <c r="L1483" i="107"/>
  <c r="M1483" i="107" s="1"/>
  <c r="Q1483" i="107" s="1"/>
  <c r="R1483" i="107" s="1"/>
  <c r="L1482" i="107"/>
  <c r="M1482" i="107" s="1"/>
  <c r="Q1482" i="107" s="1"/>
  <c r="R1482" i="107" s="1"/>
  <c r="L1481" i="107"/>
  <c r="M1481" i="107" s="1"/>
  <c r="Q1481" i="107" s="1"/>
  <c r="R1481" i="107" s="1"/>
  <c r="L1480" i="107"/>
  <c r="M1480" i="107" s="1"/>
  <c r="Q1480" i="107" s="1"/>
  <c r="R1480" i="107" s="1"/>
  <c r="L1479" i="107"/>
  <c r="M1479" i="107" s="1"/>
  <c r="Q1479" i="107" s="1"/>
  <c r="R1479" i="107" s="1"/>
  <c r="L1478" i="107"/>
  <c r="M1478" i="107" s="1"/>
  <c r="Q1478" i="107" s="1"/>
  <c r="R1478" i="107" s="1"/>
  <c r="L1477" i="107"/>
  <c r="M1477" i="107" s="1"/>
  <c r="Q1477" i="107" s="1"/>
  <c r="R1477" i="107" s="1"/>
  <c r="L1476" i="107"/>
  <c r="M1476" i="107" s="1"/>
  <c r="Q1476" i="107" s="1"/>
  <c r="R1476" i="107" s="1"/>
  <c r="L1475" i="107"/>
  <c r="M1475" i="107" s="1"/>
  <c r="Q1475" i="107" s="1"/>
  <c r="R1475" i="107" s="1"/>
  <c r="L1474" i="107"/>
  <c r="M1474" i="107" s="1"/>
  <c r="Q1474" i="107" s="1"/>
  <c r="R1474" i="107" s="1"/>
  <c r="L1473" i="107"/>
  <c r="M1473" i="107" s="1"/>
  <c r="Q1473" i="107" s="1"/>
  <c r="R1473" i="107" s="1"/>
  <c r="L1472" i="107"/>
  <c r="M1472" i="107" s="1"/>
  <c r="Q1472" i="107" s="1"/>
  <c r="R1472" i="107" s="1"/>
  <c r="L1471" i="107"/>
  <c r="M1471" i="107" s="1"/>
  <c r="Q1471" i="107" s="1"/>
  <c r="R1471" i="107" s="1"/>
  <c r="L1470" i="107"/>
  <c r="M1470" i="107" s="1"/>
  <c r="Q1470" i="107" s="1"/>
  <c r="R1470" i="107" s="1"/>
  <c r="L1469" i="107"/>
  <c r="M1469" i="107" s="1"/>
  <c r="Q1469" i="107" s="1"/>
  <c r="R1469" i="107" s="1"/>
  <c r="L1468" i="107"/>
  <c r="M1468" i="107" s="1"/>
  <c r="Q1468" i="107" s="1"/>
  <c r="R1468" i="107" s="1"/>
  <c r="L1466" i="107"/>
  <c r="M1466" i="107" s="1"/>
  <c r="Q1466" i="107" s="1"/>
  <c r="R1466" i="107" s="1"/>
  <c r="L1464" i="107"/>
  <c r="M1464" i="107" s="1"/>
  <c r="Q1464" i="107" s="1"/>
  <c r="R1464" i="107" s="1"/>
  <c r="L1462" i="107"/>
  <c r="M1462" i="107" s="1"/>
  <c r="Q1462" i="107" s="1"/>
  <c r="R1462" i="107" s="1"/>
  <c r="L1461" i="107"/>
  <c r="M1461" i="107" s="1"/>
  <c r="Q1461" i="107" s="1"/>
  <c r="R1461" i="107" s="1"/>
  <c r="L1459" i="107"/>
  <c r="M1459" i="107" s="1"/>
  <c r="Q1459" i="107" s="1"/>
  <c r="R1459" i="107" s="1"/>
  <c r="L1458" i="107"/>
  <c r="M1458" i="107" s="1"/>
  <c r="Q1458" i="107" s="1"/>
  <c r="R1458" i="107" s="1"/>
  <c r="L1457" i="107"/>
  <c r="M1457" i="107" s="1"/>
  <c r="Q1457" i="107" s="1"/>
  <c r="R1457" i="107" s="1"/>
  <c r="L1456" i="107"/>
  <c r="M1456" i="107" s="1"/>
  <c r="Q1456" i="107" s="1"/>
  <c r="R1456" i="107" s="1"/>
  <c r="L1455" i="107"/>
  <c r="M1455" i="107" s="1"/>
  <c r="Q1455" i="107" s="1"/>
  <c r="R1455" i="107" s="1"/>
  <c r="L1453" i="107"/>
  <c r="M1453" i="107" s="1"/>
  <c r="Q1453" i="107" s="1"/>
  <c r="R1453" i="107" s="1"/>
  <c r="L1450" i="107"/>
  <c r="M1450" i="107" s="1"/>
  <c r="Q1450" i="107" s="1"/>
  <c r="R1450" i="107" s="1"/>
  <c r="L1448" i="107"/>
  <c r="M1448" i="107" s="1"/>
  <c r="Q1448" i="107" s="1"/>
  <c r="R1448" i="107" s="1"/>
  <c r="L1447" i="107"/>
  <c r="M1447" i="107" s="1"/>
  <c r="Q1447" i="107" s="1"/>
  <c r="R1447" i="107" s="1"/>
  <c r="L1444" i="107"/>
  <c r="M1444" i="107" s="1"/>
  <c r="Q1444" i="107" s="1"/>
  <c r="R1444" i="107" s="1"/>
  <c r="L1443" i="107"/>
  <c r="M1443" i="107" s="1"/>
  <c r="Q1443" i="107" s="1"/>
  <c r="R1443" i="107" s="1"/>
  <c r="L1441" i="107"/>
  <c r="M1441" i="107" s="1"/>
  <c r="Q1441" i="107" s="1"/>
  <c r="R1441" i="107" s="1"/>
  <c r="L1439" i="107"/>
  <c r="M1439" i="107" s="1"/>
  <c r="Q1439" i="107" s="1"/>
  <c r="R1439" i="107" s="1"/>
  <c r="L1437" i="107"/>
  <c r="M1437" i="107" s="1"/>
  <c r="Q1437" i="107" s="1"/>
  <c r="R1437" i="107" s="1"/>
  <c r="L1436" i="107"/>
  <c r="M1436" i="107" s="1"/>
  <c r="Q1436" i="107" s="1"/>
  <c r="R1436" i="107" s="1"/>
  <c r="L1435" i="107"/>
  <c r="M1435" i="107" s="1"/>
  <c r="Q1435" i="107" s="1"/>
  <c r="R1435" i="107" s="1"/>
  <c r="L1434" i="107"/>
  <c r="M1434" i="107" s="1"/>
  <c r="Q1434" i="107" s="1"/>
  <c r="R1434" i="107" s="1"/>
  <c r="L1433" i="107"/>
  <c r="M1433" i="107" s="1"/>
  <c r="Q1433" i="107" s="1"/>
  <c r="R1433" i="107" s="1"/>
  <c r="L1431" i="107"/>
  <c r="M1431" i="107" s="1"/>
  <c r="Q1431" i="107" s="1"/>
  <c r="R1431" i="107" s="1"/>
  <c r="L1430" i="107"/>
  <c r="M1430" i="107" s="1"/>
  <c r="Q1430" i="107" s="1"/>
  <c r="R1430" i="107" s="1"/>
  <c r="L1429" i="107"/>
  <c r="M1429" i="107" s="1"/>
  <c r="Q1429" i="107" s="1"/>
  <c r="R1429" i="107" s="1"/>
  <c r="L1425" i="107"/>
  <c r="M1425" i="107" s="1"/>
  <c r="Q1425" i="107" s="1"/>
  <c r="R1425" i="107" s="1"/>
  <c r="L1424" i="107"/>
  <c r="M1424" i="107" s="1"/>
  <c r="Q1424" i="107" s="1"/>
  <c r="R1424" i="107" s="1"/>
  <c r="L1423" i="107"/>
  <c r="M1423" i="107" s="1"/>
  <c r="Q1423" i="107" s="1"/>
  <c r="R1423" i="107" s="1"/>
  <c r="L1422" i="107"/>
  <c r="M1422" i="107" s="1"/>
  <c r="Q1422" i="107" s="1"/>
  <c r="R1422" i="107" s="1"/>
  <c r="L1421" i="107"/>
  <c r="M1421" i="107" s="1"/>
  <c r="Q1421" i="107" s="1"/>
  <c r="R1421" i="107" s="1"/>
  <c r="L1420" i="107"/>
  <c r="M1420" i="107" s="1"/>
  <c r="Q1420" i="107" s="1"/>
  <c r="R1420" i="107" s="1"/>
  <c r="L1419" i="107"/>
  <c r="G1419" i="107"/>
  <c r="P1419" i="107" s="1"/>
  <c r="L1418" i="107"/>
  <c r="M1418" i="107" s="1"/>
  <c r="Q1418" i="107" s="1"/>
  <c r="R1418" i="107" s="1"/>
  <c r="L1417" i="107"/>
  <c r="M1417" i="107" s="1"/>
  <c r="Q1417" i="107" s="1"/>
  <c r="R1417" i="107" s="1"/>
  <c r="L1416" i="107"/>
  <c r="M1416" i="107" s="1"/>
  <c r="Q1416" i="107" s="1"/>
  <c r="R1416" i="107" s="1"/>
  <c r="L1415" i="107"/>
  <c r="M1415" i="107" s="1"/>
  <c r="Q1415" i="107" s="1"/>
  <c r="R1415" i="107" s="1"/>
  <c r="L1414" i="107"/>
  <c r="M1414" i="107" s="1"/>
  <c r="Q1414" i="107" s="1"/>
  <c r="R1414" i="107" s="1"/>
  <c r="L1413" i="107"/>
  <c r="M1413" i="107" s="1"/>
  <c r="Q1413" i="107" s="1"/>
  <c r="R1413" i="107" s="1"/>
  <c r="L1412" i="107"/>
  <c r="M1412" i="107" s="1"/>
  <c r="Q1412" i="107" s="1"/>
  <c r="R1412" i="107" s="1"/>
  <c r="L1411" i="107"/>
  <c r="M1411" i="107" s="1"/>
  <c r="Q1411" i="107" s="1"/>
  <c r="R1411" i="107" s="1"/>
  <c r="L1410" i="107"/>
  <c r="M1410" i="107" s="1"/>
  <c r="Q1410" i="107" s="1"/>
  <c r="R1410" i="107" s="1"/>
  <c r="L1398" i="107"/>
  <c r="M1398" i="107" s="1"/>
  <c r="Q1398" i="107" s="1"/>
  <c r="R1398" i="107" s="1"/>
  <c r="L1397" i="107"/>
  <c r="M1397" i="107" s="1"/>
  <c r="Q1397" i="107" s="1"/>
  <c r="R1397" i="107" s="1"/>
  <c r="L1396" i="107"/>
  <c r="M1396" i="107" s="1"/>
  <c r="Q1396" i="107" s="1"/>
  <c r="R1396" i="107" s="1"/>
  <c r="L1395" i="107"/>
  <c r="M1395" i="107" s="1"/>
  <c r="Q1395" i="107" s="1"/>
  <c r="R1395" i="107" s="1"/>
  <c r="L1392" i="107"/>
  <c r="M1392" i="107" s="1"/>
  <c r="Q1392" i="107" s="1"/>
  <c r="R1392" i="107" s="1"/>
  <c r="L1391" i="107"/>
  <c r="M1391" i="107" s="1"/>
  <c r="Q1391" i="107" s="1"/>
  <c r="R1391" i="107" s="1"/>
  <c r="L1390" i="107"/>
  <c r="M1390" i="107" s="1"/>
  <c r="Q1390" i="107" s="1"/>
  <c r="R1390" i="107" s="1"/>
  <c r="L1389" i="107"/>
  <c r="M1389" i="107" s="1"/>
  <c r="Q1389" i="107" s="1"/>
  <c r="R1389" i="107" s="1"/>
  <c r="L1388" i="107"/>
  <c r="M1388" i="107" s="1"/>
  <c r="Q1388" i="107" s="1"/>
  <c r="R1388" i="107" s="1"/>
  <c r="L1387" i="107"/>
  <c r="M1387" i="107" s="1"/>
  <c r="Q1387" i="107" s="1"/>
  <c r="R1387" i="107" s="1"/>
  <c r="L1386" i="107"/>
  <c r="M1386" i="107" s="1"/>
  <c r="Q1386" i="107" s="1"/>
  <c r="R1386" i="107" s="1"/>
  <c r="L1385" i="107"/>
  <c r="M1385" i="107" s="1"/>
  <c r="Q1385" i="107" s="1"/>
  <c r="R1385" i="107" s="1"/>
  <c r="L1384" i="107"/>
  <c r="M1384" i="107" s="1"/>
  <c r="Q1384" i="107" s="1"/>
  <c r="R1384" i="107" s="1"/>
  <c r="L1380" i="107"/>
  <c r="M1380" i="107" s="1"/>
  <c r="Q1380" i="107" s="1"/>
  <c r="R1380" i="107" s="1"/>
  <c r="L1377" i="107"/>
  <c r="M1377" i="107" s="1"/>
  <c r="Q1377" i="107" s="1"/>
  <c r="R1377" i="107" s="1"/>
  <c r="L1376" i="107"/>
  <c r="M1376" i="107" s="1"/>
  <c r="Q1376" i="107" s="1"/>
  <c r="R1376" i="107" s="1"/>
  <c r="L1372" i="107"/>
  <c r="M1372" i="107" s="1"/>
  <c r="Q1372" i="107" s="1"/>
  <c r="R1372" i="107" s="1"/>
  <c r="L1369" i="107"/>
  <c r="M1369" i="107" s="1"/>
  <c r="Q1369" i="107" s="1"/>
  <c r="R1369" i="107" s="1"/>
  <c r="L1368" i="107"/>
  <c r="M1368" i="107" s="1"/>
  <c r="Q1368" i="107" s="1"/>
  <c r="R1368" i="107" s="1"/>
  <c r="L1356" i="107"/>
  <c r="M1356" i="107" s="1"/>
  <c r="Q1356" i="107" s="1"/>
  <c r="L1355" i="107"/>
  <c r="M1355" i="107" s="1"/>
  <c r="Q1355" i="107" s="1"/>
  <c r="L1354" i="107"/>
  <c r="M1354" i="107" s="1"/>
  <c r="Q1354" i="107" s="1"/>
  <c r="L1353" i="107"/>
  <c r="M1353" i="107" s="1"/>
  <c r="Q1353" i="107" s="1"/>
  <c r="L1352" i="107"/>
  <c r="M1352" i="107" s="1"/>
  <c r="Q1352" i="107" s="1"/>
  <c r="L1351" i="107"/>
  <c r="M1351" i="107" s="1"/>
  <c r="Q1351" i="107" s="1"/>
  <c r="L1350" i="107"/>
  <c r="M1350" i="107" s="1"/>
  <c r="Q1350" i="107" s="1"/>
  <c r="L1349" i="107"/>
  <c r="M1349" i="107" s="1"/>
  <c r="Q1349" i="107" s="1"/>
  <c r="L1348" i="107"/>
  <c r="M1348" i="107" s="1"/>
  <c r="Q1348" i="107" s="1"/>
  <c r="L1347" i="107"/>
  <c r="M1347" i="107" s="1"/>
  <c r="Q1347" i="107" s="1"/>
  <c r="L1346" i="107"/>
  <c r="M1346" i="107" s="1"/>
  <c r="Q1346" i="107" s="1"/>
  <c r="L1345" i="107"/>
  <c r="M1345" i="107" s="1"/>
  <c r="Q1345" i="107" s="1"/>
  <c r="L1344" i="107"/>
  <c r="M1344" i="107" s="1"/>
  <c r="Q1344" i="107" s="1"/>
  <c r="L1343" i="107"/>
  <c r="M1343" i="107" s="1"/>
  <c r="Q1343" i="107" s="1"/>
  <c r="L1342" i="107"/>
  <c r="M1342" i="107" s="1"/>
  <c r="Q1342" i="107" s="1"/>
  <c r="L1341" i="107"/>
  <c r="M1341" i="107" s="1"/>
  <c r="Q1341" i="107" s="1"/>
  <c r="L1340" i="107"/>
  <c r="M1340" i="107" s="1"/>
  <c r="Q1340" i="107" s="1"/>
  <c r="L1339" i="107"/>
  <c r="M1339" i="107" s="1"/>
  <c r="Q1339" i="107" s="1"/>
  <c r="L1338" i="107"/>
  <c r="M1338" i="107" s="1"/>
  <c r="Q1338" i="107" s="1"/>
  <c r="L1337" i="107"/>
  <c r="M1337" i="107" s="1"/>
  <c r="Q1337" i="107" s="1"/>
  <c r="L1336" i="107"/>
  <c r="M1336" i="107" s="1"/>
  <c r="Q1336" i="107" s="1"/>
  <c r="L1335" i="107"/>
  <c r="M1335" i="107" s="1"/>
  <c r="Q1335" i="107" s="1"/>
  <c r="L1334" i="107"/>
  <c r="M1334" i="107" s="1"/>
  <c r="Q1334" i="107" s="1"/>
  <c r="L1333" i="107"/>
  <c r="M1333" i="107" s="1"/>
  <c r="Q1333" i="107" s="1"/>
  <c r="L1332" i="107"/>
  <c r="M1332" i="107" s="1"/>
  <c r="Q1332" i="107" s="1"/>
  <c r="L1331" i="107"/>
  <c r="M1331" i="107" s="1"/>
  <c r="Q1331" i="107" s="1"/>
  <c r="L1330" i="107"/>
  <c r="M1330" i="107" s="1"/>
  <c r="Q1330" i="107" s="1"/>
  <c r="L1329" i="107"/>
  <c r="M1329" i="107" s="1"/>
  <c r="Q1329" i="107" s="1"/>
  <c r="L1328" i="107"/>
  <c r="M1328" i="107" s="1"/>
  <c r="Q1328" i="107" s="1"/>
  <c r="Q1327" i="107"/>
  <c r="Q1323" i="107"/>
  <c r="Q1322" i="107"/>
  <c r="L1312" i="107"/>
  <c r="M1312" i="107" s="1"/>
  <c r="Q1312" i="107" s="1"/>
  <c r="L1311" i="107"/>
  <c r="M1311" i="107" s="1"/>
  <c r="Q1311" i="107" s="1"/>
  <c r="L1310" i="107"/>
  <c r="M1310" i="107" s="1"/>
  <c r="Q1310" i="107" s="1"/>
  <c r="L1309" i="107"/>
  <c r="M1309" i="107" s="1"/>
  <c r="Q1309" i="107" s="1"/>
  <c r="L1308" i="107"/>
  <c r="M1308" i="107" s="1"/>
  <c r="Q1308" i="107" s="1"/>
  <c r="L1307" i="107"/>
  <c r="M1307" i="107" s="1"/>
  <c r="Q1307" i="107" s="1"/>
  <c r="L1306" i="107"/>
  <c r="M1306" i="107" s="1"/>
  <c r="Q1306" i="107" s="1"/>
  <c r="L1305" i="107"/>
  <c r="M1305" i="107" s="1"/>
  <c r="Q1305" i="107" s="1"/>
  <c r="R1305" i="107" s="1"/>
  <c r="L1304" i="107"/>
  <c r="M1304" i="107" s="1"/>
  <c r="Q1304" i="107" s="1"/>
  <c r="R1304" i="107" s="1"/>
  <c r="L1303" i="107"/>
  <c r="M1303" i="107" s="1"/>
  <c r="Q1303" i="107" s="1"/>
  <c r="R1303" i="107" s="1"/>
  <c r="L1302" i="107"/>
  <c r="M1302" i="107" s="1"/>
  <c r="Q1302" i="107" s="1"/>
  <c r="R1302" i="107" s="1"/>
  <c r="L1301" i="107"/>
  <c r="M1301" i="107" s="1"/>
  <c r="Q1301" i="107" s="1"/>
  <c r="R1301" i="107" s="1"/>
  <c r="L1300" i="107"/>
  <c r="M1300" i="107" s="1"/>
  <c r="Q1300" i="107" s="1"/>
  <c r="R1300" i="107" s="1"/>
  <c r="L1299" i="107"/>
  <c r="M1299" i="107" s="1"/>
  <c r="Q1299" i="107" s="1"/>
  <c r="R1299" i="107" s="1"/>
  <c r="L1298" i="107"/>
  <c r="M1298" i="107" s="1"/>
  <c r="Q1298" i="107" s="1"/>
  <c r="R1298" i="107" s="1"/>
  <c r="L1297" i="107"/>
  <c r="M1297" i="107" s="1"/>
  <c r="Q1297" i="107" s="1"/>
  <c r="R1297" i="107" s="1"/>
  <c r="L1296" i="107"/>
  <c r="M1296" i="107" s="1"/>
  <c r="Q1296" i="107" s="1"/>
  <c r="R1296" i="107" s="1"/>
  <c r="L1295" i="107"/>
  <c r="M1295" i="107" s="1"/>
  <c r="Q1295" i="107" s="1"/>
  <c r="R1295" i="107" s="1"/>
  <c r="L1294" i="107"/>
  <c r="M1294" i="107" s="1"/>
  <c r="Q1294" i="107" s="1"/>
  <c r="R1294" i="107" s="1"/>
  <c r="L1293" i="107"/>
  <c r="M1293" i="107" s="1"/>
  <c r="Q1293" i="107" s="1"/>
  <c r="R1293" i="107" s="1"/>
  <c r="L1292" i="107"/>
  <c r="M1292" i="107" s="1"/>
  <c r="Q1292" i="107" s="1"/>
  <c r="R1292" i="107" s="1"/>
  <c r="L1291" i="107"/>
  <c r="M1291" i="107" s="1"/>
  <c r="Q1291" i="107" s="1"/>
  <c r="R1291" i="107" s="1"/>
  <c r="L1290" i="107"/>
  <c r="M1290" i="107" s="1"/>
  <c r="Q1290" i="107" s="1"/>
  <c r="R1290" i="107" s="1"/>
  <c r="L1289" i="107"/>
  <c r="M1289" i="107" s="1"/>
  <c r="Q1289" i="107" s="1"/>
  <c r="R1289" i="107" s="1"/>
  <c r="L1288" i="107"/>
  <c r="M1288" i="107" s="1"/>
  <c r="Q1288" i="107" s="1"/>
  <c r="R1288" i="107" s="1"/>
  <c r="L1287" i="107"/>
  <c r="M1287" i="107" s="1"/>
  <c r="Q1287" i="107" s="1"/>
  <c r="R1287" i="107" s="1"/>
  <c r="L1285" i="107"/>
  <c r="M1285" i="107" s="1"/>
  <c r="Q1285" i="107" s="1"/>
  <c r="R1285" i="107" s="1"/>
  <c r="L1284" i="107"/>
  <c r="M1284" i="107" s="1"/>
  <c r="Q1284" i="107" s="1"/>
  <c r="R1284" i="107" s="1"/>
  <c r="L1283" i="107"/>
  <c r="M1283" i="107" s="1"/>
  <c r="Q1283" i="107" s="1"/>
  <c r="R1283" i="107" s="1"/>
  <c r="L1282" i="107"/>
  <c r="M1282" i="107" s="1"/>
  <c r="Q1282" i="107" s="1"/>
  <c r="R1282" i="107" s="1"/>
  <c r="L1281" i="107"/>
  <c r="M1281" i="107" s="1"/>
  <c r="Q1281" i="107" s="1"/>
  <c r="R1281" i="107" s="1"/>
  <c r="L1280" i="107"/>
  <c r="M1280" i="107" s="1"/>
  <c r="Q1280" i="107" s="1"/>
  <c r="R1280" i="107" s="1"/>
  <c r="L1279" i="107"/>
  <c r="M1279" i="107" s="1"/>
  <c r="Q1279" i="107" s="1"/>
  <c r="R1279" i="107" s="1"/>
  <c r="L1278" i="107"/>
  <c r="M1278" i="107" s="1"/>
  <c r="Q1278" i="107" s="1"/>
  <c r="R1278" i="107" s="1"/>
  <c r="L1276" i="107"/>
  <c r="M1276" i="107" s="1"/>
  <c r="Q1276" i="107" s="1"/>
  <c r="R1276" i="107" s="1"/>
  <c r="L1275" i="107"/>
  <c r="M1275" i="107" s="1"/>
  <c r="Q1275" i="107" s="1"/>
  <c r="R1275" i="107" s="1"/>
  <c r="L1274" i="107"/>
  <c r="M1274" i="107" s="1"/>
  <c r="Q1274" i="107" s="1"/>
  <c r="R1274" i="107" s="1"/>
  <c r="L1273" i="107"/>
  <c r="M1273" i="107" s="1"/>
  <c r="Q1273" i="107" s="1"/>
  <c r="R1273" i="107" s="1"/>
  <c r="L1272" i="107"/>
  <c r="M1272" i="107" s="1"/>
  <c r="Q1272" i="107" s="1"/>
  <c r="R1272" i="107" s="1"/>
  <c r="L1268" i="107"/>
  <c r="M1268" i="107" s="1"/>
  <c r="Q1268" i="107" s="1"/>
  <c r="R1268" i="107" s="1"/>
  <c r="L1267" i="107"/>
  <c r="M1267" i="107" s="1"/>
  <c r="Q1267" i="107" s="1"/>
  <c r="R1267" i="107" s="1"/>
  <c r="L1266" i="107"/>
  <c r="M1266" i="107" s="1"/>
  <c r="Q1266" i="107" s="1"/>
  <c r="R1266" i="107" s="1"/>
  <c r="L1264" i="107"/>
  <c r="M1264" i="107" s="1"/>
  <c r="Q1264" i="107" s="1"/>
  <c r="R1264" i="107" s="1"/>
  <c r="L1263" i="107"/>
  <c r="M1263" i="107" s="1"/>
  <c r="Q1263" i="107" s="1"/>
  <c r="R1263" i="107" s="1"/>
  <c r="Q1261" i="107"/>
  <c r="R1261" i="107" s="1"/>
  <c r="L1260" i="107"/>
  <c r="M1260" i="107" s="1"/>
  <c r="Q1260" i="107" s="1"/>
  <c r="R1260" i="107" s="1"/>
  <c r="L1259" i="107"/>
  <c r="M1259" i="107" s="1"/>
  <c r="Q1259" i="107" s="1"/>
  <c r="R1259" i="107" s="1"/>
  <c r="L1258" i="107"/>
  <c r="M1258" i="107" s="1"/>
  <c r="Q1258" i="107" s="1"/>
  <c r="R1258" i="107" s="1"/>
  <c r="M1253" i="107"/>
  <c r="Q1253" i="107" s="1"/>
  <c r="R1253" i="107" s="1"/>
  <c r="L1204" i="107"/>
  <c r="M1204" i="107" s="1"/>
  <c r="Q1204" i="107" s="1"/>
  <c r="L1203" i="107"/>
  <c r="M1203" i="107" s="1"/>
  <c r="Q1203" i="107" s="1"/>
  <c r="L1202" i="107"/>
  <c r="M1202" i="107" s="1"/>
  <c r="Q1202" i="107" s="1"/>
  <c r="L1201" i="107"/>
  <c r="M1201" i="107" s="1"/>
  <c r="Q1201" i="107" s="1"/>
  <c r="L1200" i="107"/>
  <c r="M1200" i="107" s="1"/>
  <c r="Q1200" i="107" s="1"/>
  <c r="L1199" i="107"/>
  <c r="M1199" i="107" s="1"/>
  <c r="Q1199" i="107" s="1"/>
  <c r="L1198" i="107"/>
  <c r="M1198" i="107" s="1"/>
  <c r="Q1198" i="107" s="1"/>
  <c r="L1197" i="107"/>
  <c r="M1197" i="107" s="1"/>
  <c r="Q1197" i="107" s="1"/>
  <c r="L1196" i="107"/>
  <c r="M1196" i="107" s="1"/>
  <c r="Q1196" i="107" s="1"/>
  <c r="L1195" i="107"/>
  <c r="M1195" i="107" s="1"/>
  <c r="Q1195" i="107" s="1"/>
  <c r="L1194" i="107"/>
  <c r="M1194" i="107" s="1"/>
  <c r="Q1194" i="107" s="1"/>
  <c r="L1193" i="107"/>
  <c r="M1193" i="107" s="1"/>
  <c r="Q1193" i="107" s="1"/>
  <c r="L1192" i="107"/>
  <c r="M1192" i="107" s="1"/>
  <c r="Q1192" i="107" s="1"/>
  <c r="L1191" i="107"/>
  <c r="M1191" i="107" s="1"/>
  <c r="Q1191" i="107" s="1"/>
  <c r="L1190" i="107"/>
  <c r="M1190" i="107" s="1"/>
  <c r="Q1190" i="107" s="1"/>
  <c r="L1189" i="107"/>
  <c r="M1189" i="107" s="1"/>
  <c r="Q1189" i="107" s="1"/>
  <c r="L1188" i="107"/>
  <c r="M1188" i="107" s="1"/>
  <c r="Q1188" i="107" s="1"/>
  <c r="L1187" i="107"/>
  <c r="M1187" i="107" s="1"/>
  <c r="Q1187" i="107" s="1"/>
  <c r="L1186" i="107"/>
  <c r="M1186" i="107" s="1"/>
  <c r="Q1186" i="107" s="1"/>
  <c r="L1185" i="107"/>
  <c r="M1185" i="107" s="1"/>
  <c r="Q1185" i="107" s="1"/>
  <c r="L1184" i="107"/>
  <c r="M1184" i="107" s="1"/>
  <c r="Q1184" i="107" s="1"/>
  <c r="L1183" i="107"/>
  <c r="M1183" i="107" s="1"/>
  <c r="Q1183" i="107" s="1"/>
  <c r="L1182" i="107"/>
  <c r="M1182" i="107" s="1"/>
  <c r="Q1182" i="107" s="1"/>
  <c r="L1181" i="107"/>
  <c r="M1181" i="107" s="1"/>
  <c r="Q1181" i="107" s="1"/>
  <c r="L1180" i="107"/>
  <c r="M1180" i="107" s="1"/>
  <c r="Q1180" i="107" s="1"/>
  <c r="L1179" i="107"/>
  <c r="M1179" i="107" s="1"/>
  <c r="Q1179" i="107" s="1"/>
  <c r="L1178" i="107"/>
  <c r="M1178" i="107" s="1"/>
  <c r="Q1178" i="107" s="1"/>
  <c r="L1177" i="107"/>
  <c r="M1177" i="107" s="1"/>
  <c r="Q1177" i="107" s="1"/>
  <c r="R1177" i="107" s="1"/>
  <c r="L1176" i="107"/>
  <c r="M1176" i="107" s="1"/>
  <c r="Q1176" i="107" s="1"/>
  <c r="R1176" i="107" s="1"/>
  <c r="L1175" i="107"/>
  <c r="M1175" i="107" s="1"/>
  <c r="Q1175" i="107" s="1"/>
  <c r="R1175" i="107" s="1"/>
  <c r="L1174" i="107"/>
  <c r="M1174" i="107" s="1"/>
  <c r="Q1174" i="107" s="1"/>
  <c r="R1174" i="107" s="1"/>
  <c r="L1173" i="107"/>
  <c r="M1173" i="107" s="1"/>
  <c r="Q1173" i="107" s="1"/>
  <c r="R1173" i="107" s="1"/>
  <c r="L1171" i="107"/>
  <c r="M1171" i="107" s="1"/>
  <c r="Q1171" i="107" s="1"/>
  <c r="R1171" i="107" s="1"/>
  <c r="L1170" i="107"/>
  <c r="M1170" i="107" s="1"/>
  <c r="Q1170" i="107" s="1"/>
  <c r="R1170" i="107" s="1"/>
  <c r="L1168" i="107"/>
  <c r="M1168" i="107" s="1"/>
  <c r="Q1168" i="107" s="1"/>
  <c r="R1168" i="107" s="1"/>
  <c r="L1165" i="107"/>
  <c r="L1164" i="107"/>
  <c r="M1164" i="107" s="1"/>
  <c r="Q1164" i="107" s="1"/>
  <c r="R1164" i="107" s="1"/>
  <c r="L1163" i="107"/>
  <c r="L1162" i="107"/>
  <c r="M1162" i="107" s="1"/>
  <c r="Q1162" i="107" s="1"/>
  <c r="R1162" i="107" s="1"/>
  <c r="L1159" i="107"/>
  <c r="L1158" i="107"/>
  <c r="M1158" i="107" s="1"/>
  <c r="Q1158" i="107" s="1"/>
  <c r="R1158" i="107" s="1"/>
  <c r="L1157" i="107"/>
  <c r="L1156" i="107"/>
  <c r="M1156" i="107" s="1"/>
  <c r="Q1156" i="107" s="1"/>
  <c r="R1156" i="107" s="1"/>
  <c r="L1155" i="107"/>
  <c r="L1154" i="107"/>
  <c r="M1154" i="107" s="1"/>
  <c r="Q1154" i="107" s="1"/>
  <c r="R1154" i="107" s="1"/>
  <c r="L1153" i="107"/>
  <c r="L1152" i="107"/>
  <c r="M1152" i="107" s="1"/>
  <c r="Q1152" i="107" s="1"/>
  <c r="R1152" i="107" s="1"/>
  <c r="L1151" i="107"/>
  <c r="L1150" i="107"/>
  <c r="M1150" i="107" s="1"/>
  <c r="Q1150" i="107" s="1"/>
  <c r="R1150" i="107" s="1"/>
  <c r="L1149" i="107"/>
  <c r="L1148" i="107"/>
  <c r="M1148" i="107" s="1"/>
  <c r="Q1148" i="107" s="1"/>
  <c r="R1148" i="107" s="1"/>
  <c r="L1147" i="107"/>
  <c r="L1146" i="107"/>
  <c r="M1146" i="107" s="1"/>
  <c r="Q1146" i="107" s="1"/>
  <c r="R1146" i="107" s="1"/>
  <c r="L1145" i="107"/>
  <c r="L1144" i="107"/>
  <c r="M1144" i="107" s="1"/>
  <c r="Q1144" i="107" s="1"/>
  <c r="R1144" i="107" s="1"/>
  <c r="L1128" i="107"/>
  <c r="M1128" i="107" s="1"/>
  <c r="Q1128" i="107" s="1"/>
  <c r="L1127" i="107"/>
  <c r="M1127" i="107" s="1"/>
  <c r="Q1127" i="107" s="1"/>
  <c r="R1127" i="107" s="1"/>
  <c r="L1126" i="107"/>
  <c r="M1126" i="107" s="1"/>
  <c r="Q1126" i="107" s="1"/>
  <c r="R1126" i="107" s="1"/>
  <c r="L1125" i="107"/>
  <c r="M1125" i="107" s="1"/>
  <c r="Q1125" i="107" s="1"/>
  <c r="R1125" i="107" s="1"/>
  <c r="L1124" i="107"/>
  <c r="M1124" i="107" s="1"/>
  <c r="Q1124" i="107" s="1"/>
  <c r="R1124" i="107" s="1"/>
  <c r="L1123" i="107"/>
  <c r="M1123" i="107" s="1"/>
  <c r="Q1123" i="107" s="1"/>
  <c r="R1123" i="107" s="1"/>
  <c r="L1122" i="107"/>
  <c r="M1122" i="107" s="1"/>
  <c r="Q1122" i="107" s="1"/>
  <c r="R1122" i="107" s="1"/>
  <c r="L1121" i="107"/>
  <c r="M1121" i="107" s="1"/>
  <c r="Q1121" i="107" s="1"/>
  <c r="R1121" i="107" s="1"/>
  <c r="L1120" i="107"/>
  <c r="M1120" i="107" s="1"/>
  <c r="Q1120" i="107" s="1"/>
  <c r="R1120" i="107" s="1"/>
  <c r="L1119" i="107"/>
  <c r="M1119" i="107" s="1"/>
  <c r="Q1119" i="107" s="1"/>
  <c r="R1119" i="107" s="1"/>
  <c r="L1118" i="107"/>
  <c r="M1118" i="107" s="1"/>
  <c r="Q1118" i="107" s="1"/>
  <c r="R1118" i="107" s="1"/>
  <c r="L1117" i="107"/>
  <c r="M1117" i="107" s="1"/>
  <c r="Q1117" i="107" s="1"/>
  <c r="R1117" i="107" s="1"/>
  <c r="L1116" i="107"/>
  <c r="M1116" i="107" s="1"/>
  <c r="Q1116" i="107" s="1"/>
  <c r="R1116" i="107" s="1"/>
  <c r="L1115" i="107"/>
  <c r="M1115" i="107" s="1"/>
  <c r="Q1115" i="107" s="1"/>
  <c r="R1115" i="107" s="1"/>
  <c r="L1114" i="107"/>
  <c r="M1114" i="107" s="1"/>
  <c r="Q1114" i="107" s="1"/>
  <c r="R1114" i="107" s="1"/>
  <c r="L1113" i="107"/>
  <c r="M1113" i="107" s="1"/>
  <c r="Q1113" i="107" s="1"/>
  <c r="R1113" i="107" s="1"/>
  <c r="L1112" i="107"/>
  <c r="M1112" i="107" s="1"/>
  <c r="Q1112" i="107" s="1"/>
  <c r="R1112" i="107" s="1"/>
  <c r="L1111" i="107"/>
  <c r="M1111" i="107" s="1"/>
  <c r="Q1111" i="107" s="1"/>
  <c r="R1111" i="107" s="1"/>
  <c r="L1110" i="107"/>
  <c r="M1110" i="107" s="1"/>
  <c r="Q1110" i="107" s="1"/>
  <c r="R1110" i="107" s="1"/>
  <c r="L1109" i="107"/>
  <c r="M1109" i="107" s="1"/>
  <c r="Q1109" i="107" s="1"/>
  <c r="R1109" i="107" s="1"/>
  <c r="L1108" i="107"/>
  <c r="M1108" i="107" s="1"/>
  <c r="Q1108" i="107" s="1"/>
  <c r="R1108" i="107" s="1"/>
  <c r="L1107" i="107"/>
  <c r="M1107" i="107" s="1"/>
  <c r="Q1107" i="107" s="1"/>
  <c r="R1107" i="107" s="1"/>
  <c r="L1106" i="107"/>
  <c r="M1106" i="107" s="1"/>
  <c r="Q1106" i="107" s="1"/>
  <c r="R1106" i="107" s="1"/>
  <c r="L1077" i="107"/>
  <c r="M1077" i="107" s="1"/>
  <c r="Q1077" i="107" s="1"/>
  <c r="R1077" i="107" s="1"/>
  <c r="L1076" i="107"/>
  <c r="M1076" i="107" s="1"/>
  <c r="Q1076" i="107" s="1"/>
  <c r="R1076" i="107" s="1"/>
  <c r="L1075" i="107"/>
  <c r="M1075" i="107" s="1"/>
  <c r="Q1075" i="107" s="1"/>
  <c r="R1075" i="107" s="1"/>
  <c r="L1074" i="107"/>
  <c r="M1074" i="107" s="1"/>
  <c r="Q1074" i="107" s="1"/>
  <c r="R1074" i="107" s="1"/>
  <c r="L1073" i="107"/>
  <c r="M1073" i="107" s="1"/>
  <c r="Q1073" i="107" s="1"/>
  <c r="R1073" i="107" s="1"/>
  <c r="L1072" i="107"/>
  <c r="M1072" i="107" s="1"/>
  <c r="Q1072" i="107" s="1"/>
  <c r="R1072" i="107" s="1"/>
  <c r="L1045" i="107"/>
  <c r="M1045" i="107" s="1"/>
  <c r="Q1045" i="107" s="1"/>
  <c r="R1045" i="107" s="1"/>
  <c r="L1044" i="107"/>
  <c r="M1044" i="107" s="1"/>
  <c r="Q1044" i="107" s="1"/>
  <c r="R1044" i="107" s="1"/>
  <c r="L1043" i="107"/>
  <c r="M1043" i="107" s="1"/>
  <c r="Q1043" i="107" s="1"/>
  <c r="R1043" i="107" s="1"/>
  <c r="L1042" i="107"/>
  <c r="M1042" i="107" s="1"/>
  <c r="Q1042" i="107" s="1"/>
  <c r="R1042" i="107" s="1"/>
  <c r="L1041" i="107"/>
  <c r="M1041" i="107" s="1"/>
  <c r="Q1041" i="107" s="1"/>
  <c r="R1041" i="107" s="1"/>
  <c r="L1039" i="107"/>
  <c r="M1039" i="107" s="1"/>
  <c r="Q1039" i="107" s="1"/>
  <c r="R1039" i="107" s="1"/>
  <c r="L1038" i="107"/>
  <c r="M1038" i="107" s="1"/>
  <c r="Q1038" i="107" s="1"/>
  <c r="R1038" i="107" s="1"/>
  <c r="L1037" i="107"/>
  <c r="M1037" i="107" s="1"/>
  <c r="Q1037" i="107" s="1"/>
  <c r="R1037" i="107" s="1"/>
  <c r="L1036" i="107"/>
  <c r="M1036" i="107" s="1"/>
  <c r="Q1036" i="107" s="1"/>
  <c r="R1036" i="107" s="1"/>
  <c r="L1035" i="107"/>
  <c r="M1035" i="107" s="1"/>
  <c r="Q1035" i="107" s="1"/>
  <c r="R1035" i="107" s="1"/>
  <c r="L1034" i="107"/>
  <c r="M1034" i="107" s="1"/>
  <c r="Q1034" i="107" s="1"/>
  <c r="R1034" i="107" s="1"/>
  <c r="L1033" i="107"/>
  <c r="M1033" i="107" s="1"/>
  <c r="Q1033" i="107" s="1"/>
  <c r="R1033" i="107" s="1"/>
  <c r="L1032" i="107"/>
  <c r="M1032" i="107" s="1"/>
  <c r="Q1032" i="107" s="1"/>
  <c r="R1032" i="107" s="1"/>
  <c r="L1031" i="107"/>
  <c r="M1031" i="107" s="1"/>
  <c r="Q1031" i="107" s="1"/>
  <c r="R1031" i="107" s="1"/>
  <c r="L1030" i="107"/>
  <c r="M1030" i="107" s="1"/>
  <c r="Q1030" i="107" s="1"/>
  <c r="R1030" i="107" s="1"/>
  <c r="L1029" i="107"/>
  <c r="M1029" i="107" s="1"/>
  <c r="Q1029" i="107" s="1"/>
  <c r="R1029" i="107" s="1"/>
  <c r="L1028" i="107"/>
  <c r="M1028" i="107" s="1"/>
  <c r="Q1028" i="107" s="1"/>
  <c r="R1028" i="107" s="1"/>
  <c r="L1027" i="107"/>
  <c r="M1027" i="107" s="1"/>
  <c r="Q1027" i="107" s="1"/>
  <c r="R1027" i="107" s="1"/>
  <c r="L1026" i="107"/>
  <c r="M1026" i="107" s="1"/>
  <c r="Q1026" i="107" s="1"/>
  <c r="R1026" i="107" s="1"/>
  <c r="L1025" i="107"/>
  <c r="M1025" i="107" s="1"/>
  <c r="Q1025" i="107" s="1"/>
  <c r="R1025" i="107" s="1"/>
  <c r="L1023" i="107"/>
  <c r="M1023" i="107" s="1"/>
  <c r="Q1023" i="107" s="1"/>
  <c r="R1023" i="107" s="1"/>
  <c r="L1021" i="107"/>
  <c r="M1021" i="107" s="1"/>
  <c r="Q1021" i="107" s="1"/>
  <c r="R1021" i="107" s="1"/>
  <c r="L1020" i="107"/>
  <c r="M1020" i="107" s="1"/>
  <c r="Q1020" i="107" s="1"/>
  <c r="R1020" i="107" s="1"/>
  <c r="L1019" i="107"/>
  <c r="M1019" i="107" s="1"/>
  <c r="Q1019" i="107" s="1"/>
  <c r="R1019" i="107" s="1"/>
  <c r="L1018" i="107"/>
  <c r="M1018" i="107" s="1"/>
  <c r="Q1018" i="107" s="1"/>
  <c r="R1018" i="107" s="1"/>
  <c r="L1016" i="107"/>
  <c r="M1016" i="107" s="1"/>
  <c r="Q1016" i="107" s="1"/>
  <c r="R1016" i="107" s="1"/>
  <c r="L1015" i="107"/>
  <c r="M1015" i="107" s="1"/>
  <c r="Q1015" i="107" s="1"/>
  <c r="R1015" i="107" s="1"/>
  <c r="L1014" i="107"/>
  <c r="M1014" i="107" s="1"/>
  <c r="Q1014" i="107" s="1"/>
  <c r="R1014" i="107" s="1"/>
  <c r="L1013" i="107"/>
  <c r="M1013" i="107" s="1"/>
  <c r="Q1013" i="107" s="1"/>
  <c r="R1013" i="107" s="1"/>
  <c r="L1012" i="107"/>
  <c r="M1012" i="107" s="1"/>
  <c r="Q1012" i="107" s="1"/>
  <c r="R1012" i="107" s="1"/>
  <c r="L1011" i="107"/>
  <c r="M1011" i="107" s="1"/>
  <c r="Q1011" i="107" s="1"/>
  <c r="R1011" i="107" s="1"/>
  <c r="L1009" i="107"/>
  <c r="M1009" i="107" s="1"/>
  <c r="Q1009" i="107" s="1"/>
  <c r="R1009" i="107" s="1"/>
  <c r="L1008" i="107"/>
  <c r="M1008" i="107" s="1"/>
  <c r="Q1008" i="107" s="1"/>
  <c r="R1008" i="107" s="1"/>
  <c r="L1006" i="107"/>
  <c r="M1006" i="107" s="1"/>
  <c r="Q1006" i="107" s="1"/>
  <c r="R1006" i="107" s="1"/>
  <c r="L1005" i="107"/>
  <c r="M1005" i="107" s="1"/>
  <c r="Q1005" i="107" s="1"/>
  <c r="R1005" i="107" s="1"/>
  <c r="L1004" i="107"/>
  <c r="M1004" i="107" s="1"/>
  <c r="Q1004" i="107" s="1"/>
  <c r="R1004" i="107" s="1"/>
  <c r="L1003" i="107"/>
  <c r="M1003" i="107" s="1"/>
  <c r="Q1003" i="107" s="1"/>
  <c r="R1003" i="107" s="1"/>
  <c r="L1001" i="107"/>
  <c r="M1001" i="107" s="1"/>
  <c r="Q1001" i="107" s="1"/>
  <c r="R1001" i="107" s="1"/>
  <c r="L1000" i="107"/>
  <c r="M1000" i="107" s="1"/>
  <c r="Q1000" i="107" s="1"/>
  <c r="R1000" i="107" s="1"/>
  <c r="L999" i="107"/>
  <c r="M999" i="107" s="1"/>
  <c r="Q999" i="107" s="1"/>
  <c r="R999" i="107" s="1"/>
  <c r="L998" i="107"/>
  <c r="M998" i="107" s="1"/>
  <c r="Q998" i="107" s="1"/>
  <c r="R998" i="107" s="1"/>
  <c r="L997" i="107"/>
  <c r="M997" i="107" s="1"/>
  <c r="Q997" i="107" s="1"/>
  <c r="R997" i="107" s="1"/>
  <c r="L996" i="107"/>
  <c r="M996" i="107" s="1"/>
  <c r="Q996" i="107" s="1"/>
  <c r="R996" i="107" s="1"/>
  <c r="L995" i="107"/>
  <c r="M995" i="107" s="1"/>
  <c r="Q995" i="107" s="1"/>
  <c r="R995" i="107" s="1"/>
  <c r="L994" i="107"/>
  <c r="M994" i="107" s="1"/>
  <c r="Q994" i="107" s="1"/>
  <c r="R994" i="107" s="1"/>
  <c r="L993" i="107"/>
  <c r="M993" i="107" s="1"/>
  <c r="Q993" i="107" s="1"/>
  <c r="R993" i="107" s="1"/>
  <c r="L991" i="107"/>
  <c r="M991" i="107" s="1"/>
  <c r="Q991" i="107" s="1"/>
  <c r="R991" i="107" s="1"/>
  <c r="L990" i="107"/>
  <c r="M990" i="107" s="1"/>
  <c r="Q990" i="107" s="1"/>
  <c r="R990" i="107" s="1"/>
  <c r="L987" i="107"/>
  <c r="M987" i="107" s="1"/>
  <c r="Q987" i="107" s="1"/>
  <c r="R987" i="107" s="1"/>
  <c r="L986" i="107"/>
  <c r="M986" i="107" s="1"/>
  <c r="Q986" i="107" s="1"/>
  <c r="R986" i="107" s="1"/>
  <c r="L985" i="107"/>
  <c r="M985" i="107" s="1"/>
  <c r="Q985" i="107" s="1"/>
  <c r="R985" i="107" s="1"/>
  <c r="L984" i="107"/>
  <c r="M984" i="107" s="1"/>
  <c r="Q984" i="107" s="1"/>
  <c r="R984" i="107" s="1"/>
  <c r="L983" i="107"/>
  <c r="M983" i="107" s="1"/>
  <c r="Q983" i="107" s="1"/>
  <c r="R983" i="107" s="1"/>
  <c r="L982" i="107"/>
  <c r="M982" i="107" s="1"/>
  <c r="Q982" i="107" s="1"/>
  <c r="R982" i="107" s="1"/>
  <c r="L981" i="107"/>
  <c r="M981" i="107" s="1"/>
  <c r="Q981" i="107" s="1"/>
  <c r="R981" i="107" s="1"/>
  <c r="L980" i="107"/>
  <c r="M980" i="107" s="1"/>
  <c r="Q980" i="107" s="1"/>
  <c r="R980" i="107" s="1"/>
  <c r="L979" i="107"/>
  <c r="M979" i="107" s="1"/>
  <c r="Q979" i="107" s="1"/>
  <c r="R979" i="107" s="1"/>
  <c r="L978" i="107"/>
  <c r="M978" i="107" s="1"/>
  <c r="Q978" i="107" s="1"/>
  <c r="R978" i="107" s="1"/>
  <c r="L977" i="107"/>
  <c r="M977" i="107" s="1"/>
  <c r="Q977" i="107" s="1"/>
  <c r="R977" i="107" s="1"/>
  <c r="L976" i="107"/>
  <c r="M976" i="107" s="1"/>
  <c r="Q976" i="107" s="1"/>
  <c r="R976" i="107" s="1"/>
  <c r="L975" i="107"/>
  <c r="M975" i="107" s="1"/>
  <c r="Q975" i="107" s="1"/>
  <c r="R975" i="107" s="1"/>
  <c r="L974" i="107"/>
  <c r="M974" i="107" s="1"/>
  <c r="Q974" i="107" s="1"/>
  <c r="R974" i="107" s="1"/>
  <c r="L973" i="107"/>
  <c r="M973" i="107" s="1"/>
  <c r="Q973" i="107" s="1"/>
  <c r="R973" i="107" s="1"/>
  <c r="L972" i="107"/>
  <c r="M972" i="107" s="1"/>
  <c r="Q972" i="107" s="1"/>
  <c r="R972" i="107" s="1"/>
  <c r="L971" i="107"/>
  <c r="M971" i="107" s="1"/>
  <c r="Q971" i="107" s="1"/>
  <c r="R971" i="107" s="1"/>
  <c r="L970" i="107"/>
  <c r="M970" i="107" s="1"/>
  <c r="Q970" i="107" s="1"/>
  <c r="R970" i="107" s="1"/>
  <c r="L969" i="107"/>
  <c r="M969" i="107" s="1"/>
  <c r="Q969" i="107" s="1"/>
  <c r="R969" i="107" s="1"/>
  <c r="L968" i="107"/>
  <c r="M968" i="107" s="1"/>
  <c r="Q968" i="107" s="1"/>
  <c r="R968" i="107" s="1"/>
  <c r="L967" i="107"/>
  <c r="M967" i="107" s="1"/>
  <c r="Q967" i="107" s="1"/>
  <c r="R967" i="107" s="1"/>
  <c r="L966" i="107"/>
  <c r="M966" i="107" s="1"/>
  <c r="Q966" i="107" s="1"/>
  <c r="R966" i="107" s="1"/>
  <c r="L953" i="107"/>
  <c r="M953" i="107" s="1"/>
  <c r="Q953" i="107" s="1"/>
  <c r="R953" i="107" s="1"/>
  <c r="L952" i="107"/>
  <c r="M952" i="107" s="1"/>
  <c r="Q952" i="107" s="1"/>
  <c r="R952" i="107" s="1"/>
  <c r="L951" i="107"/>
  <c r="M951" i="107" s="1"/>
  <c r="Q951" i="107" s="1"/>
  <c r="R951" i="107" s="1"/>
  <c r="L950" i="107"/>
  <c r="M950" i="107" s="1"/>
  <c r="Q950" i="107" s="1"/>
  <c r="R950" i="107" s="1"/>
  <c r="L949" i="107"/>
  <c r="M949" i="107" s="1"/>
  <c r="Q949" i="107" s="1"/>
  <c r="R949" i="107" s="1"/>
  <c r="L948" i="107"/>
  <c r="M948" i="107" s="1"/>
  <c r="Q948" i="107" s="1"/>
  <c r="R948" i="107" s="1"/>
  <c r="L947" i="107"/>
  <c r="M947" i="107" s="1"/>
  <c r="Q947" i="107" s="1"/>
  <c r="R947" i="107" s="1"/>
  <c r="L946" i="107"/>
  <c r="M946" i="107" s="1"/>
  <c r="Q946" i="107" s="1"/>
  <c r="R946" i="107" s="1"/>
  <c r="L945" i="107"/>
  <c r="M945" i="107" s="1"/>
  <c r="L937" i="107"/>
  <c r="M937" i="107" s="1"/>
  <c r="Q937" i="107" s="1"/>
  <c r="R937" i="107" s="1"/>
  <c r="L936" i="107"/>
  <c r="M936" i="107" s="1"/>
  <c r="Q936" i="107" s="1"/>
  <c r="R936" i="107" s="1"/>
  <c r="L935" i="107"/>
  <c r="M935" i="107" s="1"/>
  <c r="Q935" i="107" s="1"/>
  <c r="R935" i="107" s="1"/>
  <c r="L934" i="107"/>
  <c r="M934" i="107" s="1"/>
  <c r="Q934" i="107" s="1"/>
  <c r="R934" i="107" s="1"/>
  <c r="L933" i="107"/>
  <c r="M933" i="107" s="1"/>
  <c r="Q933" i="107" s="1"/>
  <c r="R933" i="107" s="1"/>
  <c r="L932" i="107"/>
  <c r="M932" i="107" s="1"/>
  <c r="Q932" i="107" s="1"/>
  <c r="R932" i="107" s="1"/>
  <c r="L931" i="107"/>
  <c r="M931" i="107" s="1"/>
  <c r="Q931" i="107" s="1"/>
  <c r="R931" i="107" s="1"/>
  <c r="L930" i="107"/>
  <c r="M930" i="107" s="1"/>
  <c r="Q930" i="107" s="1"/>
  <c r="R930" i="107" s="1"/>
  <c r="L929" i="107"/>
  <c r="M929" i="107" s="1"/>
  <c r="Q929" i="107" s="1"/>
  <c r="R929" i="107" s="1"/>
  <c r="L928" i="107"/>
  <c r="M928" i="107" s="1"/>
  <c r="Q928" i="107" s="1"/>
  <c r="R928" i="107" s="1"/>
  <c r="L927" i="107"/>
  <c r="M927" i="107" s="1"/>
  <c r="Q927" i="107" s="1"/>
  <c r="R927" i="107" s="1"/>
  <c r="L925" i="107"/>
  <c r="M925" i="107" s="1"/>
  <c r="Q925" i="107" s="1"/>
  <c r="R925" i="107" s="1"/>
  <c r="L924" i="107"/>
  <c r="M924" i="107" s="1"/>
  <c r="Q924" i="107" s="1"/>
  <c r="R924" i="107" s="1"/>
  <c r="L922" i="107"/>
  <c r="M922" i="107" s="1"/>
  <c r="Q922" i="107" s="1"/>
  <c r="R922" i="107" s="1"/>
  <c r="L921" i="107"/>
  <c r="M921" i="107" s="1"/>
  <c r="Q921" i="107" s="1"/>
  <c r="R921" i="107" s="1"/>
  <c r="L920" i="107"/>
  <c r="M920" i="107" s="1"/>
  <c r="Q920" i="107" s="1"/>
  <c r="R920" i="107" s="1"/>
  <c r="L919" i="107"/>
  <c r="M919" i="107" s="1"/>
  <c r="Q919" i="107" s="1"/>
  <c r="R919" i="107" s="1"/>
  <c r="L918" i="107"/>
  <c r="M918" i="107" s="1"/>
  <c r="Q918" i="107" s="1"/>
  <c r="R918" i="107" s="1"/>
  <c r="L896" i="107"/>
  <c r="M896" i="107" s="1"/>
  <c r="Q896" i="107" s="1"/>
  <c r="R896" i="107" s="1"/>
  <c r="L895" i="107"/>
  <c r="M895" i="107" s="1"/>
  <c r="Q895" i="107" s="1"/>
  <c r="R895" i="107" s="1"/>
  <c r="L894" i="107"/>
  <c r="M894" i="107" s="1"/>
  <c r="Q894" i="107" s="1"/>
  <c r="R894" i="107" s="1"/>
  <c r="L893" i="107"/>
  <c r="M893" i="107" s="1"/>
  <c r="Q893" i="107" s="1"/>
  <c r="R893" i="107" s="1"/>
  <c r="L892" i="107"/>
  <c r="M892" i="107" s="1"/>
  <c r="Q892" i="107" s="1"/>
  <c r="R892" i="107" s="1"/>
  <c r="L891" i="107"/>
  <c r="M891" i="107" s="1"/>
  <c r="Q891" i="107" s="1"/>
  <c r="R891" i="107" s="1"/>
  <c r="L879" i="107"/>
  <c r="M879" i="107" s="1"/>
  <c r="Q879" i="107" s="1"/>
  <c r="R879" i="107" s="1"/>
  <c r="L878" i="107"/>
  <c r="M878" i="107" s="1"/>
  <c r="Q878" i="107" s="1"/>
  <c r="R878" i="107" s="1"/>
  <c r="L877" i="107"/>
  <c r="M877" i="107" s="1"/>
  <c r="Q877" i="107" s="1"/>
  <c r="R877" i="107" s="1"/>
  <c r="L876" i="107"/>
  <c r="M876" i="107" s="1"/>
  <c r="Q876" i="107" s="1"/>
  <c r="R876" i="107" s="1"/>
  <c r="L875" i="107"/>
  <c r="M875" i="107" s="1"/>
  <c r="Q875" i="107" s="1"/>
  <c r="R875" i="107" s="1"/>
  <c r="L874" i="107"/>
  <c r="M874" i="107" s="1"/>
  <c r="Q874" i="107" s="1"/>
  <c r="R874" i="107" s="1"/>
  <c r="L873" i="107"/>
  <c r="M873" i="107" s="1"/>
  <c r="Q873" i="107" s="1"/>
  <c r="R873" i="107" s="1"/>
  <c r="L872" i="107"/>
  <c r="M872" i="107" s="1"/>
  <c r="Q872" i="107" s="1"/>
  <c r="R872" i="107" s="1"/>
  <c r="L871" i="107"/>
  <c r="M871" i="107" s="1"/>
  <c r="Q871" i="107" s="1"/>
  <c r="R871" i="107" s="1"/>
  <c r="L870" i="107"/>
  <c r="M870" i="107" s="1"/>
  <c r="Q870" i="107" s="1"/>
  <c r="R870" i="107" s="1"/>
  <c r="L868" i="107"/>
  <c r="M868" i="107" s="1"/>
  <c r="Q868" i="107" s="1"/>
  <c r="R868" i="107" s="1"/>
  <c r="L867" i="107"/>
  <c r="M867" i="107" s="1"/>
  <c r="Q867" i="107" s="1"/>
  <c r="R867" i="107" s="1"/>
  <c r="L866" i="107"/>
  <c r="M866" i="107" s="1"/>
  <c r="Q866" i="107" s="1"/>
  <c r="R866" i="107" s="1"/>
  <c r="L865" i="107"/>
  <c r="M865" i="107" s="1"/>
  <c r="Q865" i="107" s="1"/>
  <c r="R865" i="107" s="1"/>
  <c r="L864" i="107"/>
  <c r="M864" i="107" s="1"/>
  <c r="Q864" i="107" s="1"/>
  <c r="R864" i="107" s="1"/>
  <c r="L863" i="107"/>
  <c r="M863" i="107" s="1"/>
  <c r="Q863" i="107" s="1"/>
  <c r="R863" i="107" s="1"/>
  <c r="L862" i="107"/>
  <c r="M862" i="107" s="1"/>
  <c r="Q862" i="107" s="1"/>
  <c r="R862" i="107" s="1"/>
  <c r="L861" i="107"/>
  <c r="M861" i="107" s="1"/>
  <c r="Q861" i="107" s="1"/>
  <c r="R861" i="107" s="1"/>
  <c r="L860" i="107"/>
  <c r="M860" i="107" s="1"/>
  <c r="Q860" i="107" s="1"/>
  <c r="R860" i="107" s="1"/>
  <c r="L859" i="107"/>
  <c r="M859" i="107" s="1"/>
  <c r="Q859" i="107" s="1"/>
  <c r="R859" i="107" s="1"/>
  <c r="L858" i="107"/>
  <c r="M858" i="107" s="1"/>
  <c r="Q858" i="107" s="1"/>
  <c r="R858" i="107" s="1"/>
  <c r="L857" i="107"/>
  <c r="M857" i="107" s="1"/>
  <c r="Q857" i="107" s="1"/>
  <c r="R857" i="107" s="1"/>
  <c r="L856" i="107"/>
  <c r="M856" i="107" s="1"/>
  <c r="Q856" i="107" s="1"/>
  <c r="R856" i="107" s="1"/>
  <c r="L855" i="107"/>
  <c r="M855" i="107" s="1"/>
  <c r="Q855" i="107" s="1"/>
  <c r="R855" i="107" s="1"/>
  <c r="L843" i="107"/>
  <c r="M843" i="107" s="1"/>
  <c r="Q843" i="107" s="1"/>
  <c r="R843" i="107" s="1"/>
  <c r="L841" i="107"/>
  <c r="M841" i="107" s="1"/>
  <c r="Q841" i="107" s="1"/>
  <c r="R841" i="107" s="1"/>
  <c r="L840" i="107"/>
  <c r="M840" i="107" s="1"/>
  <c r="Q840" i="107" s="1"/>
  <c r="R840" i="107" s="1"/>
  <c r="L838" i="107"/>
  <c r="M838" i="107" s="1"/>
  <c r="Q838" i="107" s="1"/>
  <c r="R838" i="107" s="1"/>
  <c r="Q837" i="107"/>
  <c r="R837" i="107" s="1"/>
  <c r="L836" i="107"/>
  <c r="M836" i="107" s="1"/>
  <c r="Q836" i="107" s="1"/>
  <c r="R836" i="107" s="1"/>
  <c r="L833" i="107"/>
  <c r="M833" i="107" s="1"/>
  <c r="Q833" i="107" s="1"/>
  <c r="R833" i="107" s="1"/>
  <c r="L832" i="107"/>
  <c r="M832" i="107" s="1"/>
  <c r="Q832" i="107" s="1"/>
  <c r="R832" i="107" s="1"/>
  <c r="L831" i="107"/>
  <c r="M831" i="107" s="1"/>
  <c r="Q831" i="107" s="1"/>
  <c r="R831" i="107" s="1"/>
  <c r="L830" i="107"/>
  <c r="M830" i="107" s="1"/>
  <c r="Q830" i="107" s="1"/>
  <c r="R830" i="107" s="1"/>
  <c r="L827" i="107"/>
  <c r="M827" i="107" s="1"/>
  <c r="Q827" i="107" s="1"/>
  <c r="R827" i="107" s="1"/>
  <c r="L826" i="107"/>
  <c r="M826" i="107" s="1"/>
  <c r="Q826" i="107" s="1"/>
  <c r="R826" i="107" s="1"/>
  <c r="L825" i="107"/>
  <c r="M825" i="107" s="1"/>
  <c r="Q825" i="107" s="1"/>
  <c r="R825" i="107" s="1"/>
  <c r="L823" i="107"/>
  <c r="M823" i="107" s="1"/>
  <c r="Q823" i="107" s="1"/>
  <c r="R823" i="107" s="1"/>
  <c r="L821" i="107"/>
  <c r="M821" i="107" s="1"/>
  <c r="Q821" i="107" s="1"/>
  <c r="R821" i="107" s="1"/>
  <c r="L820" i="107"/>
  <c r="M820" i="107" s="1"/>
  <c r="Q820" i="107" s="1"/>
  <c r="R820" i="107" s="1"/>
  <c r="L819" i="107"/>
  <c r="M819" i="107" s="1"/>
  <c r="Q819" i="107" s="1"/>
  <c r="R819" i="107" s="1"/>
  <c r="L818" i="107"/>
  <c r="M818" i="107" s="1"/>
  <c r="Q818" i="107" s="1"/>
  <c r="R818" i="107" s="1"/>
  <c r="L817" i="107"/>
  <c r="M817" i="107" s="1"/>
  <c r="Q817" i="107" s="1"/>
  <c r="R817" i="107" s="1"/>
  <c r="L816" i="107"/>
  <c r="M816" i="107" s="1"/>
  <c r="Q816" i="107" s="1"/>
  <c r="R816" i="107" s="1"/>
  <c r="L815" i="107"/>
  <c r="M815" i="107" s="1"/>
  <c r="Q815" i="107" s="1"/>
  <c r="R815" i="107" s="1"/>
  <c r="L792" i="107"/>
  <c r="M792" i="107" s="1"/>
  <c r="Q792" i="107" s="1"/>
  <c r="R792" i="107" s="1"/>
  <c r="L791" i="107"/>
  <c r="M791" i="107" s="1"/>
  <c r="Q791" i="107" s="1"/>
  <c r="R791" i="107" s="1"/>
  <c r="L790" i="107"/>
  <c r="M790" i="107" s="1"/>
  <c r="Q790" i="107" s="1"/>
  <c r="R790" i="107" s="1"/>
  <c r="L789" i="107"/>
  <c r="M789" i="107" s="1"/>
  <c r="Q789" i="107" s="1"/>
  <c r="R789" i="107" s="1"/>
  <c r="L788" i="107"/>
  <c r="M788" i="107" s="1"/>
  <c r="Q788" i="107" s="1"/>
  <c r="R788" i="107" s="1"/>
  <c r="L787" i="107"/>
  <c r="M787" i="107" s="1"/>
  <c r="Q787" i="107" s="1"/>
  <c r="R787" i="107" s="1"/>
  <c r="L786" i="107"/>
  <c r="M786" i="107" s="1"/>
  <c r="Q786" i="107" s="1"/>
  <c r="R786" i="107" s="1"/>
  <c r="L783" i="107"/>
  <c r="M783" i="107" s="1"/>
  <c r="Q783" i="107" s="1"/>
  <c r="R783" i="107" s="1"/>
  <c r="L780" i="107"/>
  <c r="M780" i="107" s="1"/>
  <c r="Q780" i="107" s="1"/>
  <c r="R780" i="107" s="1"/>
  <c r="L779" i="107"/>
  <c r="M779" i="107" s="1"/>
  <c r="Q779" i="107" s="1"/>
  <c r="R779" i="107" s="1"/>
  <c r="L778" i="107"/>
  <c r="M778" i="107" s="1"/>
  <c r="Q778" i="107" s="1"/>
  <c r="R778" i="107" s="1"/>
  <c r="L777" i="107"/>
  <c r="M777" i="107" s="1"/>
  <c r="Q777" i="107" s="1"/>
  <c r="R777" i="107" s="1"/>
  <c r="L773" i="107"/>
  <c r="M773" i="107" s="1"/>
  <c r="Q773" i="107" s="1"/>
  <c r="R773" i="107" s="1"/>
  <c r="L772" i="107"/>
  <c r="M772" i="107" s="1"/>
  <c r="Q772" i="107" s="1"/>
  <c r="R772" i="107" s="1"/>
  <c r="L771" i="107"/>
  <c r="M771" i="107" s="1"/>
  <c r="Q771" i="107" s="1"/>
  <c r="R771" i="107" s="1"/>
  <c r="L770" i="107"/>
  <c r="M770" i="107" s="1"/>
  <c r="Q770" i="107" s="1"/>
  <c r="R770" i="107" s="1"/>
  <c r="L769" i="107"/>
  <c r="M769" i="107" s="1"/>
  <c r="Q769" i="107" s="1"/>
  <c r="R769" i="107" s="1"/>
  <c r="L766" i="107"/>
  <c r="M766" i="107" s="1"/>
  <c r="Q766" i="107" s="1"/>
  <c r="R766" i="107" s="1"/>
  <c r="L765" i="107"/>
  <c r="M765" i="107" s="1"/>
  <c r="Q765" i="107" s="1"/>
  <c r="R765" i="107" s="1"/>
  <c r="L764" i="107"/>
  <c r="M764" i="107" s="1"/>
  <c r="Q764" i="107" s="1"/>
  <c r="R764" i="107" s="1"/>
  <c r="L761" i="107"/>
  <c r="M761" i="107" s="1"/>
  <c r="Q761" i="107" s="1"/>
  <c r="R761" i="107" s="1"/>
  <c r="L760" i="107"/>
  <c r="M760" i="107" s="1"/>
  <c r="Q760" i="107" s="1"/>
  <c r="R760" i="107" s="1"/>
  <c r="L759" i="107"/>
  <c r="M759" i="107" s="1"/>
  <c r="Q759" i="107" s="1"/>
  <c r="R759" i="107" s="1"/>
  <c r="L756" i="107"/>
  <c r="M756" i="107" s="1"/>
  <c r="Q756" i="107" s="1"/>
  <c r="R756" i="107" s="1"/>
  <c r="L755" i="107"/>
  <c r="M755" i="107" s="1"/>
  <c r="Q755" i="107" s="1"/>
  <c r="R755" i="107" s="1"/>
  <c r="L754" i="107"/>
  <c r="M754" i="107" s="1"/>
  <c r="Q754" i="107" s="1"/>
  <c r="R754" i="107" s="1"/>
  <c r="L753" i="107"/>
  <c r="M753" i="107" s="1"/>
  <c r="Q753" i="107" s="1"/>
  <c r="R753" i="107" s="1"/>
  <c r="L752" i="107"/>
  <c r="M752" i="107" s="1"/>
  <c r="Q752" i="107" s="1"/>
  <c r="R752" i="107" s="1"/>
  <c r="L751" i="107"/>
  <c r="M751" i="107" s="1"/>
  <c r="Q751" i="107" s="1"/>
  <c r="R751" i="107" s="1"/>
  <c r="L750" i="107"/>
  <c r="M750" i="107" s="1"/>
  <c r="Q750" i="107" s="1"/>
  <c r="R750" i="107" s="1"/>
  <c r="L749" i="107"/>
  <c r="M749" i="107" s="1"/>
  <c r="Q749" i="107" s="1"/>
  <c r="R749" i="107" s="1"/>
  <c r="L748" i="107"/>
  <c r="M748" i="107" s="1"/>
  <c r="Q748" i="107" s="1"/>
  <c r="R748" i="107" s="1"/>
  <c r="L747" i="107"/>
  <c r="M747" i="107" s="1"/>
  <c r="Q747" i="107" s="1"/>
  <c r="R747" i="107" s="1"/>
  <c r="L746" i="107"/>
  <c r="M746" i="107" s="1"/>
  <c r="Q746" i="107" s="1"/>
  <c r="R746" i="107" s="1"/>
  <c r="L745" i="107"/>
  <c r="M745" i="107" s="1"/>
  <c r="Q745" i="107" s="1"/>
  <c r="R745" i="107" s="1"/>
  <c r="L744" i="107"/>
  <c r="M744" i="107" s="1"/>
  <c r="Q744" i="107" s="1"/>
  <c r="R744" i="107" s="1"/>
  <c r="L739" i="107"/>
  <c r="M739" i="107" s="1"/>
  <c r="Q739" i="107" s="1"/>
  <c r="R739" i="107" s="1"/>
  <c r="L738" i="107"/>
  <c r="M738" i="107" s="1"/>
  <c r="Q738" i="107" s="1"/>
  <c r="R738" i="107" s="1"/>
  <c r="L737" i="107"/>
  <c r="M737" i="107" s="1"/>
  <c r="Q737" i="107" s="1"/>
  <c r="R737" i="107" s="1"/>
  <c r="L736" i="107"/>
  <c r="M736" i="107" s="1"/>
  <c r="Q736" i="107" s="1"/>
  <c r="R736" i="107" s="1"/>
  <c r="L735" i="107"/>
  <c r="M735" i="107" s="1"/>
  <c r="Q735" i="107" s="1"/>
  <c r="R735" i="107" s="1"/>
  <c r="L734" i="107"/>
  <c r="M734" i="107" s="1"/>
  <c r="Q734" i="107" s="1"/>
  <c r="R734" i="107" s="1"/>
  <c r="L733" i="107"/>
  <c r="M733" i="107" s="1"/>
  <c r="Q733" i="107" s="1"/>
  <c r="R733" i="107" s="1"/>
  <c r="L728" i="107"/>
  <c r="M728" i="107" s="1"/>
  <c r="Q728" i="107" s="1"/>
  <c r="R728" i="107" s="1"/>
  <c r="L727" i="107"/>
  <c r="M727" i="107" s="1"/>
  <c r="Q727" i="107" s="1"/>
  <c r="R727" i="107" s="1"/>
  <c r="L726" i="107"/>
  <c r="M726" i="107" s="1"/>
  <c r="Q726" i="107" s="1"/>
  <c r="R726" i="107" s="1"/>
  <c r="L725" i="107"/>
  <c r="M725" i="107" s="1"/>
  <c r="Q725" i="107" s="1"/>
  <c r="R725" i="107" s="1"/>
  <c r="L724" i="107"/>
  <c r="M724" i="107" s="1"/>
  <c r="Q724" i="107" s="1"/>
  <c r="R724" i="107" s="1"/>
  <c r="L721" i="107"/>
  <c r="M721" i="107" s="1"/>
  <c r="Q721" i="107" s="1"/>
  <c r="R721" i="107" s="1"/>
  <c r="L720" i="107"/>
  <c r="M720" i="107" s="1"/>
  <c r="Q720" i="107" s="1"/>
  <c r="R720" i="107" s="1"/>
  <c r="L719" i="107"/>
  <c r="M719" i="107" s="1"/>
  <c r="Q719" i="107" s="1"/>
  <c r="R719" i="107" s="1"/>
  <c r="L718" i="107"/>
  <c r="M718" i="107" s="1"/>
  <c r="Q718" i="107" s="1"/>
  <c r="R718" i="107" s="1"/>
  <c r="L717" i="107"/>
  <c r="M717" i="107" s="1"/>
  <c r="Q717" i="107" s="1"/>
  <c r="R717" i="107" s="1"/>
  <c r="L716" i="107"/>
  <c r="M716" i="107" s="1"/>
  <c r="Q716" i="107" s="1"/>
  <c r="R716" i="107" s="1"/>
  <c r="L715" i="107"/>
  <c r="M715" i="107" s="1"/>
  <c r="Q715" i="107" s="1"/>
  <c r="R715" i="107" s="1"/>
  <c r="L714" i="107"/>
  <c r="M714" i="107" s="1"/>
  <c r="Q714" i="107" s="1"/>
  <c r="R714" i="107" s="1"/>
  <c r="L713" i="107"/>
  <c r="M713" i="107" s="1"/>
  <c r="Q713" i="107" s="1"/>
  <c r="R713" i="107" s="1"/>
  <c r="L712" i="107"/>
  <c r="M712" i="107" s="1"/>
  <c r="Q712" i="107" s="1"/>
  <c r="R712" i="107" s="1"/>
  <c r="L711" i="107"/>
  <c r="M711" i="107" s="1"/>
  <c r="Q711" i="107" s="1"/>
  <c r="R711" i="107" s="1"/>
  <c r="L710" i="107"/>
  <c r="M710" i="107" s="1"/>
  <c r="Q710" i="107" s="1"/>
  <c r="R710" i="107" s="1"/>
  <c r="L708" i="107"/>
  <c r="M708" i="107" s="1"/>
  <c r="Q708" i="107" s="1"/>
  <c r="R708" i="107" s="1"/>
  <c r="L707" i="107"/>
  <c r="M707" i="107" s="1"/>
  <c r="Q707" i="107" s="1"/>
  <c r="R707" i="107" s="1"/>
  <c r="L705" i="107"/>
  <c r="M705" i="107" s="1"/>
  <c r="Q705" i="107" s="1"/>
  <c r="R705" i="107" s="1"/>
  <c r="L704" i="107"/>
  <c r="M704" i="107" s="1"/>
  <c r="Q704" i="107" s="1"/>
  <c r="R704" i="107" s="1"/>
  <c r="L703" i="107"/>
  <c r="M703" i="107" s="1"/>
  <c r="Q703" i="107" s="1"/>
  <c r="R703" i="107" s="1"/>
  <c r="L702" i="107"/>
  <c r="M702" i="107" s="1"/>
  <c r="Q702" i="107" s="1"/>
  <c r="R702" i="107" s="1"/>
  <c r="L701" i="107"/>
  <c r="M701" i="107" s="1"/>
  <c r="Q701" i="107" s="1"/>
  <c r="R701" i="107" s="1"/>
  <c r="L699" i="107"/>
  <c r="M699" i="107" s="1"/>
  <c r="Q699" i="107" s="1"/>
  <c r="R699" i="107" s="1"/>
  <c r="L698" i="107"/>
  <c r="M698" i="107" s="1"/>
  <c r="Q698" i="107" s="1"/>
  <c r="R698" i="107" s="1"/>
  <c r="L697" i="107"/>
  <c r="M697" i="107" s="1"/>
  <c r="Q697" i="107" s="1"/>
  <c r="R697" i="107" s="1"/>
  <c r="L694" i="107"/>
  <c r="M694" i="107" s="1"/>
  <c r="Q694" i="107" s="1"/>
  <c r="R694" i="107" s="1"/>
  <c r="L693" i="107"/>
  <c r="M693" i="107" s="1"/>
  <c r="Q693" i="107" s="1"/>
  <c r="R693" i="107" s="1"/>
  <c r="L687" i="107"/>
  <c r="M687" i="107" s="1"/>
  <c r="Q687" i="107" s="1"/>
  <c r="R687" i="107" s="1"/>
  <c r="L686" i="107"/>
  <c r="M686" i="107" s="1"/>
  <c r="Q686" i="107" s="1"/>
  <c r="R686" i="107" s="1"/>
  <c r="L684" i="107"/>
  <c r="M684" i="107" s="1"/>
  <c r="Q684" i="107" s="1"/>
  <c r="R684" i="107" s="1"/>
  <c r="L683" i="107"/>
  <c r="M683" i="107" s="1"/>
  <c r="Q683" i="107" s="1"/>
  <c r="R683" i="107" s="1"/>
  <c r="L682" i="107"/>
  <c r="M682" i="107" s="1"/>
  <c r="Q682" i="107" s="1"/>
  <c r="R682" i="107" s="1"/>
  <c r="L681" i="107"/>
  <c r="M681" i="107" s="1"/>
  <c r="Q681" i="107" s="1"/>
  <c r="R681" i="107" s="1"/>
  <c r="L680" i="107"/>
  <c r="M680" i="107" s="1"/>
  <c r="Q680" i="107" s="1"/>
  <c r="R680" i="107" s="1"/>
  <c r="L678" i="107"/>
  <c r="M678" i="107" s="1"/>
  <c r="Q678" i="107" s="1"/>
  <c r="R678" i="107" s="1"/>
  <c r="L677" i="107"/>
  <c r="M677" i="107" s="1"/>
  <c r="Q677" i="107" s="1"/>
  <c r="R677" i="107" s="1"/>
  <c r="L676" i="107"/>
  <c r="M676" i="107" s="1"/>
  <c r="Q676" i="107" s="1"/>
  <c r="R676" i="107" s="1"/>
  <c r="L672" i="107"/>
  <c r="M672" i="107" s="1"/>
  <c r="Q672" i="107" s="1"/>
  <c r="R672" i="107" s="1"/>
  <c r="L671" i="107"/>
  <c r="M671" i="107" s="1"/>
  <c r="Q671" i="107" s="1"/>
  <c r="R671" i="107" s="1"/>
  <c r="L670" i="107"/>
  <c r="M670" i="107" s="1"/>
  <c r="Q670" i="107" s="1"/>
  <c r="R670" i="107" s="1"/>
  <c r="L669" i="107"/>
  <c r="M669" i="107" s="1"/>
  <c r="Q669" i="107" s="1"/>
  <c r="R669" i="107" s="1"/>
  <c r="L668" i="107"/>
  <c r="M668" i="107" s="1"/>
  <c r="Q668" i="107" s="1"/>
  <c r="R668" i="107" s="1"/>
  <c r="L667" i="107"/>
  <c r="M667" i="107" s="1"/>
  <c r="Q667" i="107" s="1"/>
  <c r="R667" i="107" s="1"/>
  <c r="L666" i="107"/>
  <c r="M666" i="107" s="1"/>
  <c r="Q666" i="107" s="1"/>
  <c r="R666" i="107" s="1"/>
  <c r="L665" i="107"/>
  <c r="M665" i="107" s="1"/>
  <c r="Q665" i="107" s="1"/>
  <c r="R665" i="107" s="1"/>
  <c r="L664" i="107"/>
  <c r="M664" i="107" s="1"/>
  <c r="Q664" i="107" s="1"/>
  <c r="R664" i="107" s="1"/>
  <c r="L663" i="107"/>
  <c r="M663" i="107" s="1"/>
  <c r="Q663" i="107" s="1"/>
  <c r="R663" i="107" s="1"/>
  <c r="L662" i="107"/>
  <c r="M662" i="107" s="1"/>
  <c r="Q662" i="107" s="1"/>
  <c r="R662" i="107" s="1"/>
  <c r="L661" i="107"/>
  <c r="M661" i="107" s="1"/>
  <c r="Q661" i="107" s="1"/>
  <c r="R661" i="107" s="1"/>
  <c r="L660" i="107"/>
  <c r="M660" i="107" s="1"/>
  <c r="Q660" i="107" s="1"/>
  <c r="R660" i="107" s="1"/>
  <c r="L659" i="107"/>
  <c r="M659" i="107" s="1"/>
  <c r="Q659" i="107" s="1"/>
  <c r="R659" i="107" s="1"/>
  <c r="L658" i="107"/>
  <c r="M658" i="107" s="1"/>
  <c r="Q658" i="107" s="1"/>
  <c r="R658" i="107" s="1"/>
  <c r="L657" i="107"/>
  <c r="M657" i="107" s="1"/>
  <c r="Q657" i="107" s="1"/>
  <c r="R657" i="107" s="1"/>
  <c r="L656" i="107"/>
  <c r="M656" i="107" s="1"/>
  <c r="Q656" i="107" s="1"/>
  <c r="R656" i="107" s="1"/>
  <c r="L655" i="107"/>
  <c r="M655" i="107" s="1"/>
  <c r="Q655" i="107" s="1"/>
  <c r="R655" i="107" s="1"/>
  <c r="L654" i="107"/>
  <c r="M654" i="107" s="1"/>
  <c r="Q654" i="107" s="1"/>
  <c r="R654" i="107" s="1"/>
  <c r="L653" i="107"/>
  <c r="M653" i="107" s="1"/>
  <c r="Q653" i="107" s="1"/>
  <c r="R653" i="107" s="1"/>
  <c r="L652" i="107"/>
  <c r="M652" i="107" s="1"/>
  <c r="Q652" i="107" s="1"/>
  <c r="R652" i="107" s="1"/>
  <c r="L651" i="107"/>
  <c r="M651" i="107" s="1"/>
  <c r="Q651" i="107" s="1"/>
  <c r="R651" i="107" s="1"/>
  <c r="L650" i="107"/>
  <c r="M650" i="107" s="1"/>
  <c r="Q650" i="107" s="1"/>
  <c r="R650" i="107" s="1"/>
  <c r="L648" i="107"/>
  <c r="M648" i="107" s="1"/>
  <c r="Q648" i="107" s="1"/>
  <c r="R648" i="107" s="1"/>
  <c r="L647" i="107"/>
  <c r="M647" i="107" s="1"/>
  <c r="Q647" i="107" s="1"/>
  <c r="R647" i="107" s="1"/>
  <c r="L644" i="107"/>
  <c r="M644" i="107" s="1"/>
  <c r="Q644" i="107" s="1"/>
  <c r="R644" i="107" s="1"/>
  <c r="L643" i="107"/>
  <c r="M643" i="107" s="1"/>
  <c r="Q643" i="107" s="1"/>
  <c r="R643" i="107" s="1"/>
  <c r="L642" i="107"/>
  <c r="M642" i="107" s="1"/>
  <c r="Q642" i="107" s="1"/>
  <c r="R642" i="107" s="1"/>
  <c r="L639" i="107"/>
  <c r="M639" i="107" s="1"/>
  <c r="Q639" i="107" s="1"/>
  <c r="R639" i="107" s="1"/>
  <c r="L638" i="107"/>
  <c r="M638" i="107" s="1"/>
  <c r="Q638" i="107" s="1"/>
  <c r="R638" i="107" s="1"/>
  <c r="L637" i="107"/>
  <c r="M637" i="107" s="1"/>
  <c r="Q637" i="107" s="1"/>
  <c r="R637" i="107" s="1"/>
  <c r="L636" i="107"/>
  <c r="M636" i="107" s="1"/>
  <c r="Q636" i="107" s="1"/>
  <c r="R636" i="107" s="1"/>
  <c r="L635" i="107"/>
  <c r="M635" i="107" s="1"/>
  <c r="Q635" i="107" s="1"/>
  <c r="R635" i="107" s="1"/>
  <c r="L632" i="107"/>
  <c r="M632" i="107" s="1"/>
  <c r="Q632" i="107" s="1"/>
  <c r="R632" i="107" s="1"/>
  <c r="L631" i="107"/>
  <c r="M631" i="107" s="1"/>
  <c r="Q631" i="107" s="1"/>
  <c r="R631" i="107" s="1"/>
  <c r="L630" i="107"/>
  <c r="M630" i="107" s="1"/>
  <c r="Q630" i="107" s="1"/>
  <c r="R630" i="107" s="1"/>
  <c r="L629" i="107"/>
  <c r="M629" i="107" s="1"/>
  <c r="Q629" i="107" s="1"/>
  <c r="R629" i="107" s="1"/>
  <c r="L625" i="107"/>
  <c r="M625" i="107" s="1"/>
  <c r="Q625" i="107" s="1"/>
  <c r="R625" i="107" s="1"/>
  <c r="L624" i="107"/>
  <c r="M624" i="107" s="1"/>
  <c r="Q624" i="107" s="1"/>
  <c r="R624" i="107" s="1"/>
  <c r="L623" i="107"/>
  <c r="M623" i="107" s="1"/>
  <c r="Q623" i="107" s="1"/>
  <c r="R623" i="107" s="1"/>
  <c r="L622" i="107"/>
  <c r="M622" i="107" s="1"/>
  <c r="Q622" i="107" s="1"/>
  <c r="R622" i="107" s="1"/>
  <c r="L619" i="107"/>
  <c r="M619" i="107" s="1"/>
  <c r="Q619" i="107" s="1"/>
  <c r="R619" i="107" s="1"/>
  <c r="L618" i="107"/>
  <c r="M618" i="107" s="1"/>
  <c r="Q618" i="107" s="1"/>
  <c r="R618" i="107" s="1"/>
  <c r="L555" i="107"/>
  <c r="M555" i="107" s="1"/>
  <c r="Q555" i="107" s="1"/>
  <c r="R555" i="107" s="1"/>
  <c r="L554" i="107"/>
  <c r="M554" i="107" s="1"/>
  <c r="Q554" i="107" s="1"/>
  <c r="R554" i="107" s="1"/>
  <c r="L552" i="107"/>
  <c r="M552" i="107" s="1"/>
  <c r="Q552" i="107" s="1"/>
  <c r="R552" i="107" s="1"/>
  <c r="L551" i="107"/>
  <c r="M551" i="107" s="1"/>
  <c r="Q551" i="107" s="1"/>
  <c r="R551" i="107" s="1"/>
  <c r="L550" i="107"/>
  <c r="M550" i="107" s="1"/>
  <c r="Q550" i="107" s="1"/>
  <c r="R550" i="107" s="1"/>
  <c r="L549" i="107"/>
  <c r="M549" i="107" s="1"/>
  <c r="Q549" i="107" s="1"/>
  <c r="R549" i="107" s="1"/>
  <c r="L547" i="107"/>
  <c r="M547" i="107" s="1"/>
  <c r="Q547" i="107" s="1"/>
  <c r="R547" i="107" s="1"/>
  <c r="L546" i="107"/>
  <c r="M546" i="107" s="1"/>
  <c r="Q546" i="107" s="1"/>
  <c r="R546" i="107" s="1"/>
  <c r="L544" i="107"/>
  <c r="M544" i="107" s="1"/>
  <c r="Q544" i="107" s="1"/>
  <c r="R544" i="107" s="1"/>
  <c r="L543" i="107"/>
  <c r="M543" i="107" s="1"/>
  <c r="Q543" i="107" s="1"/>
  <c r="R543" i="107" s="1"/>
  <c r="L541" i="107"/>
  <c r="L539" i="107"/>
  <c r="L535" i="107"/>
  <c r="M535" i="107" s="1"/>
  <c r="Q535" i="107" s="1"/>
  <c r="R535" i="107" s="1"/>
  <c r="L534" i="107"/>
  <c r="M534" i="107" s="1"/>
  <c r="Q534" i="107" s="1"/>
  <c r="R534" i="107" s="1"/>
  <c r="L533" i="107"/>
  <c r="M533" i="107" s="1"/>
  <c r="Q533" i="107" s="1"/>
  <c r="R533" i="107" s="1"/>
  <c r="L530" i="107"/>
  <c r="M530" i="107" s="1"/>
  <c r="Q530" i="107" s="1"/>
  <c r="R530" i="107" s="1"/>
  <c r="L529" i="107"/>
  <c r="M529" i="107" s="1"/>
  <c r="Q529" i="107" s="1"/>
  <c r="R529" i="107" s="1"/>
  <c r="L528" i="107"/>
  <c r="M528" i="107" s="1"/>
  <c r="Q528" i="107" s="1"/>
  <c r="R528" i="107" s="1"/>
  <c r="L524" i="107"/>
  <c r="M524" i="107" s="1"/>
  <c r="Q524" i="107" s="1"/>
  <c r="R524" i="107" s="1"/>
  <c r="L523" i="107"/>
  <c r="M523" i="107" s="1"/>
  <c r="Q523" i="107" s="1"/>
  <c r="R523" i="107" s="1"/>
  <c r="L522" i="107"/>
  <c r="M522" i="107" s="1"/>
  <c r="Q522" i="107" s="1"/>
  <c r="R522" i="107" s="1"/>
  <c r="L521" i="107"/>
  <c r="M521" i="107" s="1"/>
  <c r="Q521" i="107" s="1"/>
  <c r="R521" i="107" s="1"/>
  <c r="L520" i="107"/>
  <c r="M520" i="107" s="1"/>
  <c r="Q520" i="107" s="1"/>
  <c r="R520" i="107" s="1"/>
  <c r="L511" i="107"/>
  <c r="M511" i="107" s="1"/>
  <c r="Q511" i="107" s="1"/>
  <c r="R511" i="107" s="1"/>
  <c r="L510" i="107"/>
  <c r="M510" i="107" s="1"/>
  <c r="Q510" i="107" s="1"/>
  <c r="R510" i="107" s="1"/>
  <c r="L509" i="107"/>
  <c r="M509" i="107" s="1"/>
  <c r="Q509" i="107" s="1"/>
  <c r="R509" i="107" s="1"/>
  <c r="L508" i="107"/>
  <c r="M508" i="107" s="1"/>
  <c r="Q508" i="107" s="1"/>
  <c r="R508" i="107" s="1"/>
  <c r="L507" i="107"/>
  <c r="M507" i="107" s="1"/>
  <c r="Q507" i="107" s="1"/>
  <c r="R507" i="107" s="1"/>
  <c r="L506" i="107"/>
  <c r="M506" i="107" s="1"/>
  <c r="Q506" i="107" s="1"/>
  <c r="R506" i="107" s="1"/>
  <c r="L503" i="107"/>
  <c r="M503" i="107" s="1"/>
  <c r="Q503" i="107" s="1"/>
  <c r="R503" i="107" s="1"/>
  <c r="L502" i="107"/>
  <c r="M502" i="107" s="1"/>
  <c r="Q502" i="107" s="1"/>
  <c r="R502" i="107" s="1"/>
  <c r="L498" i="107"/>
  <c r="M498" i="107" s="1"/>
  <c r="Q498" i="107" s="1"/>
  <c r="R498" i="107" s="1"/>
  <c r="L489" i="107"/>
  <c r="M489" i="107" s="1"/>
  <c r="Q489" i="107" s="1"/>
  <c r="R489" i="107" s="1"/>
  <c r="L495" i="107"/>
  <c r="M495" i="107" s="1"/>
  <c r="Q495" i="107" s="1"/>
  <c r="R495" i="107" s="1"/>
  <c r="L494" i="107"/>
  <c r="M494" i="107" s="1"/>
  <c r="Q494" i="107" s="1"/>
  <c r="R494" i="107" s="1"/>
  <c r="L493" i="107"/>
  <c r="M493" i="107" s="1"/>
  <c r="Q493" i="107" s="1"/>
  <c r="R493" i="107" s="1"/>
  <c r="L492" i="107"/>
  <c r="M492" i="107" s="1"/>
  <c r="Q492" i="107" s="1"/>
  <c r="R492" i="107" s="1"/>
  <c r="L491" i="107"/>
  <c r="M491" i="107" s="1"/>
  <c r="Q491" i="107" s="1"/>
  <c r="R491" i="107" s="1"/>
  <c r="L490" i="107"/>
  <c r="M490" i="107" s="1"/>
  <c r="Q490" i="107" s="1"/>
  <c r="R490" i="107" s="1"/>
  <c r="L478" i="107"/>
  <c r="M478" i="107" s="1"/>
  <c r="Q478" i="107" s="1"/>
  <c r="R478" i="107" s="1"/>
  <c r="L477" i="107"/>
  <c r="M477" i="107" s="1"/>
  <c r="Q477" i="107" s="1"/>
  <c r="R477" i="107" s="1"/>
  <c r="L476" i="107"/>
  <c r="M476" i="107" s="1"/>
  <c r="Q476" i="107" s="1"/>
  <c r="R476" i="107" s="1"/>
  <c r="L475" i="107"/>
  <c r="M475" i="107" s="1"/>
  <c r="Q475" i="107" s="1"/>
  <c r="R475" i="107" s="1"/>
  <c r="L463" i="107"/>
  <c r="M463" i="107" s="1"/>
  <c r="Q463" i="107" s="1"/>
  <c r="R463" i="107" s="1"/>
  <c r="L462" i="107"/>
  <c r="M462" i="107" s="1"/>
  <c r="Q462" i="107" s="1"/>
  <c r="R462" i="107" s="1"/>
  <c r="L461" i="107"/>
  <c r="M461" i="107" s="1"/>
  <c r="Q461" i="107" s="1"/>
  <c r="R461" i="107" s="1"/>
  <c r="L459" i="107"/>
  <c r="M459" i="107" s="1"/>
  <c r="Q459" i="107" s="1"/>
  <c r="R459" i="107" s="1"/>
  <c r="L458" i="107"/>
  <c r="M458" i="107" s="1"/>
  <c r="Q458" i="107" s="1"/>
  <c r="R458" i="107" s="1"/>
  <c r="L456" i="107"/>
  <c r="M456" i="107" s="1"/>
  <c r="Q456" i="107" s="1"/>
  <c r="R456" i="107" s="1"/>
  <c r="L455" i="107"/>
  <c r="M455" i="107" s="1"/>
  <c r="Q455" i="107" s="1"/>
  <c r="R455" i="107" s="1"/>
  <c r="L452" i="107"/>
  <c r="M452" i="107" s="1"/>
  <c r="Q452" i="107" s="1"/>
  <c r="R452" i="107" s="1"/>
  <c r="L451" i="107"/>
  <c r="M451" i="107" s="1"/>
  <c r="Q451" i="107" s="1"/>
  <c r="R451" i="107" s="1"/>
  <c r="L450" i="107"/>
  <c r="M450" i="107" s="1"/>
  <c r="Q450" i="107" s="1"/>
  <c r="R450" i="107" s="1"/>
  <c r="L449" i="107"/>
  <c r="M449" i="107" s="1"/>
  <c r="Q449" i="107" s="1"/>
  <c r="R449" i="107" s="1"/>
  <c r="L445" i="107"/>
  <c r="M445" i="107" s="1"/>
  <c r="Q445" i="107" s="1"/>
  <c r="R445" i="107" s="1"/>
  <c r="L444" i="107"/>
  <c r="M444" i="107" s="1"/>
  <c r="Q444" i="107" s="1"/>
  <c r="R444" i="107" s="1"/>
  <c r="L443" i="107"/>
  <c r="M443" i="107" s="1"/>
  <c r="Q443" i="107" s="1"/>
  <c r="R443" i="107" s="1"/>
  <c r="L442" i="107"/>
  <c r="M442" i="107" s="1"/>
  <c r="Q442" i="107" s="1"/>
  <c r="R442" i="107" s="1"/>
  <c r="L440" i="107"/>
  <c r="G440" i="107"/>
  <c r="P440" i="107" s="1"/>
  <c r="L439" i="107"/>
  <c r="M439" i="107" s="1"/>
  <c r="Q439" i="107" s="1"/>
  <c r="R439" i="107" s="1"/>
  <c r="L436" i="107"/>
  <c r="M436" i="107" s="1"/>
  <c r="Q436" i="107" s="1"/>
  <c r="R436" i="107" s="1"/>
  <c r="L435" i="107"/>
  <c r="M435" i="107" s="1"/>
  <c r="Q435" i="107" s="1"/>
  <c r="R435" i="107" s="1"/>
  <c r="L434" i="107"/>
  <c r="M434" i="107" s="1"/>
  <c r="Q434" i="107" s="1"/>
  <c r="R434" i="107" s="1"/>
  <c r="L432" i="107"/>
  <c r="M432" i="107" s="1"/>
  <c r="Q432" i="107" s="1"/>
  <c r="R432" i="107" s="1"/>
  <c r="L431" i="107"/>
  <c r="M431" i="107" s="1"/>
  <c r="Q431" i="107" s="1"/>
  <c r="R431" i="107" s="1"/>
  <c r="L430" i="107"/>
  <c r="M430" i="107" s="1"/>
  <c r="Q430" i="107" s="1"/>
  <c r="R430" i="107" s="1"/>
  <c r="L429" i="107"/>
  <c r="M429" i="107" s="1"/>
  <c r="Q429" i="107" s="1"/>
  <c r="R429" i="107" s="1"/>
  <c r="L428" i="107"/>
  <c r="M428" i="107" s="1"/>
  <c r="Q428" i="107" s="1"/>
  <c r="R428" i="107" s="1"/>
  <c r="L427" i="107"/>
  <c r="M427" i="107" s="1"/>
  <c r="Q427" i="107" s="1"/>
  <c r="R427" i="107" s="1"/>
  <c r="L426" i="107"/>
  <c r="M426" i="107" s="1"/>
  <c r="Q426" i="107" s="1"/>
  <c r="R426" i="107" s="1"/>
  <c r="L423" i="107"/>
  <c r="M423" i="107" s="1"/>
  <c r="Q423" i="107" s="1"/>
  <c r="R423" i="107" s="1"/>
  <c r="L422" i="107"/>
  <c r="M422" i="107" s="1"/>
  <c r="Q422" i="107" s="1"/>
  <c r="R422" i="107" s="1"/>
  <c r="L421" i="107"/>
  <c r="M421" i="107" s="1"/>
  <c r="Q421" i="107" s="1"/>
  <c r="R421" i="107" s="1"/>
  <c r="L420" i="107"/>
  <c r="M420" i="107" s="1"/>
  <c r="Q420" i="107" s="1"/>
  <c r="R420" i="107" s="1"/>
  <c r="L419" i="107"/>
  <c r="M419" i="107" s="1"/>
  <c r="Q419" i="107" s="1"/>
  <c r="R419" i="107" s="1"/>
  <c r="L418" i="107"/>
  <c r="M418" i="107" s="1"/>
  <c r="Q418" i="107" s="1"/>
  <c r="R418" i="107" s="1"/>
  <c r="L417" i="107"/>
  <c r="M417" i="107" s="1"/>
  <c r="Q417" i="107" s="1"/>
  <c r="R417" i="107" s="1"/>
  <c r="L416" i="107"/>
  <c r="M416" i="107" s="1"/>
  <c r="Q416" i="107" s="1"/>
  <c r="R416" i="107" s="1"/>
  <c r="L415" i="107"/>
  <c r="M415" i="107" s="1"/>
  <c r="Q415" i="107" s="1"/>
  <c r="R415" i="107" s="1"/>
  <c r="L414" i="107"/>
  <c r="M414" i="107" s="1"/>
  <c r="Q414" i="107" s="1"/>
  <c r="R414" i="107" s="1"/>
  <c r="L413" i="107"/>
  <c r="M413" i="107" s="1"/>
  <c r="Q413" i="107" s="1"/>
  <c r="R413" i="107" s="1"/>
  <c r="L412" i="107"/>
  <c r="M412" i="107" s="1"/>
  <c r="Q412" i="107" s="1"/>
  <c r="R412" i="107" s="1"/>
  <c r="L411" i="107"/>
  <c r="M411" i="107" s="1"/>
  <c r="Q411" i="107" s="1"/>
  <c r="R411" i="107" s="1"/>
  <c r="L410" i="107"/>
  <c r="M410" i="107" s="1"/>
  <c r="Q410" i="107" s="1"/>
  <c r="R410" i="107" s="1"/>
  <c r="L409" i="107"/>
  <c r="M409" i="107" s="1"/>
  <c r="Q409" i="107" s="1"/>
  <c r="R409" i="107" s="1"/>
  <c r="L408" i="107"/>
  <c r="M408" i="107" s="1"/>
  <c r="Q408" i="107" s="1"/>
  <c r="R408" i="107" s="1"/>
  <c r="L407" i="107"/>
  <c r="M407" i="107" s="1"/>
  <c r="Q407" i="107" s="1"/>
  <c r="R407" i="107" s="1"/>
  <c r="L406" i="107"/>
  <c r="M406" i="107" s="1"/>
  <c r="Q406" i="107" s="1"/>
  <c r="R406" i="107" s="1"/>
  <c r="L405" i="107"/>
  <c r="M405" i="107" s="1"/>
  <c r="Q405" i="107" s="1"/>
  <c r="R405" i="107" s="1"/>
  <c r="L403" i="107"/>
  <c r="M403" i="107" s="1"/>
  <c r="Q403" i="107" s="1"/>
  <c r="R403" i="107" s="1"/>
  <c r="L400" i="107"/>
  <c r="M400" i="107" s="1"/>
  <c r="Q400" i="107" s="1"/>
  <c r="R400" i="107" s="1"/>
  <c r="L394" i="107"/>
  <c r="M394" i="107" s="1"/>
  <c r="Q394" i="107" s="1"/>
  <c r="R394" i="107" s="1"/>
  <c r="L393" i="107"/>
  <c r="M393" i="107" s="1"/>
  <c r="Q393" i="107" s="1"/>
  <c r="R393" i="107" s="1"/>
  <c r="L392" i="107"/>
  <c r="M392" i="107" s="1"/>
  <c r="Q392" i="107" s="1"/>
  <c r="R392" i="107" s="1"/>
  <c r="L391" i="107"/>
  <c r="M391" i="107" s="1"/>
  <c r="Q391" i="107" s="1"/>
  <c r="R391" i="107" s="1"/>
  <c r="L388" i="107"/>
  <c r="M388" i="107" s="1"/>
  <c r="Q388" i="107" s="1"/>
  <c r="R388" i="107" s="1"/>
  <c r="L386" i="107"/>
  <c r="M386" i="107" s="1"/>
  <c r="Q386" i="107" s="1"/>
  <c r="R386" i="107" s="1"/>
  <c r="L385" i="107"/>
  <c r="M385" i="107" s="1"/>
  <c r="Q385" i="107" s="1"/>
  <c r="R385" i="107" s="1"/>
  <c r="L383" i="107"/>
  <c r="M383" i="107" s="1"/>
  <c r="Q383" i="107" s="1"/>
  <c r="R383" i="107" s="1"/>
  <c r="L382" i="107"/>
  <c r="M382" i="107" s="1"/>
  <c r="Q382" i="107" s="1"/>
  <c r="R382" i="107" s="1"/>
  <c r="L380" i="107"/>
  <c r="M380" i="107" s="1"/>
  <c r="Q380" i="107" s="1"/>
  <c r="R380" i="107" s="1"/>
  <c r="L379" i="107"/>
  <c r="M379" i="107" s="1"/>
  <c r="Q379" i="107" s="1"/>
  <c r="R379" i="107" s="1"/>
  <c r="L378" i="107"/>
  <c r="M378" i="107" s="1"/>
  <c r="Q378" i="107" s="1"/>
  <c r="R378" i="107" s="1"/>
  <c r="L373" i="107"/>
  <c r="M373" i="107" s="1"/>
  <c r="Q373" i="107" s="1"/>
  <c r="R373" i="107" s="1"/>
  <c r="L372" i="107"/>
  <c r="M372" i="107" s="1"/>
  <c r="Q372" i="107" s="1"/>
  <c r="R372" i="107" s="1"/>
  <c r="L371" i="107"/>
  <c r="M371" i="107" s="1"/>
  <c r="Q371" i="107" s="1"/>
  <c r="R371" i="107" s="1"/>
  <c r="L370" i="107"/>
  <c r="M370" i="107" s="1"/>
  <c r="Q370" i="107" s="1"/>
  <c r="R370" i="107" s="1"/>
  <c r="L369" i="107"/>
  <c r="M369" i="107" s="1"/>
  <c r="Q369" i="107" s="1"/>
  <c r="R369" i="107" s="1"/>
  <c r="L368" i="107"/>
  <c r="G368" i="107"/>
  <c r="P368" i="107" s="1"/>
  <c r="L367" i="107"/>
  <c r="M367" i="107" s="1"/>
  <c r="Q367" i="107" s="1"/>
  <c r="R367" i="107" s="1"/>
  <c r="L366" i="107"/>
  <c r="M366" i="107" s="1"/>
  <c r="Q366" i="107" s="1"/>
  <c r="R366" i="107" s="1"/>
  <c r="L365" i="107"/>
  <c r="M365" i="107" s="1"/>
  <c r="Q365" i="107" s="1"/>
  <c r="R365" i="107" s="1"/>
  <c r="L364" i="107"/>
  <c r="G364" i="107"/>
  <c r="P364" i="107" s="1"/>
  <c r="L363" i="107"/>
  <c r="G363" i="107"/>
  <c r="P363" i="107" s="1"/>
  <c r="L362" i="107"/>
  <c r="M362" i="107" s="1"/>
  <c r="Q362" i="107" s="1"/>
  <c r="R362" i="107" s="1"/>
  <c r="L361" i="107"/>
  <c r="M361" i="107" s="1"/>
  <c r="Q361" i="107" s="1"/>
  <c r="R361" i="107" s="1"/>
  <c r="L360" i="107"/>
  <c r="G360" i="107"/>
  <c r="P360" i="107" s="1"/>
  <c r="R1128" i="107" l="1"/>
  <c r="R1306" i="107"/>
  <c r="O1307" i="107"/>
  <c r="R1307" i="107" s="1"/>
  <c r="Q945" i="107"/>
  <c r="R945" i="107" s="1"/>
  <c r="M1070" i="107"/>
  <c r="Q1070" i="107" s="1"/>
  <c r="R1070" i="107" s="1"/>
  <c r="O1178" i="107"/>
  <c r="R1178" i="107" s="1"/>
  <c r="M1130" i="107"/>
  <c r="Q1130" i="107" s="1"/>
  <c r="R1130" i="107" s="1"/>
  <c r="M363" i="107"/>
  <c r="Q363" i="107" s="1"/>
  <c r="R363" i="107" s="1"/>
  <c r="M1151" i="107"/>
  <c r="Q1151" i="107" s="1"/>
  <c r="R1151" i="107" s="1"/>
  <c r="M1159" i="107"/>
  <c r="Q1159" i="107" s="1"/>
  <c r="R1159" i="107" s="1"/>
  <c r="M1149" i="107"/>
  <c r="Q1149" i="107" s="1"/>
  <c r="R1149" i="107" s="1"/>
  <c r="M1145" i="107"/>
  <c r="Q1145" i="107" s="1"/>
  <c r="R1145" i="107" s="1"/>
  <c r="M1163" i="107"/>
  <c r="Q1163" i="107" s="1"/>
  <c r="R1163" i="107" s="1"/>
  <c r="M360" i="107"/>
  <c r="Q360" i="107" s="1"/>
  <c r="R360" i="107" s="1"/>
  <c r="M364" i="107"/>
  <c r="Q364" i="107" s="1"/>
  <c r="R364" i="107" s="1"/>
  <c r="M1147" i="107"/>
  <c r="Q1147" i="107" s="1"/>
  <c r="R1147" i="107" s="1"/>
  <c r="M1165" i="107"/>
  <c r="Q1165" i="107" s="1"/>
  <c r="R1165" i="107" s="1"/>
  <c r="M1419" i="107"/>
  <c r="M539" i="107"/>
  <c r="Q539" i="107" s="1"/>
  <c r="R539" i="107" s="1"/>
  <c r="M440" i="107"/>
  <c r="M368" i="107"/>
  <c r="Q368" i="107" s="1"/>
  <c r="R368" i="107" s="1"/>
  <c r="M541" i="107"/>
  <c r="Q541" i="107" s="1"/>
  <c r="R541" i="107" s="1"/>
  <c r="M1157" i="107"/>
  <c r="Q1157" i="107" s="1"/>
  <c r="R1157" i="107" s="1"/>
  <c r="M1153" i="107"/>
  <c r="Q1153" i="107" s="1"/>
  <c r="R1153" i="107" s="1"/>
  <c r="M1155" i="107"/>
  <c r="Q1155" i="107" s="1"/>
  <c r="R1155" i="107" s="1"/>
  <c r="M775" i="107"/>
  <c r="Q775" i="107" s="1"/>
  <c r="R775" i="107" s="1"/>
  <c r="M730" i="107"/>
  <c r="Q730" i="107" s="1"/>
  <c r="R730" i="107" s="1"/>
  <c r="M689" i="107"/>
  <c r="Q689" i="107" s="1"/>
  <c r="R689" i="107" s="1"/>
  <c r="M762" i="107"/>
  <c r="Q762" i="107" s="1"/>
  <c r="R762" i="107" s="1"/>
  <c r="M1591" i="107"/>
  <c r="Q1591" i="107" s="1"/>
  <c r="R1591" i="107" s="1"/>
  <c r="M1715" i="107"/>
  <c r="Q1715" i="107" s="1"/>
  <c r="R1715" i="107" s="1"/>
  <c r="M1786" i="107"/>
  <c r="Q1786" i="107" s="1"/>
  <c r="R1786" i="107" s="1"/>
  <c r="M615" i="107"/>
  <c r="Q615" i="107" s="1"/>
  <c r="R615" i="107" s="1"/>
  <c r="M688" i="107"/>
  <c r="Q688" i="107" s="1"/>
  <c r="R688" i="107" s="1"/>
  <c r="M767" i="107"/>
  <c r="Q767" i="107" s="1"/>
  <c r="R767" i="107" s="1"/>
  <c r="M395" i="107"/>
  <c r="Q395" i="107" s="1"/>
  <c r="R395" i="107" s="1"/>
  <c r="M1269" i="107"/>
  <c r="Q1269" i="107" s="1"/>
  <c r="R1269" i="107" s="1"/>
  <c r="M1357" i="107"/>
  <c r="Q1357" i="107" s="1"/>
  <c r="R1357" i="107" s="1"/>
  <c r="M897" i="107"/>
  <c r="Q897" i="107" s="1"/>
  <c r="R897" i="107" s="1"/>
  <c r="M939" i="107"/>
  <c r="Q939" i="107" s="1"/>
  <c r="R939" i="107" s="1"/>
  <c r="M757" i="107"/>
  <c r="Q757" i="107" s="1"/>
  <c r="R757" i="107" s="1"/>
  <c r="M781" i="107"/>
  <c r="Q781" i="107" s="1"/>
  <c r="R781" i="107" s="1"/>
  <c r="M793" i="107"/>
  <c r="Q793" i="107" s="1"/>
  <c r="R793" i="107" s="1"/>
  <c r="M729" i="107"/>
  <c r="Q729" i="107" s="1"/>
  <c r="R729" i="107" s="1"/>
  <c r="M722" i="107"/>
  <c r="Q722" i="107" s="1"/>
  <c r="R722" i="107" s="1"/>
  <c r="M645" i="107"/>
  <c r="Q645" i="107" s="1"/>
  <c r="R645" i="107" s="1"/>
  <c r="M673" i="107"/>
  <c r="Q673" i="107" s="1"/>
  <c r="R673" i="107" s="1"/>
  <c r="M536" i="107"/>
  <c r="Q536" i="107" s="1"/>
  <c r="R536" i="107" s="1"/>
  <c r="M389" i="107"/>
  <c r="Q389" i="107" s="1"/>
  <c r="R389" i="107" s="1"/>
  <c r="L352" i="107"/>
  <c r="M352" i="107" s="1"/>
  <c r="Q352" i="107" s="1"/>
  <c r="R352" i="107" s="1"/>
  <c r="L350" i="107"/>
  <c r="M350" i="107" s="1"/>
  <c r="Q350" i="107" s="1"/>
  <c r="R350" i="107" s="1"/>
  <c r="L347" i="107"/>
  <c r="M347" i="107" s="1"/>
  <c r="Q347" i="107" s="1"/>
  <c r="R347" i="107" s="1"/>
  <c r="L346" i="107"/>
  <c r="M346" i="107" s="1"/>
  <c r="Q346" i="107" s="1"/>
  <c r="R346" i="107" s="1"/>
  <c r="L345" i="107"/>
  <c r="M345" i="107" s="1"/>
  <c r="Q345" i="107" s="1"/>
  <c r="R345" i="107" s="1"/>
  <c r="L344" i="107"/>
  <c r="M344" i="107" s="1"/>
  <c r="Q344" i="107" s="1"/>
  <c r="R344" i="107" s="1"/>
  <c r="L343" i="107"/>
  <c r="M343" i="107" s="1"/>
  <c r="Q343" i="107" s="1"/>
  <c r="R343" i="107" s="1"/>
  <c r="L342" i="107"/>
  <c r="M342" i="107" s="1"/>
  <c r="Q342" i="107" s="1"/>
  <c r="R342" i="107" s="1"/>
  <c r="L341" i="107"/>
  <c r="M341" i="107" s="1"/>
  <c r="Q341" i="107" s="1"/>
  <c r="R341" i="107" s="1"/>
  <c r="L340" i="107"/>
  <c r="M340" i="107" s="1"/>
  <c r="Q340" i="107" s="1"/>
  <c r="R340" i="107" s="1"/>
  <c r="L339" i="107"/>
  <c r="M339" i="107" s="1"/>
  <c r="Q339" i="107" s="1"/>
  <c r="R339" i="107" s="1"/>
  <c r="L338" i="107"/>
  <c r="M338" i="107" s="1"/>
  <c r="Q338" i="107" s="1"/>
  <c r="R338" i="107" s="1"/>
  <c r="L337" i="107"/>
  <c r="M337" i="107" s="1"/>
  <c r="Q337" i="107" s="1"/>
  <c r="R337" i="107" s="1"/>
  <c r="L336" i="107"/>
  <c r="M336" i="107" s="1"/>
  <c r="Q336" i="107" s="1"/>
  <c r="R336" i="107" s="1"/>
  <c r="L335" i="107"/>
  <c r="M335" i="107" s="1"/>
  <c r="Q335" i="107" s="1"/>
  <c r="R335" i="107" s="1"/>
  <c r="L334" i="107"/>
  <c r="M334" i="107" s="1"/>
  <c r="Q334" i="107" s="1"/>
  <c r="R334" i="107" s="1"/>
  <c r="L333" i="107"/>
  <c r="M333" i="107" s="1"/>
  <c r="Q333" i="107" s="1"/>
  <c r="R333" i="107" s="1"/>
  <c r="L332" i="107"/>
  <c r="M332" i="107" s="1"/>
  <c r="Q332" i="107" s="1"/>
  <c r="R332" i="107" s="1"/>
  <c r="L331" i="107"/>
  <c r="M331" i="107" s="1"/>
  <c r="Q331" i="107" s="1"/>
  <c r="R331" i="107" s="1"/>
  <c r="L328" i="107"/>
  <c r="M328" i="107" s="1"/>
  <c r="Q328" i="107" s="1"/>
  <c r="R328" i="107" s="1"/>
  <c r="L326" i="107"/>
  <c r="M326" i="107" s="1"/>
  <c r="Q326" i="107" s="1"/>
  <c r="R326" i="107" s="1"/>
  <c r="L324" i="107"/>
  <c r="M324" i="107" s="1"/>
  <c r="Q324" i="107" s="1"/>
  <c r="R324" i="107" s="1"/>
  <c r="L323" i="107"/>
  <c r="M323" i="107" s="1"/>
  <c r="Q323" i="107" s="1"/>
  <c r="R323" i="107" s="1"/>
  <c r="L322" i="107"/>
  <c r="M322" i="107" s="1"/>
  <c r="Q322" i="107" s="1"/>
  <c r="R322" i="107" s="1"/>
  <c r="L321" i="107"/>
  <c r="M321" i="107" s="1"/>
  <c r="Q321" i="107" s="1"/>
  <c r="R321" i="107" s="1"/>
  <c r="L320" i="107"/>
  <c r="M320" i="107" s="1"/>
  <c r="Q320" i="107" s="1"/>
  <c r="R320" i="107" s="1"/>
  <c r="L319" i="107"/>
  <c r="M319" i="107" s="1"/>
  <c r="Q319" i="107" s="1"/>
  <c r="R319" i="107" s="1"/>
  <c r="L318" i="107"/>
  <c r="M318" i="107" s="1"/>
  <c r="Q318" i="107" s="1"/>
  <c r="R318" i="107" s="1"/>
  <c r="L317" i="107"/>
  <c r="M317" i="107" s="1"/>
  <c r="Q317" i="107" s="1"/>
  <c r="R317" i="107" s="1"/>
  <c r="L316" i="107"/>
  <c r="M316" i="107" s="1"/>
  <c r="Q316" i="107" s="1"/>
  <c r="R316" i="107" s="1"/>
  <c r="L315" i="107"/>
  <c r="M315" i="107" s="1"/>
  <c r="Q315" i="107" s="1"/>
  <c r="R315" i="107" s="1"/>
  <c r="L314" i="107"/>
  <c r="M314" i="107" s="1"/>
  <c r="Q314" i="107" s="1"/>
  <c r="R314" i="107" s="1"/>
  <c r="L311" i="107"/>
  <c r="M311" i="107" s="1"/>
  <c r="Q311" i="107" s="1"/>
  <c r="R311" i="107" s="1"/>
  <c r="L309" i="107"/>
  <c r="M309" i="107" s="1"/>
  <c r="Q309" i="107" s="1"/>
  <c r="R309" i="107" s="1"/>
  <c r="L307" i="107"/>
  <c r="M307" i="107" s="1"/>
  <c r="Q307" i="107" s="1"/>
  <c r="R307" i="107" s="1"/>
  <c r="L304" i="107"/>
  <c r="M304" i="107" s="1"/>
  <c r="Q304" i="107" s="1"/>
  <c r="R304" i="107" s="1"/>
  <c r="L303" i="107"/>
  <c r="M303" i="107" s="1"/>
  <c r="Q303" i="107" s="1"/>
  <c r="R303" i="107" s="1"/>
  <c r="L301" i="107"/>
  <c r="M301" i="107" s="1"/>
  <c r="Q301" i="107" s="1"/>
  <c r="R301" i="107" s="1"/>
  <c r="L299" i="107"/>
  <c r="M299" i="107" s="1"/>
  <c r="Q299" i="107" s="1"/>
  <c r="R299" i="107" s="1"/>
  <c r="L297" i="107"/>
  <c r="M297" i="107" s="1"/>
  <c r="Q297" i="107" s="1"/>
  <c r="R297" i="107" s="1"/>
  <c r="L294" i="107"/>
  <c r="M294" i="107" s="1"/>
  <c r="Q294" i="107" s="1"/>
  <c r="R294" i="107" s="1"/>
  <c r="L293" i="107"/>
  <c r="M293" i="107" s="1"/>
  <c r="Q293" i="107" s="1"/>
  <c r="R293" i="107" s="1"/>
  <c r="L292" i="107"/>
  <c r="M292" i="107" s="1"/>
  <c r="Q292" i="107" s="1"/>
  <c r="R292" i="107" s="1"/>
  <c r="L290" i="107"/>
  <c r="M290" i="107" s="1"/>
  <c r="Q290" i="107" s="1"/>
  <c r="R290" i="107" s="1"/>
  <c r="L288" i="107"/>
  <c r="M288" i="107" s="1"/>
  <c r="Q288" i="107" s="1"/>
  <c r="R288" i="107" s="1"/>
  <c r="L287" i="107"/>
  <c r="M287" i="107" s="1"/>
  <c r="Q287" i="107" s="1"/>
  <c r="R287" i="107" s="1"/>
  <c r="L286" i="107"/>
  <c r="M286" i="107" s="1"/>
  <c r="Q286" i="107" s="1"/>
  <c r="R286" i="107" s="1"/>
  <c r="L285" i="107"/>
  <c r="M285" i="107" s="1"/>
  <c r="Q285" i="107" s="1"/>
  <c r="R285" i="107" s="1"/>
  <c r="Q284" i="107"/>
  <c r="R284" i="107" s="1"/>
  <c r="L279" i="107"/>
  <c r="M279" i="107" s="1"/>
  <c r="Q279" i="107" s="1"/>
  <c r="R279" i="107" s="1"/>
  <c r="L278" i="107"/>
  <c r="M278" i="107" s="1"/>
  <c r="Q278" i="107" s="1"/>
  <c r="R278" i="107" s="1"/>
  <c r="L277" i="107"/>
  <c r="G277" i="107"/>
  <c r="P277" i="107" s="1"/>
  <c r="L276" i="107"/>
  <c r="M276" i="107" s="1"/>
  <c r="Q276" i="107" s="1"/>
  <c r="R276" i="107" s="1"/>
  <c r="L275" i="107"/>
  <c r="M275" i="107" s="1"/>
  <c r="Q275" i="107" s="1"/>
  <c r="R275" i="107" s="1"/>
  <c r="L274" i="107"/>
  <c r="M274" i="107" s="1"/>
  <c r="Q274" i="107" s="1"/>
  <c r="R274" i="107" s="1"/>
  <c r="L271" i="107"/>
  <c r="M271" i="107" s="1"/>
  <c r="Q271" i="107" s="1"/>
  <c r="R271" i="107" s="1"/>
  <c r="L269" i="107"/>
  <c r="M269" i="107" s="1"/>
  <c r="Q269" i="107" s="1"/>
  <c r="R269" i="107" s="1"/>
  <c r="L267" i="107"/>
  <c r="M267" i="107" s="1"/>
  <c r="Q267" i="107" s="1"/>
  <c r="R267" i="107" s="1"/>
  <c r="L266" i="107"/>
  <c r="M266" i="107" s="1"/>
  <c r="Q266" i="107" s="1"/>
  <c r="R266" i="107" s="1"/>
  <c r="L265" i="107"/>
  <c r="M265" i="107" s="1"/>
  <c r="Q265" i="107" s="1"/>
  <c r="R265" i="107" s="1"/>
  <c r="L264" i="107"/>
  <c r="M264" i="107" s="1"/>
  <c r="Q264" i="107" s="1"/>
  <c r="R264" i="107" s="1"/>
  <c r="L260" i="107"/>
  <c r="M260" i="107" s="1"/>
  <c r="Q260" i="107" s="1"/>
  <c r="R260" i="107" s="1"/>
  <c r="L259" i="107"/>
  <c r="M259" i="107" s="1"/>
  <c r="Q259" i="107" s="1"/>
  <c r="R259" i="107" s="1"/>
  <c r="L257" i="107"/>
  <c r="M257" i="107" s="1"/>
  <c r="Q257" i="107" s="1"/>
  <c r="R257" i="107" s="1"/>
  <c r="L253" i="107"/>
  <c r="M253" i="107" s="1"/>
  <c r="Q253" i="107" s="1"/>
  <c r="R253" i="107" s="1"/>
  <c r="L252" i="107"/>
  <c r="M252" i="107" s="1"/>
  <c r="Q252" i="107" s="1"/>
  <c r="R252" i="107" s="1"/>
  <c r="L251" i="107"/>
  <c r="M251" i="107" s="1"/>
  <c r="Q251" i="107" s="1"/>
  <c r="R251" i="107" s="1"/>
  <c r="L250" i="107"/>
  <c r="M250" i="107" s="1"/>
  <c r="Q250" i="107" s="1"/>
  <c r="R250" i="107" s="1"/>
  <c r="L220" i="107"/>
  <c r="M220" i="107" s="1"/>
  <c r="Q220" i="107" s="1"/>
  <c r="R220" i="107" s="1"/>
  <c r="L219" i="107"/>
  <c r="M219" i="107" s="1"/>
  <c r="Q219" i="107" s="1"/>
  <c r="R219" i="107" s="1"/>
  <c r="L218" i="107"/>
  <c r="M218" i="107" s="1"/>
  <c r="Q218" i="107" s="1"/>
  <c r="R218" i="107" s="1"/>
  <c r="L217" i="107"/>
  <c r="M217" i="107" s="1"/>
  <c r="Q217" i="107" s="1"/>
  <c r="R217" i="107" s="1"/>
  <c r="L216" i="107"/>
  <c r="M216" i="107" s="1"/>
  <c r="Q216" i="107" s="1"/>
  <c r="R216" i="107" s="1"/>
  <c r="L215" i="107"/>
  <c r="M215" i="107" s="1"/>
  <c r="Q215" i="107" s="1"/>
  <c r="R215" i="107" s="1"/>
  <c r="L214" i="107"/>
  <c r="G214" i="107"/>
  <c r="P214" i="107" s="1"/>
  <c r="L213" i="107"/>
  <c r="G213" i="107"/>
  <c r="P213" i="107" s="1"/>
  <c r="L211" i="107"/>
  <c r="G211" i="107"/>
  <c r="P211" i="107" s="1"/>
  <c r="L210" i="107"/>
  <c r="L208" i="107"/>
  <c r="G208" i="107"/>
  <c r="P208" i="107" s="1"/>
  <c r="L207" i="107"/>
  <c r="G207" i="107"/>
  <c r="P207" i="107" s="1"/>
  <c r="L205" i="107"/>
  <c r="M205" i="107" s="1"/>
  <c r="Q205" i="107" s="1"/>
  <c r="R205" i="107" s="1"/>
  <c r="L204" i="107"/>
  <c r="M204" i="107" s="1"/>
  <c r="Q204" i="107" s="1"/>
  <c r="R204" i="107" s="1"/>
  <c r="L203" i="107"/>
  <c r="M203" i="107" s="1"/>
  <c r="Q203" i="107" s="1"/>
  <c r="R203" i="107" s="1"/>
  <c r="L202" i="107"/>
  <c r="M202" i="107" s="1"/>
  <c r="Q202" i="107" s="1"/>
  <c r="R202" i="107" s="1"/>
  <c r="L201" i="107"/>
  <c r="M201" i="107" s="1"/>
  <c r="Q201" i="107" s="1"/>
  <c r="R201" i="107" s="1"/>
  <c r="L200" i="107"/>
  <c r="M200" i="107" s="1"/>
  <c r="Q200" i="107" s="1"/>
  <c r="R200" i="107" s="1"/>
  <c r="L199" i="107"/>
  <c r="M199" i="107" s="1"/>
  <c r="Q199" i="107" s="1"/>
  <c r="R199" i="107" s="1"/>
  <c r="L198" i="107"/>
  <c r="M198" i="107" s="1"/>
  <c r="Q198" i="107" s="1"/>
  <c r="R198" i="107" s="1"/>
  <c r="L197" i="107"/>
  <c r="M197" i="107" s="1"/>
  <c r="Q197" i="107" s="1"/>
  <c r="R197" i="107" s="1"/>
  <c r="L196" i="107"/>
  <c r="M196" i="107" s="1"/>
  <c r="Q196" i="107" s="1"/>
  <c r="R196" i="107" s="1"/>
  <c r="L195" i="107"/>
  <c r="M195" i="107" s="1"/>
  <c r="Q195" i="107" s="1"/>
  <c r="R195" i="107" s="1"/>
  <c r="L194" i="107"/>
  <c r="M194" i="107" s="1"/>
  <c r="Q194" i="107" s="1"/>
  <c r="R194" i="107" s="1"/>
  <c r="L193" i="107"/>
  <c r="M193" i="107" s="1"/>
  <c r="Q193" i="107" s="1"/>
  <c r="R193" i="107" s="1"/>
  <c r="L192" i="107"/>
  <c r="M192" i="107" s="1"/>
  <c r="Q192" i="107" s="1"/>
  <c r="R192" i="107" s="1"/>
  <c r="L191" i="107"/>
  <c r="M191" i="107" s="1"/>
  <c r="Q191" i="107" s="1"/>
  <c r="R191" i="107" s="1"/>
  <c r="L190" i="107"/>
  <c r="M190" i="107" s="1"/>
  <c r="Q190" i="107" s="1"/>
  <c r="R190" i="107" s="1"/>
  <c r="L189" i="107"/>
  <c r="M189" i="107" s="1"/>
  <c r="Q189" i="107" s="1"/>
  <c r="R189" i="107" s="1"/>
  <c r="L188" i="107"/>
  <c r="M188" i="107" s="1"/>
  <c r="Q188" i="107" s="1"/>
  <c r="R188" i="107" s="1"/>
  <c r="L187" i="107"/>
  <c r="M187" i="107" s="1"/>
  <c r="Q187" i="107" s="1"/>
  <c r="R187" i="107" s="1"/>
  <c r="L186" i="107"/>
  <c r="M186" i="107" s="1"/>
  <c r="Q186" i="107" s="1"/>
  <c r="R186" i="107" s="1"/>
  <c r="L185" i="107"/>
  <c r="M185" i="107" s="1"/>
  <c r="Q185" i="107" s="1"/>
  <c r="R185" i="107" s="1"/>
  <c r="L184" i="107"/>
  <c r="M184" i="107" s="1"/>
  <c r="Q184" i="107" s="1"/>
  <c r="R184" i="107" s="1"/>
  <c r="L183" i="107"/>
  <c r="M183" i="107" s="1"/>
  <c r="Q183" i="107" s="1"/>
  <c r="R183" i="107" s="1"/>
  <c r="L182" i="107"/>
  <c r="M182" i="107" s="1"/>
  <c r="Q182" i="107" s="1"/>
  <c r="R182" i="107" s="1"/>
  <c r="L181" i="107"/>
  <c r="M181" i="107" s="1"/>
  <c r="Q181" i="107" s="1"/>
  <c r="R181" i="107" s="1"/>
  <c r="L180" i="107"/>
  <c r="M180" i="107" s="1"/>
  <c r="Q180" i="107" s="1"/>
  <c r="R180" i="107" s="1"/>
  <c r="L179" i="107"/>
  <c r="M179" i="107" s="1"/>
  <c r="Q179" i="107" s="1"/>
  <c r="R179" i="107" s="1"/>
  <c r="L178" i="107"/>
  <c r="M178" i="107" s="1"/>
  <c r="Q178" i="107" s="1"/>
  <c r="R178" i="107" s="1"/>
  <c r="L177" i="107"/>
  <c r="M177" i="107" s="1"/>
  <c r="Q177" i="107" s="1"/>
  <c r="R177" i="107" s="1"/>
  <c r="L176" i="107"/>
  <c r="M176" i="107" s="1"/>
  <c r="Q176" i="107" s="1"/>
  <c r="R176" i="107" s="1"/>
  <c r="L175" i="107"/>
  <c r="M175" i="107" s="1"/>
  <c r="Q175" i="107" s="1"/>
  <c r="R175" i="107" s="1"/>
  <c r="L173" i="107"/>
  <c r="M173" i="107" s="1"/>
  <c r="Q173" i="107" s="1"/>
  <c r="R173" i="107" s="1"/>
  <c r="L172" i="107"/>
  <c r="M172" i="107" s="1"/>
  <c r="Q172" i="107" s="1"/>
  <c r="R172" i="107" s="1"/>
  <c r="L171" i="107"/>
  <c r="M171" i="107" s="1"/>
  <c r="Q171" i="107" s="1"/>
  <c r="R171" i="107" s="1"/>
  <c r="L170" i="107"/>
  <c r="M170" i="107" s="1"/>
  <c r="Q170" i="107" s="1"/>
  <c r="R170" i="107" s="1"/>
  <c r="L169" i="107"/>
  <c r="M169" i="107" s="1"/>
  <c r="Q169" i="107" s="1"/>
  <c r="R169" i="107" s="1"/>
  <c r="L168" i="107"/>
  <c r="M168" i="107" s="1"/>
  <c r="Q168" i="107" s="1"/>
  <c r="R168" i="107" s="1"/>
  <c r="L167" i="107"/>
  <c r="M167" i="107" s="1"/>
  <c r="Q167" i="107" s="1"/>
  <c r="R167" i="107" s="1"/>
  <c r="L166" i="107"/>
  <c r="M166" i="107" s="1"/>
  <c r="Q166" i="107" s="1"/>
  <c r="R166" i="107" s="1"/>
  <c r="L165" i="107"/>
  <c r="M165" i="107" s="1"/>
  <c r="Q165" i="107" s="1"/>
  <c r="R165" i="107" s="1"/>
  <c r="L164" i="107"/>
  <c r="M164" i="107" s="1"/>
  <c r="Q164" i="107" s="1"/>
  <c r="R164" i="107" s="1"/>
  <c r="L163" i="107"/>
  <c r="M163" i="107" s="1"/>
  <c r="Q163" i="107" s="1"/>
  <c r="R163" i="107" s="1"/>
  <c r="L162" i="107"/>
  <c r="M162" i="107" s="1"/>
  <c r="Q162" i="107" s="1"/>
  <c r="R162" i="107" s="1"/>
  <c r="L161" i="107"/>
  <c r="M161" i="107" s="1"/>
  <c r="Q161" i="107" s="1"/>
  <c r="R161" i="107" s="1"/>
  <c r="L160" i="107"/>
  <c r="M160" i="107" s="1"/>
  <c r="Q160" i="107" s="1"/>
  <c r="R160" i="107" s="1"/>
  <c r="L159" i="107"/>
  <c r="M159" i="107" s="1"/>
  <c r="Q159" i="107" s="1"/>
  <c r="R159" i="107" s="1"/>
  <c r="L158" i="107"/>
  <c r="M158" i="107" s="1"/>
  <c r="Q158" i="107" s="1"/>
  <c r="R158" i="107" s="1"/>
  <c r="L157" i="107"/>
  <c r="M157" i="107" s="1"/>
  <c r="Q157" i="107" s="1"/>
  <c r="R157" i="107" s="1"/>
  <c r="L156" i="107"/>
  <c r="M156" i="107" s="1"/>
  <c r="Q156" i="107" s="1"/>
  <c r="R156" i="107" s="1"/>
  <c r="L155" i="107"/>
  <c r="M155" i="107" s="1"/>
  <c r="Q155" i="107" s="1"/>
  <c r="R155" i="107" s="1"/>
  <c r="L154" i="107"/>
  <c r="M154" i="107" s="1"/>
  <c r="Q154" i="107" s="1"/>
  <c r="R154" i="107" s="1"/>
  <c r="L153" i="107"/>
  <c r="M153" i="107" s="1"/>
  <c r="Q153" i="107" s="1"/>
  <c r="R153" i="107" s="1"/>
  <c r="L152" i="107"/>
  <c r="M152" i="107" s="1"/>
  <c r="Q152" i="107" s="1"/>
  <c r="R152" i="107" s="1"/>
  <c r="L151" i="107"/>
  <c r="M151" i="107" s="1"/>
  <c r="Q151" i="107" s="1"/>
  <c r="R151" i="107" s="1"/>
  <c r="L150" i="107"/>
  <c r="M150" i="107" s="1"/>
  <c r="Q150" i="107" s="1"/>
  <c r="R150" i="107" s="1"/>
  <c r="L149" i="107"/>
  <c r="M149" i="107" s="1"/>
  <c r="Q149" i="107" s="1"/>
  <c r="R149" i="107" s="1"/>
  <c r="L148" i="107"/>
  <c r="M148" i="107" s="1"/>
  <c r="Q148" i="107" s="1"/>
  <c r="R148" i="107" s="1"/>
  <c r="L147" i="107"/>
  <c r="M147" i="107" s="1"/>
  <c r="Q147" i="107" s="1"/>
  <c r="R147" i="107" s="1"/>
  <c r="L146" i="107"/>
  <c r="M146" i="107" s="1"/>
  <c r="Q146" i="107" s="1"/>
  <c r="R146" i="107" s="1"/>
  <c r="L143" i="107"/>
  <c r="M143" i="107" s="1"/>
  <c r="Q143" i="107" s="1"/>
  <c r="R143" i="107" s="1"/>
  <c r="L142" i="107"/>
  <c r="M142" i="107" s="1"/>
  <c r="Q142" i="107" s="1"/>
  <c r="R142" i="107" s="1"/>
  <c r="L141" i="107"/>
  <c r="M141" i="107" s="1"/>
  <c r="Q141" i="107" s="1"/>
  <c r="R141" i="107" s="1"/>
  <c r="L140" i="107"/>
  <c r="M140" i="107" s="1"/>
  <c r="Q140" i="107" s="1"/>
  <c r="R140" i="107" s="1"/>
  <c r="L135" i="107"/>
  <c r="M135" i="107" s="1"/>
  <c r="Q135" i="107" s="1"/>
  <c r="R135" i="107" s="1"/>
  <c r="L132" i="107"/>
  <c r="M132" i="107" s="1"/>
  <c r="Q132" i="107" s="1"/>
  <c r="R132" i="107" s="1"/>
  <c r="L131" i="107"/>
  <c r="G131" i="107"/>
  <c r="P131" i="107" s="1"/>
  <c r="L212" i="107"/>
  <c r="L128" i="107"/>
  <c r="M128" i="107" s="1"/>
  <c r="Q128" i="107" s="1"/>
  <c r="R128" i="107" s="1"/>
  <c r="L127" i="107"/>
  <c r="M127" i="107" s="1"/>
  <c r="Q127" i="107" s="1"/>
  <c r="R127" i="107" s="1"/>
  <c r="L126" i="107"/>
  <c r="M126" i="107" s="1"/>
  <c r="Q126" i="107" s="1"/>
  <c r="R126" i="107" s="1"/>
  <c r="L125" i="107"/>
  <c r="M125" i="107" s="1"/>
  <c r="Q125" i="107" s="1"/>
  <c r="R125" i="107" s="1"/>
  <c r="L124" i="107"/>
  <c r="M124" i="107" s="1"/>
  <c r="Q124" i="107" s="1"/>
  <c r="R124" i="107" s="1"/>
  <c r="L123" i="107"/>
  <c r="M123" i="107" s="1"/>
  <c r="Q123" i="107" s="1"/>
  <c r="R123" i="107" s="1"/>
  <c r="L122" i="107"/>
  <c r="M122" i="107" s="1"/>
  <c r="Q122" i="107" s="1"/>
  <c r="R122" i="107" s="1"/>
  <c r="L121" i="107"/>
  <c r="M121" i="107" s="1"/>
  <c r="Q121" i="107" s="1"/>
  <c r="R121" i="107" s="1"/>
  <c r="L120" i="107"/>
  <c r="M120" i="107" s="1"/>
  <c r="Q120" i="107" s="1"/>
  <c r="R120" i="107" s="1"/>
  <c r="L119" i="107"/>
  <c r="M119" i="107" s="1"/>
  <c r="Q119" i="107" s="1"/>
  <c r="R119" i="107" s="1"/>
  <c r="L118" i="107"/>
  <c r="M118" i="107" s="1"/>
  <c r="Q118" i="107" s="1"/>
  <c r="R118" i="107" s="1"/>
  <c r="L117" i="107"/>
  <c r="M117" i="107" s="1"/>
  <c r="Q117" i="107" s="1"/>
  <c r="R117" i="107" s="1"/>
  <c r="L116" i="107"/>
  <c r="M116" i="107" s="1"/>
  <c r="Q116" i="107" s="1"/>
  <c r="R116" i="107" s="1"/>
  <c r="L115" i="107"/>
  <c r="M115" i="107" s="1"/>
  <c r="Q115" i="107" s="1"/>
  <c r="R115" i="107" s="1"/>
  <c r="L114" i="107"/>
  <c r="M114" i="107" s="1"/>
  <c r="Q114" i="107" s="1"/>
  <c r="R114" i="107" s="1"/>
  <c r="L113" i="107"/>
  <c r="M113" i="107" s="1"/>
  <c r="Q113" i="107" s="1"/>
  <c r="R113" i="107" s="1"/>
  <c r="L112" i="107"/>
  <c r="M112" i="107" s="1"/>
  <c r="Q112" i="107" s="1"/>
  <c r="R112" i="107" s="1"/>
  <c r="L111" i="107"/>
  <c r="M111" i="107" s="1"/>
  <c r="Q111" i="107" s="1"/>
  <c r="R111" i="107" s="1"/>
  <c r="L110" i="107"/>
  <c r="M110" i="107" s="1"/>
  <c r="Q110" i="107" s="1"/>
  <c r="R110" i="107" s="1"/>
  <c r="L109" i="107"/>
  <c r="M109" i="107" s="1"/>
  <c r="Q109" i="107" s="1"/>
  <c r="R109" i="107" s="1"/>
  <c r="L108" i="107"/>
  <c r="M108" i="107" s="1"/>
  <c r="Q108" i="107" s="1"/>
  <c r="R108" i="107" s="1"/>
  <c r="L107" i="107"/>
  <c r="M107" i="107" s="1"/>
  <c r="Q107" i="107" s="1"/>
  <c r="R107" i="107" s="1"/>
  <c r="L106" i="107"/>
  <c r="M106" i="107" s="1"/>
  <c r="Q106" i="107" s="1"/>
  <c r="R106" i="107" s="1"/>
  <c r="L105" i="107"/>
  <c r="M105" i="107" s="1"/>
  <c r="Q105" i="107" s="1"/>
  <c r="R105" i="107" s="1"/>
  <c r="L104" i="107"/>
  <c r="M104" i="107" s="1"/>
  <c r="Q104" i="107" s="1"/>
  <c r="R104" i="107" s="1"/>
  <c r="L103" i="107"/>
  <c r="M103" i="107" s="1"/>
  <c r="Q103" i="107" s="1"/>
  <c r="R103" i="107" s="1"/>
  <c r="L102" i="107"/>
  <c r="M102" i="107" s="1"/>
  <c r="Q102" i="107" s="1"/>
  <c r="R102" i="107" s="1"/>
  <c r="L101" i="107"/>
  <c r="M101" i="107" s="1"/>
  <c r="Q101" i="107" s="1"/>
  <c r="R101" i="107" s="1"/>
  <c r="L100" i="107"/>
  <c r="M100" i="107" s="1"/>
  <c r="Q100" i="107" s="1"/>
  <c r="R100" i="107" s="1"/>
  <c r="L99" i="107"/>
  <c r="M99" i="107" s="1"/>
  <c r="Q99" i="107" s="1"/>
  <c r="R99" i="107" s="1"/>
  <c r="L98" i="107"/>
  <c r="M98" i="107" s="1"/>
  <c r="Q98" i="107" s="1"/>
  <c r="R98" i="107" s="1"/>
  <c r="L97" i="107"/>
  <c r="M97" i="107" s="1"/>
  <c r="Q97" i="107" s="1"/>
  <c r="R97" i="107" s="1"/>
  <c r="L96" i="107"/>
  <c r="M96" i="107" s="1"/>
  <c r="Q96" i="107" s="1"/>
  <c r="R96" i="107" s="1"/>
  <c r="L95" i="107"/>
  <c r="M95" i="107" s="1"/>
  <c r="Q95" i="107" s="1"/>
  <c r="R95" i="107" s="1"/>
  <c r="L94" i="107"/>
  <c r="M94" i="107" s="1"/>
  <c r="Q94" i="107" s="1"/>
  <c r="R94" i="107" s="1"/>
  <c r="L93" i="107"/>
  <c r="M93" i="107" s="1"/>
  <c r="Q93" i="107" s="1"/>
  <c r="R93" i="107" s="1"/>
  <c r="L92" i="107"/>
  <c r="M92" i="107" s="1"/>
  <c r="Q92" i="107" s="1"/>
  <c r="R92" i="107" s="1"/>
  <c r="L91" i="107"/>
  <c r="M91" i="107" s="1"/>
  <c r="Q91" i="107" s="1"/>
  <c r="R91" i="107" s="1"/>
  <c r="L90" i="107"/>
  <c r="M90" i="107" s="1"/>
  <c r="Q90" i="107" s="1"/>
  <c r="R90" i="107" s="1"/>
  <c r="L89" i="107"/>
  <c r="M89" i="107" s="1"/>
  <c r="Q89" i="107" s="1"/>
  <c r="R89" i="107" s="1"/>
  <c r="L88" i="107"/>
  <c r="M88" i="107" s="1"/>
  <c r="Q88" i="107" s="1"/>
  <c r="R88" i="107" s="1"/>
  <c r="L87" i="107"/>
  <c r="M87" i="107" s="1"/>
  <c r="Q87" i="107" s="1"/>
  <c r="R87" i="107" s="1"/>
  <c r="L86" i="107"/>
  <c r="M86" i="107" s="1"/>
  <c r="Q86" i="107" s="1"/>
  <c r="R86" i="107" s="1"/>
  <c r="L85" i="107"/>
  <c r="M85" i="107" s="1"/>
  <c r="Q85" i="107" s="1"/>
  <c r="R85" i="107" s="1"/>
  <c r="L84" i="107"/>
  <c r="M84" i="107" s="1"/>
  <c r="Q84" i="107" s="1"/>
  <c r="R84" i="107" s="1"/>
  <c r="L83" i="107"/>
  <c r="M83" i="107" s="1"/>
  <c r="Q83" i="107" s="1"/>
  <c r="R83" i="107" s="1"/>
  <c r="L82" i="107"/>
  <c r="M82" i="107" s="1"/>
  <c r="Q82" i="107" s="1"/>
  <c r="R82" i="107" s="1"/>
  <c r="L81" i="107"/>
  <c r="M81" i="107" s="1"/>
  <c r="Q81" i="107" s="1"/>
  <c r="R81" i="107" s="1"/>
  <c r="L80" i="107"/>
  <c r="M80" i="107" s="1"/>
  <c r="Q80" i="107" s="1"/>
  <c r="R80" i="107" s="1"/>
  <c r="L79" i="107"/>
  <c r="M79" i="107" s="1"/>
  <c r="Q79" i="107" s="1"/>
  <c r="R79" i="107" s="1"/>
  <c r="L78" i="107"/>
  <c r="M78" i="107" s="1"/>
  <c r="Q78" i="107" s="1"/>
  <c r="R78" i="107" s="1"/>
  <c r="L77" i="107"/>
  <c r="M77" i="107" s="1"/>
  <c r="Q77" i="107" s="1"/>
  <c r="R77" i="107" s="1"/>
  <c r="L76" i="107"/>
  <c r="M76" i="107" s="1"/>
  <c r="Q76" i="107" s="1"/>
  <c r="R76" i="107" s="1"/>
  <c r="L75" i="107"/>
  <c r="M75" i="107" s="1"/>
  <c r="Q75" i="107" s="1"/>
  <c r="R75" i="107" s="1"/>
  <c r="L72" i="107"/>
  <c r="M72" i="107" s="1"/>
  <c r="Q72" i="107" s="1"/>
  <c r="R72" i="107" s="1"/>
  <c r="L71" i="107"/>
  <c r="M71" i="107" s="1"/>
  <c r="L64" i="107"/>
  <c r="M64" i="107" s="1"/>
  <c r="Q64" i="107" s="1"/>
  <c r="R64" i="107" s="1"/>
  <c r="L63" i="107"/>
  <c r="M63" i="107" s="1"/>
  <c r="Q63" i="107" s="1"/>
  <c r="R63" i="107" s="1"/>
  <c r="L62" i="107"/>
  <c r="M62" i="107" s="1"/>
  <c r="Q62" i="107" s="1"/>
  <c r="R62" i="107" s="1"/>
  <c r="L61" i="107"/>
  <c r="M61" i="107" s="1"/>
  <c r="Q61" i="107" s="1"/>
  <c r="R61" i="107" s="1"/>
  <c r="L60" i="107"/>
  <c r="M60" i="107" s="1"/>
  <c r="Q60" i="107" s="1"/>
  <c r="R60" i="107" s="1"/>
  <c r="L57" i="107"/>
  <c r="M57" i="107" s="1"/>
  <c r="Q57" i="107" s="1"/>
  <c r="R57" i="107" s="1"/>
  <c r="L54" i="107"/>
  <c r="M54" i="107" s="1"/>
  <c r="Q54" i="107" s="1"/>
  <c r="R54" i="107" s="1"/>
  <c r="L53" i="107"/>
  <c r="M53" i="107" s="1"/>
  <c r="Q53" i="107" s="1"/>
  <c r="R53" i="107" s="1"/>
  <c r="L52" i="107"/>
  <c r="M52" i="107" s="1"/>
  <c r="Q52" i="107" s="1"/>
  <c r="R52" i="107" s="1"/>
  <c r="L50" i="107"/>
  <c r="M50" i="107" s="1"/>
  <c r="Q50" i="107" s="1"/>
  <c r="R50" i="107" s="1"/>
  <c r="L49" i="107"/>
  <c r="M49" i="107" s="1"/>
  <c r="Q49" i="107" s="1"/>
  <c r="R49" i="107" s="1"/>
  <c r="L48" i="107"/>
  <c r="M48" i="107" s="1"/>
  <c r="Q48" i="107" s="1"/>
  <c r="R48" i="107" s="1"/>
  <c r="L46" i="107"/>
  <c r="M46" i="107" s="1"/>
  <c r="Q46" i="107" s="1"/>
  <c r="R46" i="107" s="1"/>
  <c r="L45" i="107"/>
  <c r="M45" i="107" s="1"/>
  <c r="Q45" i="107" s="1"/>
  <c r="R45" i="107" s="1"/>
  <c r="L44" i="107"/>
  <c r="M44" i="107" s="1"/>
  <c r="Q44" i="107" s="1"/>
  <c r="R44" i="107" s="1"/>
  <c r="L43" i="107"/>
  <c r="M43" i="107" s="1"/>
  <c r="Q43" i="107" s="1"/>
  <c r="R43" i="107" s="1"/>
  <c r="L42" i="107"/>
  <c r="M42" i="107" s="1"/>
  <c r="Q42" i="107" s="1"/>
  <c r="R42" i="107" s="1"/>
  <c r="L41" i="107"/>
  <c r="M41" i="107" s="1"/>
  <c r="Q41" i="107" s="1"/>
  <c r="R41" i="107" s="1"/>
  <c r="L40" i="107"/>
  <c r="M40" i="107" s="1"/>
  <c r="Q40" i="107" s="1"/>
  <c r="R40" i="107" s="1"/>
  <c r="L39" i="107"/>
  <c r="M39" i="107" s="1"/>
  <c r="Q39" i="107" s="1"/>
  <c r="R39" i="107" s="1"/>
  <c r="L38" i="107"/>
  <c r="M38" i="107" s="1"/>
  <c r="Q38" i="107" s="1"/>
  <c r="R38" i="107" s="1"/>
  <c r="L37" i="107"/>
  <c r="M37" i="107" s="1"/>
  <c r="Q37" i="107" s="1"/>
  <c r="R37" i="107" s="1"/>
  <c r="L36" i="107"/>
  <c r="M36" i="107" s="1"/>
  <c r="Q36" i="107" s="1"/>
  <c r="R36" i="107" s="1"/>
  <c r="L35" i="107"/>
  <c r="M35" i="107" s="1"/>
  <c r="Q35" i="107" s="1"/>
  <c r="R35" i="107" s="1"/>
  <c r="L34" i="107"/>
  <c r="M34" i="107" s="1"/>
  <c r="Q34" i="107" s="1"/>
  <c r="R34" i="107" s="1"/>
  <c r="L33" i="107"/>
  <c r="M33" i="107" s="1"/>
  <c r="Q33" i="107" s="1"/>
  <c r="R33" i="107" s="1"/>
  <c r="L32" i="107"/>
  <c r="M32" i="107" s="1"/>
  <c r="Q32" i="107" s="1"/>
  <c r="R32" i="107" s="1"/>
  <c r="L30" i="107"/>
  <c r="M30" i="107" s="1"/>
  <c r="Q30" i="107" s="1"/>
  <c r="R30" i="107" s="1"/>
  <c r="L29" i="107"/>
  <c r="M29" i="107" s="1"/>
  <c r="Q29" i="107" s="1"/>
  <c r="R29" i="107" s="1"/>
  <c r="L27" i="107"/>
  <c r="M27" i="107" s="1"/>
  <c r="Q27" i="107" s="1"/>
  <c r="R27" i="107" s="1"/>
  <c r="L21" i="107"/>
  <c r="M21" i="107" s="1"/>
  <c r="Q21" i="107" s="1"/>
  <c r="R21" i="107" s="1"/>
  <c r="L20" i="107"/>
  <c r="M20" i="107" s="1"/>
  <c r="Q20" i="107" s="1"/>
  <c r="R20" i="107" s="1"/>
  <c r="L19" i="107"/>
  <c r="M19" i="107" s="1"/>
  <c r="Q19" i="107" s="1"/>
  <c r="R19" i="107" s="1"/>
  <c r="L18" i="107"/>
  <c r="M18" i="107" s="1"/>
  <c r="Q18" i="107" s="1"/>
  <c r="R18" i="107" s="1"/>
  <c r="L13" i="107"/>
  <c r="M13" i="107" s="1"/>
  <c r="Q13" i="107" s="1"/>
  <c r="R13" i="107" s="1"/>
  <c r="L9" i="107"/>
  <c r="M9" i="107" s="1"/>
  <c r="Q9" i="107" s="1"/>
  <c r="R9" i="107" s="1"/>
  <c r="L8" i="107"/>
  <c r="M8" i="107" s="1"/>
  <c r="Q8" i="107" s="1"/>
  <c r="R8" i="107" s="1"/>
  <c r="L7" i="107"/>
  <c r="M7" i="107" s="1"/>
  <c r="Q7" i="107" s="1"/>
  <c r="R7" i="107" s="1"/>
  <c r="L6" i="107"/>
  <c r="M6" i="107" s="1"/>
  <c r="Q6" i="107" s="1"/>
  <c r="R6" i="107" s="1"/>
  <c r="L5" i="107"/>
  <c r="M5" i="107" s="1"/>
  <c r="Q5" i="107" s="1"/>
  <c r="R5" i="107" s="1"/>
  <c r="Q71" i="107" l="1"/>
  <c r="R71" i="107" s="1"/>
  <c r="O1308" i="107"/>
  <c r="R1308" i="107" s="1"/>
  <c r="O1179" i="107"/>
  <c r="R1179" i="107" s="1"/>
  <c r="M1516" i="107"/>
  <c r="Q1516" i="107" s="1"/>
  <c r="R1516" i="107" s="1"/>
  <c r="Q1419" i="107"/>
  <c r="R1419" i="107" s="1"/>
  <c r="M446" i="107"/>
  <c r="Q446" i="107" s="1"/>
  <c r="R446" i="107" s="1"/>
  <c r="Q440" i="107"/>
  <c r="R440" i="107" s="1"/>
  <c r="M3628" i="107"/>
  <c r="M207" i="107"/>
  <c r="Q207" i="107" s="1"/>
  <c r="R207" i="107" s="1"/>
  <c r="M213" i="107"/>
  <c r="Q213" i="107" s="1"/>
  <c r="R213" i="107" s="1"/>
  <c r="M211" i="107"/>
  <c r="Q211" i="107" s="1"/>
  <c r="R211" i="107" s="1"/>
  <c r="M131" i="107"/>
  <c r="Q131" i="107" s="1"/>
  <c r="R131" i="107" s="1"/>
  <c r="M210" i="107"/>
  <c r="Q210" i="107" s="1"/>
  <c r="R210" i="107" s="1"/>
  <c r="M212" i="107"/>
  <c r="Q212" i="107" s="1"/>
  <c r="R212" i="107" s="1"/>
  <c r="M208" i="107"/>
  <c r="Q208" i="107" s="1"/>
  <c r="R208" i="107" s="1"/>
  <c r="M214" i="107"/>
  <c r="Q214" i="107" s="1"/>
  <c r="R214" i="107" s="1"/>
  <c r="M277" i="107"/>
  <c r="M556" i="107"/>
  <c r="Q556" i="107" s="1"/>
  <c r="R556" i="107" s="1"/>
  <c r="M2" i="107"/>
  <c r="M15" i="107"/>
  <c r="Q15" i="107" s="1"/>
  <c r="R15" i="107" s="1"/>
  <c r="M23" i="107"/>
  <c r="Q23" i="107" s="1"/>
  <c r="R23" i="107" s="1"/>
  <c r="M355" i="107"/>
  <c r="Q355" i="107" s="1"/>
  <c r="R355" i="107" s="1"/>
  <c r="M396" i="107"/>
  <c r="Q396" i="107" s="1"/>
  <c r="R396" i="107" s="1"/>
  <c r="M374" i="107"/>
  <c r="Q374" i="107" s="1"/>
  <c r="R374" i="107" s="1"/>
  <c r="M1205" i="107"/>
  <c r="Q1205" i="107" s="1"/>
  <c r="R1205" i="107" s="1"/>
  <c r="M354" i="107"/>
  <c r="Q354" i="107" s="1"/>
  <c r="R354" i="107" s="1"/>
  <c r="M348" i="107"/>
  <c r="Q348" i="107" s="1"/>
  <c r="R348" i="107" s="1"/>
  <c r="M65" i="107"/>
  <c r="Q65" i="107" s="1"/>
  <c r="R65" i="107" s="1"/>
  <c r="M58" i="107"/>
  <c r="Q58" i="107" s="1"/>
  <c r="R58" i="107" s="1"/>
  <c r="M22" i="107"/>
  <c r="Q22" i="107" s="1"/>
  <c r="R22" i="107" s="1"/>
  <c r="M14" i="107"/>
  <c r="Q14" i="107" s="1"/>
  <c r="R14" i="107" s="1"/>
  <c r="M136" i="107" l="1"/>
  <c r="Q136" i="107" s="1"/>
  <c r="R136" i="107" s="1"/>
  <c r="O1309" i="107"/>
  <c r="R1309" i="107" s="1"/>
  <c r="O1180" i="107"/>
  <c r="R1180" i="107" s="1"/>
  <c r="M245" i="107"/>
  <c r="Q245" i="107" s="1"/>
  <c r="R245" i="107" s="1"/>
  <c r="Q277" i="107"/>
  <c r="R277" i="107" s="1"/>
  <c r="Q3628" i="107"/>
  <c r="R3628" i="107" s="1"/>
  <c r="M281" i="107"/>
  <c r="Q281" i="107" s="1"/>
  <c r="R281" i="107" s="1"/>
  <c r="M221" i="107"/>
  <c r="Q221" i="107" s="1"/>
  <c r="R221" i="107" s="1"/>
  <c r="O1310" i="107" l="1"/>
  <c r="R1310" i="107" s="1"/>
  <c r="O1181" i="107"/>
  <c r="R1181" i="107" s="1"/>
  <c r="O1311" i="107" l="1"/>
  <c r="R1311" i="107" s="1"/>
  <c r="O1182" i="107"/>
  <c r="R1182" i="107" s="1"/>
  <c r="M66" i="107"/>
  <c r="O1312" i="107" l="1"/>
  <c r="R1312" i="107" s="1"/>
  <c r="O1183" i="107"/>
  <c r="R1183" i="107" s="1"/>
  <c r="Q66" i="107"/>
  <c r="R66" i="107" s="1"/>
  <c r="O1322" i="107" l="1"/>
  <c r="R1322" i="107" s="1"/>
  <c r="O1184" i="107"/>
  <c r="R1184" i="107" s="1"/>
  <c r="O1323" i="107" l="1"/>
  <c r="R1323" i="107" s="1"/>
  <c r="O1185" i="107"/>
  <c r="R1185" i="107" s="1"/>
  <c r="O1186" i="107" l="1"/>
  <c r="R1186" i="107" s="1"/>
  <c r="O1187" i="107" l="1"/>
  <c r="R1187" i="107" s="1"/>
  <c r="O1327" i="107" l="1"/>
  <c r="R1327" i="107" s="1"/>
  <c r="O1188" i="107"/>
  <c r="R1188" i="107" s="1"/>
  <c r="O1328" i="107" l="1"/>
  <c r="R1328" i="107" s="1"/>
  <c r="O1189" i="107"/>
  <c r="R1189" i="107" s="1"/>
  <c r="O1329" i="107" l="1"/>
  <c r="R1329" i="107" s="1"/>
  <c r="O1190" i="107"/>
  <c r="R1190" i="107" s="1"/>
  <c r="M3185" i="107"/>
  <c r="M3039" i="107"/>
  <c r="M3648" i="107"/>
  <c r="M1358" i="107"/>
  <c r="O1330" i="107" l="1"/>
  <c r="R1330" i="107" s="1"/>
  <c r="O1191" i="107"/>
  <c r="R1191" i="107" s="1"/>
  <c r="Q1358" i="107"/>
  <c r="R1358" i="107" s="1"/>
  <c r="Q3648" i="107"/>
  <c r="R3648" i="107" s="1"/>
  <c r="Q3185" i="107"/>
  <c r="R3185" i="107" s="1"/>
  <c r="Q3039" i="107"/>
  <c r="R3039" i="107" s="1"/>
  <c r="O1331" i="107" l="1"/>
  <c r="R1331" i="107" s="1"/>
  <c r="O1192" i="107"/>
  <c r="R1192" i="107" s="1"/>
  <c r="O1332" i="107" l="1"/>
  <c r="R1332" i="107" s="1"/>
  <c r="O1193" i="107"/>
  <c r="R1193" i="107" s="1"/>
  <c r="O1333" i="107" l="1"/>
  <c r="R1333" i="107" s="1"/>
  <c r="O1194" i="107"/>
  <c r="R1194" i="107" s="1"/>
  <c r="O1334" i="107" l="1"/>
  <c r="R1334" i="107" s="1"/>
  <c r="O1195" i="107"/>
  <c r="R1195" i="107" s="1"/>
  <c r="O1335" i="107" l="1"/>
  <c r="R1335" i="107" s="1"/>
  <c r="O1196" i="107"/>
  <c r="R1196" i="107" s="1"/>
  <c r="O1336" i="107" l="1"/>
  <c r="R1336" i="107" s="1"/>
  <c r="O1197" i="107"/>
  <c r="R1197" i="107" s="1"/>
  <c r="O1337" i="107" l="1"/>
  <c r="R1337" i="107" s="1"/>
  <c r="O1198" i="107"/>
  <c r="R1198" i="107" s="1"/>
  <c r="O1338" i="107" l="1"/>
  <c r="R1338" i="107" s="1"/>
  <c r="O1199" i="107"/>
  <c r="R1199" i="107" s="1"/>
  <c r="O1339" i="107" l="1"/>
  <c r="R1339" i="107" s="1"/>
  <c r="O1200" i="107"/>
  <c r="R1200" i="107" s="1"/>
  <c r="O1340" i="107" l="1"/>
  <c r="R1340" i="107" s="1"/>
  <c r="O1201" i="107"/>
  <c r="R1201" i="107" s="1"/>
  <c r="O1341" i="107" l="1"/>
  <c r="R1341" i="107" s="1"/>
  <c r="O1202" i="107"/>
  <c r="R1202" i="107" s="1"/>
  <c r="O1342" i="107" l="1"/>
  <c r="R1342" i="107" s="1"/>
  <c r="O1203" i="107"/>
  <c r="R1203" i="107" s="1"/>
  <c r="O1343" i="107" l="1"/>
  <c r="R1343" i="107" s="1"/>
  <c r="O1204" i="107"/>
  <c r="R1204" i="107" s="1"/>
  <c r="M794" i="107"/>
  <c r="O1344" i="107" l="1"/>
  <c r="R1344" i="107" s="1"/>
  <c r="Q794" i="107"/>
  <c r="R794" i="107" s="1"/>
  <c r="O1345" i="107" l="1"/>
  <c r="R1345" i="107" s="1"/>
  <c r="O1346" i="107" l="1"/>
  <c r="R1346" i="107" s="1"/>
  <c r="O1347" i="107" l="1"/>
  <c r="R1347" i="107" s="1"/>
  <c r="O1348" i="107" l="1"/>
  <c r="R1348" i="107" s="1"/>
  <c r="O1349" i="107" l="1"/>
  <c r="R1349" i="107" s="1"/>
  <c r="O1350" i="107" l="1"/>
  <c r="R1350" i="107" s="1"/>
  <c r="O1351" i="107" l="1"/>
  <c r="R1351" i="107" s="1"/>
  <c r="O1352" i="107" l="1"/>
  <c r="R1352" i="107" s="1"/>
  <c r="O1353" i="107" l="1"/>
  <c r="R1353" i="107" s="1"/>
  <c r="O1354" i="107" l="1"/>
  <c r="R1354" i="107" s="1"/>
  <c r="O1355" i="107" l="1"/>
  <c r="R1355" i="107" s="1"/>
  <c r="O1356" i="107" l="1"/>
  <c r="R1356" i="107" s="1"/>
  <c r="M1254" i="107"/>
  <c r="O1850" i="107" l="1"/>
  <c r="R1850" i="107" s="1"/>
  <c r="Q1254" i="107"/>
  <c r="R1254" i="107" s="1"/>
  <c r="O1851" i="107" l="1"/>
  <c r="R1851" i="107" s="1"/>
  <c r="O1852" i="107" l="1"/>
  <c r="R1852" i="107" s="1"/>
  <c r="O1853" i="107" l="1"/>
  <c r="R1853" i="107" s="1"/>
  <c r="O1854" i="107" l="1"/>
  <c r="R1854" i="107" s="1"/>
  <c r="O1855" i="107" l="1"/>
  <c r="R1855" i="107" s="1"/>
  <c r="O1856" i="107" l="1"/>
  <c r="R1856" i="107" s="1"/>
  <c r="O1857" i="107" l="1"/>
  <c r="R1857" i="107" s="1"/>
  <c r="O1858" i="107" l="1"/>
  <c r="R1858" i="107" s="1"/>
  <c r="O1859" i="107" l="1"/>
  <c r="R1859" i="107" s="1"/>
  <c r="O1860" i="107" l="1"/>
  <c r="R1860" i="107" s="1"/>
  <c r="O1861" i="107" l="1"/>
  <c r="R1861" i="107" s="1"/>
  <c r="O1862" i="107" l="1"/>
  <c r="R1862" i="107" s="1"/>
  <c r="O1863" i="107" l="1"/>
  <c r="R1863" i="107" s="1"/>
  <c r="O1864" i="107" l="1"/>
  <c r="R1864" i="107" s="1"/>
  <c r="O1865" i="107" l="1"/>
  <c r="R1865" i="107" s="1"/>
  <c r="O1866" i="107" l="1"/>
  <c r="R1866" i="107" s="1"/>
  <c r="O1867" i="107" l="1"/>
  <c r="R1867" i="107" s="1"/>
  <c r="O1868" i="107" l="1"/>
  <c r="R1868" i="107" s="1"/>
  <c r="O1869" i="107" l="1"/>
  <c r="R1869" i="107" s="1"/>
  <c r="O1870" i="107" l="1"/>
  <c r="R1870" i="107" s="1"/>
  <c r="O1871" i="107" l="1"/>
  <c r="R1871" i="107" s="1"/>
  <c r="O1872" i="107" l="1"/>
  <c r="R1872" i="107" s="1"/>
  <c r="O1873" i="107" l="1"/>
  <c r="R1873" i="107" s="1"/>
  <c r="O1874" i="107" l="1"/>
  <c r="R1874" i="107" s="1"/>
  <c r="O1875" i="107" l="1"/>
  <c r="R1875" i="107" s="1"/>
  <c r="O1876" i="107" l="1"/>
  <c r="R1876" i="107" s="1"/>
  <c r="O1878" i="107" l="1"/>
  <c r="R1878" i="107" s="1"/>
  <c r="O1902" i="107" l="1"/>
  <c r="R1902" i="107" s="1"/>
  <c r="O1924" i="107" l="1"/>
  <c r="R1924" i="107" s="1"/>
  <c r="O1925" i="107" l="1"/>
  <c r="R1925" i="107" s="1"/>
  <c r="O1928" i="107" l="1"/>
  <c r="R1928" i="107" s="1"/>
  <c r="O1929" i="107" l="1"/>
  <c r="R1929" i="107" s="1"/>
  <c r="O1930" i="107" l="1"/>
  <c r="R1930" i="107" s="1"/>
  <c r="O1931" i="107" l="1"/>
  <c r="R1931" i="107" s="1"/>
  <c r="O1932" i="107" l="1"/>
  <c r="R1932" i="107" s="1"/>
  <c r="O1933" i="107" l="1"/>
  <c r="R1933" i="107" s="1"/>
  <c r="O1935" i="107" l="1"/>
  <c r="R1935" i="107" s="1"/>
  <c r="O1936" i="107" l="1"/>
  <c r="R1936" i="107" s="1"/>
  <c r="O1937" i="107" l="1"/>
  <c r="R1937" i="107" s="1"/>
  <c r="O1938" i="107" l="1"/>
  <c r="R1938" i="107" s="1"/>
  <c r="O1939" i="107" l="1"/>
  <c r="R1939" i="107" s="1"/>
  <c r="O1940" i="107" l="1"/>
  <c r="R1940" i="107" s="1"/>
  <c r="O1941" i="107" l="1"/>
  <c r="R1941" i="107" s="1"/>
  <c r="O1942" i="107" l="1"/>
  <c r="R1942" i="107" s="1"/>
  <c r="O1943" i="107" l="1"/>
  <c r="R1943" i="107" s="1"/>
  <c r="O1944" i="107" l="1"/>
  <c r="R1944" i="107" s="1"/>
  <c r="O1946" i="107" l="1"/>
  <c r="R1946" i="107" s="1"/>
  <c r="O1947" i="107" l="1"/>
  <c r="R1947" i="107" s="1"/>
  <c r="O1948" i="107" l="1"/>
  <c r="R1948" i="107" s="1"/>
  <c r="O1949" i="107" l="1"/>
  <c r="R1949" i="107" s="1"/>
  <c r="O1953" i="107" l="1"/>
  <c r="R1953" i="107" s="1"/>
  <c r="O1954" i="107" l="1"/>
  <c r="R1954" i="107" s="1"/>
  <c r="O1955" i="107" l="1"/>
  <c r="R1955" i="107" s="1"/>
  <c r="O1956" i="107" l="1"/>
  <c r="R1956" i="107" s="1"/>
  <c r="O1957" i="107" l="1"/>
  <c r="R1957" i="107" s="1"/>
  <c r="O1958" i="107" l="1"/>
  <c r="R1958" i="107" s="1"/>
  <c r="O1959" i="107" l="1"/>
  <c r="R1959" i="107" s="1"/>
  <c r="O1960" i="107" l="1"/>
  <c r="R1960" i="107" s="1"/>
  <c r="O1961" i="107" l="1"/>
  <c r="R1961" i="107" s="1"/>
  <c r="O1962" i="107" l="1"/>
  <c r="R1962" i="107" s="1"/>
  <c r="O1963" i="107" l="1"/>
  <c r="R1963" i="107" s="1"/>
  <c r="O1964" i="107" l="1"/>
  <c r="R1964" i="107" s="1"/>
  <c r="O1965" i="107" l="1"/>
  <c r="R1965" i="107" s="1"/>
  <c r="O1966" i="107" l="1"/>
  <c r="R1966" i="107" s="1"/>
  <c r="O1967" i="107" l="1"/>
  <c r="R1967" i="107" s="1"/>
  <c r="O1968" i="107" l="1"/>
  <c r="R1968" i="107" s="1"/>
  <c r="O1969" i="107" l="1"/>
  <c r="R1969" i="107" s="1"/>
  <c r="O1970" i="107" l="1"/>
  <c r="R1970" i="107" s="1"/>
  <c r="O1971" i="107" l="1"/>
  <c r="R1971" i="107" s="1"/>
  <c r="O1972" i="107" l="1"/>
  <c r="R1972" i="107" s="1"/>
  <c r="O1973" i="107" l="1"/>
  <c r="R1973" i="107" s="1"/>
  <c r="O1974" i="107" l="1"/>
  <c r="R1974" i="107" s="1"/>
  <c r="O1975" i="107" l="1"/>
  <c r="R1975" i="107" s="1"/>
  <c r="O1976" i="107" l="1"/>
  <c r="R1976" i="107" s="1"/>
  <c r="O1977" i="107" l="1"/>
  <c r="R1977" i="107" s="1"/>
  <c r="O1978" i="107" l="1"/>
  <c r="R1978" i="107" s="1"/>
  <c r="O1979" i="107" l="1"/>
  <c r="R1979" i="107" s="1"/>
  <c r="O1980" i="107" l="1"/>
  <c r="R1980" i="107" s="1"/>
  <c r="O1981" i="107" l="1"/>
  <c r="R1981" i="107" s="1"/>
  <c r="O1982" i="107" l="1"/>
  <c r="R1982" i="107" s="1"/>
  <c r="O1983" i="107" l="1"/>
  <c r="R1983" i="107" s="1"/>
  <c r="O1984" i="107" l="1"/>
  <c r="R1984" i="107" s="1"/>
  <c r="O1985" i="107" l="1"/>
  <c r="R1985" i="107" s="1"/>
  <c r="O1987" i="107"/>
  <c r="R1987" i="107" s="1"/>
  <c r="O1986" i="107" l="1"/>
  <c r="R1986" i="107" s="1"/>
  <c r="O1988" i="107" l="1"/>
  <c r="R1988" i="107" s="1"/>
  <c r="O1989" i="107" l="1"/>
  <c r="R1989" i="107" s="1"/>
  <c r="O1990" i="107" l="1"/>
  <c r="R1990" i="107" s="1"/>
  <c r="O1991" i="107" l="1"/>
  <c r="R1991" i="107" s="1"/>
  <c r="O1992" i="107" l="1"/>
  <c r="R1992" i="107" s="1"/>
  <c r="O1993" i="107" l="1"/>
  <c r="R1993" i="107" s="1"/>
  <c r="O1994" i="107" l="1"/>
  <c r="R1994" i="107" s="1"/>
  <c r="O1995" i="107" l="1"/>
  <c r="R1995" i="107" s="1"/>
  <c r="O1996" i="107" l="1"/>
  <c r="R1996" i="107" s="1"/>
  <c r="O1997" i="107" l="1"/>
  <c r="R1997" i="107" s="1"/>
  <c r="O1998" i="107" l="1"/>
  <c r="R1998" i="107" s="1"/>
  <c r="O1999" i="107" l="1"/>
  <c r="R1999" i="107" s="1"/>
  <c r="O2000" i="107" l="1"/>
  <c r="R2000" i="107" s="1"/>
  <c r="O2001" i="107" l="1"/>
  <c r="R2001" i="107" s="1"/>
  <c r="O2003" i="107" l="1"/>
  <c r="R2003" i="107" s="1"/>
  <c r="O2012" i="107" l="1"/>
  <c r="R2012" i="107" s="1"/>
  <c r="O2013" i="107" l="1"/>
  <c r="R2013" i="107" s="1"/>
  <c r="O2014" i="107" l="1"/>
  <c r="R2014" i="107" s="1"/>
  <c r="O2015" i="107" l="1"/>
  <c r="R2015" i="107" s="1"/>
  <c r="O2016" i="107" l="1"/>
  <c r="R2016" i="107" s="1"/>
  <c r="O2017" i="107" l="1"/>
  <c r="R2017" i="107" s="1"/>
  <c r="O2018" i="107" l="1"/>
  <c r="R2018" i="107" s="1"/>
  <c r="O2019" i="107" l="1"/>
  <c r="R2019" i="107" s="1"/>
  <c r="O2020" i="107" l="1"/>
  <c r="R2020" i="107" s="1"/>
  <c r="O2021" i="107" l="1"/>
  <c r="R2021" i="107" s="1"/>
  <c r="O2022" i="107" l="1"/>
  <c r="R2022" i="107" s="1"/>
  <c r="O2023" i="107" l="1"/>
  <c r="R2023" i="107" s="1"/>
  <c r="O2024" i="107" l="1"/>
  <c r="R2024" i="107" s="1"/>
  <c r="O2025" i="107" l="1"/>
  <c r="R2025" i="107" s="1"/>
  <c r="O2026" i="107" l="1"/>
  <c r="R2026" i="107" s="1"/>
  <c r="O2027" i="107" l="1"/>
  <c r="R2027" i="107" s="1"/>
  <c r="O2028" i="107" l="1"/>
  <c r="R2028" i="107" s="1"/>
  <c r="O2029" i="107" l="1"/>
  <c r="R2029" i="107" s="1"/>
  <c r="O2030" i="107" l="1"/>
  <c r="R2030" i="107" s="1"/>
  <c r="O2031" i="107" l="1"/>
  <c r="R2031" i="107" s="1"/>
  <c r="O2032" i="107" l="1"/>
  <c r="R2032" i="107" s="1"/>
  <c r="O2033" i="107" l="1"/>
  <c r="R2033" i="107" s="1"/>
  <c r="O2034" i="107" l="1"/>
  <c r="R2034" i="107" s="1"/>
  <c r="O2035" i="107" l="1"/>
  <c r="R2035" i="107" s="1"/>
  <c r="O2036" i="107" l="1"/>
  <c r="R2036" i="107" s="1"/>
  <c r="O2037" i="107" l="1"/>
  <c r="R2037" i="107" s="1"/>
  <c r="O2038" i="107" l="1"/>
  <c r="R2038" i="107" s="1"/>
  <c r="O2039" i="107" l="1"/>
  <c r="R2039" i="107" s="1"/>
  <c r="O2040" i="107" l="1"/>
  <c r="R2040" i="107" s="1"/>
  <c r="O2041" i="107" l="1"/>
  <c r="R2041" i="107" s="1"/>
  <c r="O2042" i="107" l="1"/>
  <c r="R2042" i="107" s="1"/>
  <c r="O2043" i="107" l="1"/>
  <c r="R2043" i="107" s="1"/>
  <c r="O2044" i="107" l="1"/>
  <c r="R2044" i="107" s="1"/>
  <c r="O2045" i="107" l="1"/>
  <c r="R2045" i="107" s="1"/>
  <c r="O2046" i="107" l="1"/>
  <c r="R2046" i="107" s="1"/>
  <c r="O2047" i="107" l="1"/>
  <c r="R2047" i="107" s="1"/>
  <c r="O2048" i="107" l="1"/>
  <c r="R2048" i="107" s="1"/>
  <c r="O2049" i="107" l="1"/>
  <c r="R2049" i="107" s="1"/>
  <c r="O2050" i="107" l="1"/>
  <c r="R2050" i="107" s="1"/>
  <c r="O2051" i="107" l="1"/>
  <c r="R2051" i="107" s="1"/>
  <c r="O2052" i="107" l="1"/>
  <c r="R2052" i="107" s="1"/>
  <c r="O2053" i="107" l="1"/>
  <c r="R2053" i="107" s="1"/>
  <c r="O2054" i="107" l="1"/>
  <c r="R2054" i="107" s="1"/>
  <c r="O2055" i="107" l="1"/>
  <c r="R2055" i="107" s="1"/>
  <c r="O2056" i="107" l="1"/>
  <c r="R2056" i="107" s="1"/>
  <c r="O2057" i="107" l="1"/>
  <c r="R2057" i="107" s="1"/>
  <c r="O2058" i="107" l="1"/>
  <c r="R2058" i="107" s="1"/>
  <c r="O2059" i="107" l="1"/>
  <c r="R2059" i="107" s="1"/>
  <c r="O2060" i="107" l="1"/>
  <c r="R2060" i="107" s="1"/>
  <c r="O2061" i="107" l="1"/>
  <c r="R2061" i="107" s="1"/>
  <c r="O2698" i="107" l="1"/>
  <c r="R2698" i="107" s="1"/>
  <c r="O2699" i="107" l="1"/>
  <c r="R2699" i="107" s="1"/>
  <c r="O2700" i="107" l="1"/>
  <c r="R2700" i="107" s="1"/>
  <c r="O2701" i="107" l="1"/>
  <c r="R2701" i="107" s="1"/>
  <c r="O2702" i="107" l="1"/>
  <c r="R2702" i="107" s="1"/>
  <c r="O2703" i="107" l="1"/>
  <c r="R2703" i="107" s="1"/>
  <c r="O2704" i="107" l="1"/>
  <c r="R2704" i="107" s="1"/>
  <c r="O2705" i="107" l="1"/>
  <c r="R2705" i="107" s="1"/>
  <c r="O2706" i="107" l="1"/>
  <c r="R2706" i="107" s="1"/>
  <c r="O2707" i="107" l="1"/>
  <c r="R2707" i="107" s="1"/>
  <c r="O2708" i="107" l="1"/>
  <c r="R2708" i="107" s="1"/>
  <c r="O2709" i="107" l="1"/>
  <c r="R2709" i="107" s="1"/>
  <c r="O2710" i="107" l="1"/>
  <c r="R2710" i="107" s="1"/>
  <c r="O2711" i="107" l="1"/>
  <c r="R2711" i="107" s="1"/>
  <c r="O2712" i="107" l="1"/>
  <c r="R2712" i="107" s="1"/>
  <c r="O2713" i="107" l="1"/>
  <c r="R2713" i="107" s="1"/>
  <c r="O2714" i="107" l="1"/>
  <c r="R2714" i="107" s="1"/>
  <c r="O2715" i="107"/>
  <c r="R2715" i="107" s="1"/>
</calcChain>
</file>

<file path=xl/sharedStrings.xml><?xml version="1.0" encoding="utf-8"?>
<sst xmlns="http://schemas.openxmlformats.org/spreadsheetml/2006/main" count="13175" uniqueCount="5803">
  <si>
    <t>m2</t>
  </si>
  <si>
    <t>Clearance</t>
  </si>
  <si>
    <t>Power installations</t>
  </si>
  <si>
    <t>Transport systems</t>
  </si>
  <si>
    <t>Hard surfaces</t>
  </si>
  <si>
    <t>m3</t>
  </si>
  <si>
    <t>t</t>
  </si>
  <si>
    <t>Sky- and smokedomes</t>
  </si>
  <si>
    <t>Block foundation - In-situ reinforced concrete (RC)</t>
  </si>
  <si>
    <t>Block foundation - PC cups</t>
  </si>
  <si>
    <t>Wall Tiles</t>
  </si>
  <si>
    <t>Pressure test</t>
  </si>
  <si>
    <t>fm</t>
  </si>
  <si>
    <t>m</t>
  </si>
  <si>
    <t>CCTV system</t>
  </si>
  <si>
    <t>Heat and smoke system</t>
  </si>
  <si>
    <t>External doors and windows</t>
  </si>
  <si>
    <t>Roof openings</t>
  </si>
  <si>
    <t>Low voltage installation equipment</t>
  </si>
  <si>
    <t>Lightning protection and Earthing system</t>
  </si>
  <si>
    <t>Security systems</t>
  </si>
  <si>
    <t>Roads</t>
  </si>
  <si>
    <t>Clearance and development (partly known)</t>
  </si>
  <si>
    <t>Other</t>
  </si>
  <si>
    <t>Subsoil and base slabs (industrial floors)</t>
  </si>
  <si>
    <t>Roof construction</t>
  </si>
  <si>
    <t>other</t>
  </si>
  <si>
    <t>Heating, cooling and gas supply systems</t>
  </si>
  <si>
    <t>Total</t>
  </si>
  <si>
    <t>Other items - IT passiv, public adress</t>
  </si>
  <si>
    <t>Top soil deposition on site (40% of CG211) ca. this amount possible</t>
  </si>
  <si>
    <t>Top soil removal from site, incl. transport, deposit fees (60% of CG211)</t>
  </si>
  <si>
    <t>Excavation for foundations and slabs</t>
  </si>
  <si>
    <t>set</t>
  </si>
  <si>
    <t>pc</t>
  </si>
  <si>
    <t>Piping</t>
  </si>
  <si>
    <t>Heating, Domestic hot water production</t>
  </si>
  <si>
    <t>Leírás</t>
  </si>
  <si>
    <t>Description</t>
  </si>
  <si>
    <t>Work/
Munkanem</t>
  </si>
  <si>
    <t>Position/
tétel</t>
  </si>
  <si>
    <t>Quantity/
mennyiség</t>
  </si>
  <si>
    <t>Unit/
egység</t>
  </si>
  <si>
    <t>Materila unit price/
anyag egység ár HUF</t>
  </si>
  <si>
    <t>Unit worker fees/
munka díj    egység ár   HUF</t>
  </si>
  <si>
    <t>Unit price sum/
összes egység ár   HUF</t>
  </si>
  <si>
    <t>Sum/
Összesen
HUF</t>
  </si>
  <si>
    <t>Megjegyzés:</t>
  </si>
  <si>
    <t>Note</t>
  </si>
  <si>
    <t>Felvonulás és takarítás</t>
  </si>
  <si>
    <t>Site deployment and cleaning</t>
  </si>
  <si>
    <t>A munkavégzéshez szükséges kerítések készítésének költségei</t>
  </si>
  <si>
    <t>Costs of fences required for the construction</t>
  </si>
  <si>
    <t>Építési információs tábla költségei.</t>
  </si>
  <si>
    <t>Costs of Construction Information Table</t>
  </si>
  <si>
    <t>db</t>
  </si>
  <si>
    <t>Az építési hely őrzésének költségei</t>
  </si>
  <si>
    <t>Costs of the construction site's guarding</t>
  </si>
  <si>
    <t>klt</t>
  </si>
  <si>
    <t>Kivitelező saját felvonulási konténerei</t>
  </si>
  <si>
    <t>Containers of the Contractor</t>
  </si>
  <si>
    <t>Szaniter konténer</t>
  </si>
  <si>
    <t>Sanitary container</t>
  </si>
  <si>
    <t>kpl</t>
  </si>
  <si>
    <t>Mobil WC munkavédelmi előírások szerinti szükséges számban</t>
  </si>
  <si>
    <t>Mobile toilet according to the prescribed health and safety regulations</t>
  </si>
  <si>
    <t>Daru</t>
  </si>
  <si>
    <t>Crane</t>
  </si>
  <si>
    <t>Betonpumpa</t>
  </si>
  <si>
    <t>Concrete pump</t>
  </si>
  <si>
    <t>Gyalogos forgalom kialakítása korláttal</t>
  </si>
  <si>
    <t>Development of pedestrian traffic with fences</t>
  </si>
  <si>
    <t>Forgalomtechnika</t>
  </si>
  <si>
    <t>Traffic technology</t>
  </si>
  <si>
    <t xml:space="preserve">Közterületfoglalás </t>
  </si>
  <si>
    <t>Public land reservation</t>
  </si>
  <si>
    <t xml:space="preserve">Előzetes állapotfelvétel </t>
  </si>
  <si>
    <t>Preliminary stocktaking</t>
  </si>
  <si>
    <t>Utólagos állapotfelvétel</t>
  </si>
  <si>
    <t>Post stocktaking</t>
  </si>
  <si>
    <t xml:space="preserve">Építésszerelési biztosítás </t>
  </si>
  <si>
    <t>Construction insurance</t>
  </si>
  <si>
    <t>Régészeti szakfelügyelet költségei</t>
  </si>
  <si>
    <t>Costs of Professional Archaelogical Supervision</t>
  </si>
  <si>
    <t>Geodézia költsége</t>
  </si>
  <si>
    <t>Costs of geodesy</t>
  </si>
  <si>
    <t xml:space="preserve">Munkabiztonsági és egészségvédelmi koordináció Megrendelő által foglalkoztatott más vállalkozók bevonását követően </t>
  </si>
  <si>
    <t>Health and safety coordination of the contractors employed by the Client</t>
  </si>
  <si>
    <t>/hó</t>
  </si>
  <si>
    <t>Pipere takarítás</t>
  </si>
  <si>
    <t>ktg</t>
  </si>
  <si>
    <t>Napi takarítások pormentes területek biztosítása</t>
  </si>
  <si>
    <t>Daily cleaning for dust-free areas</t>
  </si>
  <si>
    <t>Felvonulás és takarítás összesen</t>
  </si>
  <si>
    <t>Site deployment and cleaning total</t>
  </si>
  <si>
    <t>Építési áramellátás</t>
  </si>
  <si>
    <t>Építési áramellátás szerelése és helyszínen tartása</t>
  </si>
  <si>
    <t>Installation and maintenance of construction power supply</t>
  </si>
  <si>
    <t>Építési megvilágítás felszerelése és helyszínen tartása</t>
  </si>
  <si>
    <t>Installation and maintenance of construction site lighting</t>
  </si>
  <si>
    <t>Építési áramellátás összenes</t>
  </si>
  <si>
    <t>Építési vízellátás kiépítése és fenntartása</t>
  </si>
  <si>
    <t>Installation and maintenance of construction water supply</t>
  </si>
  <si>
    <t>Építési szennyvízkezelés kiépítése és fenntartása</t>
  </si>
  <si>
    <t>Installation and maintenance of construction sewage supply</t>
  </si>
  <si>
    <t>Ideiglenes vízellátás összesen</t>
  </si>
  <si>
    <t>Temporary water supply total</t>
  </si>
  <si>
    <t>Kiegészítő védőszerkezetek</t>
  </si>
  <si>
    <t>Additional protective structures</t>
  </si>
  <si>
    <t>Nyílások lefedése -  árok- és nyílásfedések szakszerű elkékszítése fából (deszka), beleértve ennek csúszásmentes rögzítését, az építtető, az építésvezető ill. a biztonsági szolgálat különleges rendelkezése szerint üzemeltetni</t>
  </si>
  <si>
    <t>Coverage of openings - professional coverage of ditches and openings from wood (board), including non-sliő fastenings, operation is required according to the instructions of the Client, Construction Site Manager or the Security Service.</t>
  </si>
  <si>
    <t>Áthajtólemezek vezeték felett</t>
  </si>
  <si>
    <t xml:space="preserve">Plates above wires </t>
  </si>
  <si>
    <t>Védőkorlátok</t>
  </si>
  <si>
    <t>Construction guard rail</t>
  </si>
  <si>
    <t>Elkészített felületek védelme</t>
  </si>
  <si>
    <t>Protection of prepared surfaces</t>
  </si>
  <si>
    <t>Ideiglenes villámvédelem</t>
  </si>
  <si>
    <t>Temporary lighting protection</t>
  </si>
  <si>
    <t>Kiegészítő védőszerkezetek összesen</t>
  </si>
  <si>
    <t>Additional protective structures total</t>
  </si>
  <si>
    <t>Hulladékkezelés</t>
  </si>
  <si>
    <t>Waste Management</t>
  </si>
  <si>
    <t>Építési területen található kommunális hulladék eltávolítása</t>
  </si>
  <si>
    <t>Removing communal waste from construction site</t>
  </si>
  <si>
    <t>Építési hulladék elszállítása</t>
  </si>
  <si>
    <t>Transport of construction waste</t>
  </si>
  <si>
    <t>Szennyezett talaj elszállítása</t>
  </si>
  <si>
    <t>Transport of contaminated soil</t>
  </si>
  <si>
    <t>/m3</t>
  </si>
  <si>
    <t>Veszélyes hulladék elszállítása</t>
  </si>
  <si>
    <t>Transport of hazardous waste</t>
  </si>
  <si>
    <t>Hulladékkezelés összesen</t>
  </si>
  <si>
    <t>Waste Management total</t>
  </si>
  <si>
    <t>Dokumentáció, engedélyek</t>
  </si>
  <si>
    <t>Documentation, permits</t>
  </si>
  <si>
    <t>Átadási dokumentáció: 3 pld. Papír, 1 elektronikus (feltöltés) alapon</t>
  </si>
  <si>
    <t>As-built documentation: 3 copies on paper basis, 1 electronic format (uploading)</t>
  </si>
  <si>
    <t>Megvalósulási tervek szerkeszthető (dwg.) és pdf. formátumban</t>
  </si>
  <si>
    <t>As-built plans in editable (dwg.) and in pdf. format</t>
  </si>
  <si>
    <t>Átadási dokumentáció összesen</t>
  </si>
  <si>
    <t>As built documentation total</t>
  </si>
  <si>
    <t>Munkagödör kiemelése alapozáshoz</t>
  </si>
  <si>
    <t>Excavation for foundations and slabs total</t>
  </si>
  <si>
    <t>Munkagödör kiemelése alapozáshoz összesen</t>
  </si>
  <si>
    <t>Block foundation - sub-base concrete  (no reinforcement)</t>
  </si>
  <si>
    <t>Block foundation - sub-base concrete  total</t>
  </si>
  <si>
    <t>Helyszíni betonozási munkák</t>
  </si>
  <si>
    <t>Helyszíni vasbeton munkák</t>
  </si>
  <si>
    <t>Block foundation - sub-base concrete on site</t>
  </si>
  <si>
    <t>Tömb alapozások helyszíni beton és vasbeton munkák</t>
  </si>
  <si>
    <t>Drainage</t>
  </si>
  <si>
    <t>Subsoil and base slabs (industrial floors) total</t>
  </si>
  <si>
    <t xml:space="preserve"> Alaplemezek, ipari padló</t>
  </si>
  <si>
    <t xml:space="preserve"> Alaplemezek, ipari padló összesen</t>
  </si>
  <si>
    <t xml:space="preserve"> Manufacturing, transport, placement and installation of prefabricated building elements</t>
  </si>
  <si>
    <t>Structual works / reinforced concrete on site</t>
  </si>
  <si>
    <t>Szerkezetépítés / helyszíni beton és vasbeton munkák</t>
  </si>
  <si>
    <t>Előregyártott épületszerkezeti elemek gyártása, helyszínre szállítása, elhelyezése és szerelése</t>
  </si>
  <si>
    <t>Facade Auxilliary Steel structure - for openings</t>
  </si>
  <si>
    <t>Facade Auxilliary Steel structure - for Glazed wall</t>
  </si>
  <si>
    <t>Acél homlokzati kiegészítő szerkezetek nyíláskiváltásokhoz</t>
  </si>
  <si>
    <t>Acél homlokzati kiegészítő szerkezetek üvegfelületekhez</t>
  </si>
  <si>
    <t>330
340</t>
  </si>
  <si>
    <t>Mansory works</t>
  </si>
  <si>
    <t>Falazási munkák</t>
  </si>
  <si>
    <t>Külső egyéb homlokzati szerkezetek  összesen</t>
  </si>
  <si>
    <t>External constructions, other items</t>
  </si>
  <si>
    <t>External constructions, other items total</t>
  </si>
  <si>
    <t>Non loadbearing external walls</t>
  </si>
  <si>
    <t>Külső,  nem teherhordó falazatok</t>
  </si>
  <si>
    <t>Külső, nem teherviselő külső falak</t>
  </si>
  <si>
    <t>External windows</t>
  </si>
  <si>
    <t>Külső ablakok</t>
  </si>
  <si>
    <t>Függönyfalak</t>
  </si>
  <si>
    <t>Courtain wall</t>
  </si>
  <si>
    <t>Tetőszerkezet nettó</t>
  </si>
  <si>
    <t>Tetőnyílások</t>
  </si>
  <si>
    <t>Bevilágító és hő és füstelvezető kupolák</t>
  </si>
  <si>
    <t>Roof openings összesen</t>
  </si>
  <si>
    <t>Roofs other items</t>
  </si>
  <si>
    <t>Tető egyéb</t>
  </si>
  <si>
    <t>Roofs other items total</t>
  </si>
  <si>
    <t>Tető egyéb összesen</t>
  </si>
  <si>
    <t>340
350</t>
  </si>
  <si>
    <t>Wc és zuhanyfalak</t>
  </si>
  <si>
    <t>Belső nyílászárók</t>
  </si>
  <si>
    <t>Internal doors and windows total</t>
  </si>
  <si>
    <t>Belső nyílászárók összesen</t>
  </si>
  <si>
    <t>Falburkolatok</t>
  </si>
  <si>
    <t xml:space="preserve">Floor, Ceiling covers </t>
  </si>
  <si>
    <t>Födémburkolatok</t>
  </si>
  <si>
    <t>Internal linings total</t>
  </si>
  <si>
    <t>Belső felületképzés összesen</t>
  </si>
  <si>
    <t>Floor, Ceiling covers összesen</t>
  </si>
  <si>
    <t>Födémburkolatok összesen</t>
  </si>
  <si>
    <t>For KG 300 other items</t>
  </si>
  <si>
    <t>Egyéb</t>
  </si>
  <si>
    <t>Sewerage total</t>
  </si>
  <si>
    <t>Csatorna összesen</t>
  </si>
  <si>
    <t>Water supply systems</t>
  </si>
  <si>
    <t>Vízellátás</t>
  </si>
  <si>
    <t>Vízellátás összesen</t>
  </si>
  <si>
    <t>Gázellátás</t>
  </si>
  <si>
    <t>Rainwater</t>
  </si>
  <si>
    <t>Esővíz</t>
  </si>
  <si>
    <t>Szennyvíz</t>
  </si>
  <si>
    <t xml:space="preserve"> total</t>
  </si>
  <si>
    <t xml:space="preserve"> összesen</t>
  </si>
  <si>
    <t xml:space="preserve"> systems total</t>
  </si>
  <si>
    <t>összesen</t>
  </si>
  <si>
    <t>Air treatment systems</t>
  </si>
  <si>
    <t>Szellőzés</t>
  </si>
  <si>
    <t>Egyéb összesen</t>
  </si>
  <si>
    <t>Áramellátás</t>
  </si>
  <si>
    <t>Világítási rendszerek összesen</t>
  </si>
  <si>
    <t>Lighting Systems total</t>
  </si>
  <si>
    <t>Lightning protection and Earthing system total</t>
  </si>
  <si>
    <t>Villámvédelem és földelés összesen</t>
  </si>
  <si>
    <t>For KG 440 other items</t>
  </si>
  <si>
    <t>For KG 440 other items total</t>
  </si>
  <si>
    <t>High and medium voltage</t>
  </si>
  <si>
    <t>Nagy és középfeszültségű rendszerek</t>
  </si>
  <si>
    <t>Hő és füstelvezetés</t>
  </si>
  <si>
    <t xml:space="preserve">Földmunkák </t>
  </si>
  <si>
    <t>Fűtési, hűtési és gázellátó rendszerek</t>
  </si>
  <si>
    <t>Fűtés, Háztartási melegvíz előállítás</t>
  </si>
  <si>
    <t>Gázellátás összesen</t>
  </si>
  <si>
    <t>Épületautomatika</t>
  </si>
  <si>
    <t>Top soil work</t>
  </si>
  <si>
    <t>Kertépítés</t>
  </si>
  <si>
    <t>Top soil work total</t>
  </si>
  <si>
    <t>Tereprendezés felső rétegben</t>
  </si>
  <si>
    <t>Planting</t>
  </si>
  <si>
    <t>Növényültetés</t>
  </si>
  <si>
    <t>Szilárd burkolatok</t>
  </si>
  <si>
    <t>Paths</t>
  </si>
  <si>
    <t>Utak</t>
  </si>
  <si>
    <t>Parkolók</t>
  </si>
  <si>
    <t>Paths total</t>
  </si>
  <si>
    <t>Gyalogos útvonalak</t>
  </si>
  <si>
    <t>Parkolók összesen</t>
  </si>
  <si>
    <t>Roads total</t>
  </si>
  <si>
    <t>Utak összesen</t>
  </si>
  <si>
    <t>Other items</t>
  </si>
  <si>
    <t>Other items total</t>
  </si>
  <si>
    <t>External construction works</t>
  </si>
  <si>
    <t>Külső építmények, épületszerkezetek</t>
  </si>
  <si>
    <t>Fence and gate</t>
  </si>
  <si>
    <t>Kerítések, kapuk</t>
  </si>
  <si>
    <t>Fence and gate total</t>
  </si>
  <si>
    <t>Kerítések, kapuk összesen</t>
  </si>
  <si>
    <t>Hydraulic installations</t>
  </si>
  <si>
    <t>Vízi létesítmények</t>
  </si>
  <si>
    <t>Szennyvíz tartály</t>
  </si>
  <si>
    <t>Water supply system</t>
  </si>
  <si>
    <t>Gas supply systems</t>
  </si>
  <si>
    <t>Szennyvízelvezetési rendszerek</t>
  </si>
  <si>
    <t>External service</t>
  </si>
  <si>
    <t>Gas supply systems total</t>
  </si>
  <si>
    <t>Water supply system total</t>
  </si>
  <si>
    <t>Furnishings and furniture</t>
  </si>
  <si>
    <t>General furnishings and furniture</t>
  </si>
  <si>
    <t>Általános bútorok</t>
  </si>
  <si>
    <t xml:space="preserve">Other items </t>
  </si>
  <si>
    <t>Bútorozás</t>
  </si>
  <si>
    <t>Options</t>
  </si>
  <si>
    <t>Opciók</t>
  </si>
  <si>
    <t>O</t>
  </si>
  <si>
    <t>Összesen</t>
  </si>
  <si>
    <t>Dry partition walls</t>
  </si>
  <si>
    <t>Apply the following materials and their technological instructions by the 30-06.1 section of architect technical specification.
Corrosion protection with painting acc. to MSZ EN ISO 12944:2018 standards. Corrision category: C3 (middle), durability: M (middle), climate: "warm, dry". Suggested coating EP+PU, suggested thickness 160µm. Finish color acc. to architectural design. The exact coating system and the coating technologie has to defined by Contractor/Manufacturer in detailed Technological Order and it has to aprroved by Client and Desiner befor manufacturing.
Corrosion protection with hot-dip galvanising acc. to MSZ EN ISO 1461:2009 standard. Corrision category: C3 (middle), durability: M (middle), climate: "warm, dry". Suggested coating EP+PU, suggested thickness 85µm. The exact technologie has to defined by Contractor/Manufacturer in detailed Technological Order and it has to aprroved by Client and Desiner befor manufacturing.</t>
  </si>
  <si>
    <t>Az alább megadott anyagok és azok technológiai utasításai az Építész műszaki leírás 30-06.1 anyagspecifikációja szerint alkalmazandók.
Korrózióvédelem: festés MSZ EN ISO 12944:2018 szabványsorozat szerint. Korrozivitási kategória: C3 (közepes), tartóssági igény: M (közepes), éghajlattípus: „meleg, száraz”. Javasolt bevonatrendszer EP+PU, javasolt minimális rétegvastagság 160µm. Fedőszín építészet szerint. Pontos bevonati rendszer és az ahhoz tartozó gyártási technológia meghatározása a Kivitelező/Gyártó feladata, a Technológiai Utasítást a gyártás megkezdése előtt a Beruházóval és a Tervezővel jóvá kell hagyatni.
Korrózióvédelem: tüzihorganyzás MSZ EN ISO 1461:2009 szabvány szerint. Korrozivitási kategória C3 (közepes), tartóssági igény M (közepes), éghajlattípus: „meleg, száraz”. Javasolt minimális rétegvastagság 85µm. Pontos bevonati és gyártási technológia meghatározása a Kivitelező/Gyártó feladata, a Technológiai Utasítást a gyártás megkezdése előtt a Beruházóval és a Tervezővel jóvá kell hagyatni.</t>
  </si>
  <si>
    <t>Gipszkarton falazatok</t>
  </si>
  <si>
    <t>U.a. mint előző tétel, de csúszó kapcsolattal trapézlemez födémhez 4 méter feletti magasságban</t>
  </si>
  <si>
    <t>Same as prev. item, but with sliding connection  to trapezoidal plate at an altitude of more than 4 meters</t>
  </si>
  <si>
    <t>Mounted partitioning wall, 125 mm nominal thickness, between 75 cm steel ribs, 7.5 cm sound absorbing mineral wool insulation, 2x2 layers of normal plasterboard covering, treated with filler and glass-cloth in quality Q2
CW75/125 2x2 RB 12,5</t>
  </si>
  <si>
    <t>Mounted partitioning wall, 125 mm impregnated thickness, between 75 cm steel ribs, 7.5 cm sound absorbing mineral wool insulation, 2 layers of normal and 2 layers impregnated plasterboard covering, treated with filler and glass-cloth in quality Q2
CW75/125 2x( RB 12,5+RBI12,5)</t>
  </si>
  <si>
    <t>Sliding connection  to trapezoidal plate at an altitude of more than 4 meters with Glasrock plasterboard to the prev . Item</t>
  </si>
  <si>
    <t>Csúszó kapcsolat trapézlemez födémhez 4 méter feletti magasságban előző tételhez</t>
  </si>
  <si>
    <t>Szerelt válaszfal 125 mm névleges vtg-ban, 75 mm-es profilváz között 7,5 cm hangelnyelő ásványgyapot szigeteléssel, 2x2 rtg normál gipszkarton borítással, üvegszövettel glettelve Q2 minőségben
CW75/125 2x2 RB 12,5</t>
  </si>
  <si>
    <t>Szerelt válaszfal 125 mm névleges vtg-ban, 75 mm-es profilváz között 7,5 cm hangelnyelő ásványgyapot szigeteléssel, 2 rtg impregnált és 2 rtg normál gipszkarton borítással, üvegszövettel glettelve Q2 minőségben
CW75/125 2x( RB 12,5+RBI 12,5)</t>
  </si>
  <si>
    <t>Mounted partitioning wall, 125 mm nominal thickness, between 75 cm steel ribs, 7.5 cm sound absorbing mineral wool insulation, 2x2 layers of impregnated plasterboard covering,prepared for cladding
CW75/125 2x2 RBI12,5</t>
  </si>
  <si>
    <t>Szerelt válaszfal 125 mm névleges vtg-ban, 75 mm-es profilváz között 7,5 cm hangelnyelő ásványgyapot szigeteléssel, 2x2 rtg impregnált gipszkarton borítással előkészítve burkoláshoz
CW75/125 2x2 RBI 12,5</t>
  </si>
  <si>
    <t>Szerelt installációs válaszfal 255 cm névleges vtg-ban, 250 mm-es kettőzőtt profilváz (2x75 mm) között 7,5 cm hangelnyelő ásványgyapot szigeteléssel, mindkét oldalon 2 rtg impregnált gipszkarton borítással, burkoláshoz előkészítve
CW75+75/205 2x2 RBI 12,5</t>
  </si>
  <si>
    <t>Mounted partitioning installation wall, 255 mm nominal thickness, between 250 mm doubled steel ribs (2x75 mm), 7,5 cm sound absorbing mineral wool insulation, one side 2x2 layers impregnated plasterboard covering, prepared for cladding
CW75+75/205 2x2 RBI12,5</t>
  </si>
  <si>
    <t>kg</t>
  </si>
  <si>
    <t>System partition walls</t>
  </si>
  <si>
    <t>Válaszfal rendszerek</t>
  </si>
  <si>
    <t>Interior glased walls</t>
  </si>
  <si>
    <t>LIKOform aluminium door glased  ESG glas with fanlight glased integreted in 100 glasswall system,  installed, with basic outfit
'Typ: MODUL213
Nm 940x2115+885 mm</t>
  </si>
  <si>
    <t xml:space="preserve">Visibility film up to 1,5 m height because of barrier-free </t>
  </si>
  <si>
    <t xml:space="preserve"> 1,5 m magasságban láthatósági matricával ellátva, akadálymentesítés céljából</t>
  </si>
  <si>
    <t xml:space="preserve">Liko-s Omega 100 üvegfal rendszer, kétrétegű ESG üvegezéssel  beépítve, elhelyezve, alapfelszereléssel, zsaluziával
Typ MODUL A
Nm 1200x3300
</t>
  </si>
  <si>
    <t>Liko-s Omega 100 glasswall system, ESG glas installed, with basic outfit, with blinds, 
Typ MODUL A
Nm1200x3300 mm</t>
  </si>
  <si>
    <t>Mounting of front wall 80 mm between 7.5 cm steel ribs 7.5 cm with sound absorbing mineral wool insulation, 2 layers normal plasterboard sheet, treated with filler and glass-cloth, Lm19</t>
  </si>
  <si>
    <t>Előtétfal szerelése 80 mm 75 mm acélbordák között 7,5 cm hangelnyelő ásványgyapot szigeteléssel, 2 rtg normál gk lemezzel, üvegszövettel glettelve</t>
  </si>
  <si>
    <t>Mounting stiffening steel structure for openings in plasterboard wall made of UA profile, vertical and horizontal stiffening, dimensions depending on the wall thickness and load bearing capacity.</t>
  </si>
  <si>
    <t>Gipszkarton falban beépítendő nyílások szerelése merevítő acélszerkezete UA profilból, függőleges és vízszintes merevítés, mérete falvastagság ill. therbírás függvényében</t>
  </si>
  <si>
    <t>Belső üvegfalak</t>
  </si>
  <si>
    <t>Liko-s Omega 100 glasswall system, ESG glas, installed, with basic outfit, with blinds, 
Typ MODUL A
Nm: 900+900x2850 mm</t>
  </si>
  <si>
    <t>Liko-s Omega 100 glasswall system, ESG glas, installed, with basic outfit, with blinds, 
Typ MODUL A
Nm: 900+900x2200mm</t>
  </si>
  <si>
    <t xml:space="preserve">Liko-s Omega 100 üvegfal rendszer, kétrétegű ESG üvegezéssel  beépítve, elhelyezve, alapfelszereléssel, zsaluziával
Typ MODUL A
Nm: 900+900/2200mm
</t>
  </si>
  <si>
    <t>LIKOform aluminium door glased  ESG glas with fanlight glased integreted in 100 glasswall system,  installed, with basic outfit
'Typ: MODUL213
Nm 940x2115+700 mm</t>
  </si>
  <si>
    <t xml:space="preserve">Liko-s Omega 100 üvegfal rendszer, kétrétegű ESG üvegezéssel  beépítve, elhelyezve, alapfelszereléssel, zsaluziával
Typ MODUL A
Nm: 900+900x2850 mm
</t>
  </si>
  <si>
    <t>Liko-s Omega 100 glasswall system, ESG glas installed, with basic outfit, with blinds, 
Typ MODUL A
Nm1200x2200 mm</t>
  </si>
  <si>
    <t xml:space="preserve">Liko-s Omega 100 üvegfal rendszer, kétrétegű ESG üvegezéssel  beépítve, elhelyezve, alapfelszereléssel, zsaluziával
Typ MODUL A
Nm 1200x2200
</t>
  </si>
  <si>
    <t>Liko-s Omega 100 windows glasswall system, ESG glas installed, with basic outfit, with blinds, 
Typ MODUL A
Nm1200x1200 mm</t>
  </si>
  <si>
    <t xml:space="preserve">Liko-s Omega 100 üvegfal rendszerű ablak, kétrétegű ESG üvegezéssel  beépítve, elhelyezve, alapfelszereléssel, zsaluziával
Typ MODUL A
Nm 1200x1200
</t>
  </si>
  <si>
    <t>Egyfülkés wc-blokk, HPL laminált bútorlap, fehér, egy fülke,egy wc, javasolt gyártmány: Kemmlit Basic Type E fehér</t>
  </si>
  <si>
    <t>Toilet block with two cabins, HPL laminated furniture board, white, two cabins, two toilets, recommended product: Kemmlit Basic Type E white</t>
  </si>
  <si>
    <t>Kétfülkés wc-blokk, HPL laminált bútorlap, fehér, két fülke, két wc, javasolt gyártmány: Kemmlit Basic Type E fehér</t>
  </si>
  <si>
    <t>Toilet block with four cabins, HPL laminated furniture board, white, four cabins, four toilets, recommended product: Kemmlit Basic Type E white</t>
  </si>
  <si>
    <t>Négyfülkés wc-blokk, HPL laminált bútorlap, fehér, négy fülke,négy wc, javasolt gyártmány: Kemmlit Basic Type E fehér</t>
  </si>
  <si>
    <t>Not loadbearing internal walls total</t>
  </si>
  <si>
    <t>Nem teherviselő belső falak összesen</t>
  </si>
  <si>
    <t>Ajtótámasz</t>
  </si>
  <si>
    <t>Surface: basic coating "</t>
  </si>
  <si>
    <t xml:space="preserve">Frame: steel frame, can be retrofitted 
Receiver: VX
</t>
  </si>
  <si>
    <t>Felület: alapmázolva</t>
  </si>
  <si>
    <t xml:space="preserve">Tok: utólag beépíthető, acél átfogó tok, előkészítve 
Pánttáska: VX pánt fogadására, 
</t>
  </si>
  <si>
    <t>Closer system: overhead DORMA TS 93</t>
  </si>
  <si>
    <t>Felső ajtócsukó: Dorma  TS 93</t>
  </si>
  <si>
    <t>Lock: PZ</t>
  </si>
  <si>
    <t>Zár: cilinder</t>
  </si>
  <si>
    <t>Handle:stainless, U shaped with rosette
FSB Modell 1146  
7246 13; 7646 13;</t>
  </si>
  <si>
    <t>Kilincs:  rozsdamentes acél U formájú rozettával
FSB Modell 1146  
7246 13; 7646 13;</t>
  </si>
  <si>
    <t>Door stop</t>
  </si>
  <si>
    <t>Belső alumínium ajtók</t>
  </si>
  <si>
    <t>Aluminium internal doors</t>
  </si>
  <si>
    <t>Méret:1750x2150</t>
  </si>
  <si>
    <t>Dimension: 1750x2125 mm</t>
  </si>
  <si>
    <t>Dimension: 1750x2125+1005 mm</t>
  </si>
  <si>
    <t>Méret:1750x2150+1005</t>
  </si>
  <si>
    <t>Fogadó szerkezet:125 mm GK fal, 200-250 mm vasbeton/tégla fal</t>
  </si>
  <si>
    <t>Host structure: 125 mm  gipsum wall;  200250 mm mansory /concrete wall</t>
  </si>
  <si>
    <t xml:space="preserve">Double-leaf, VSG glased, ready-to-fit door set </t>
  </si>
  <si>
    <t>Kétszárnyú mélyen üvegezett VSG  ajtóelem kompletten</t>
  </si>
  <si>
    <t>Steel internall doors T0</t>
  </si>
  <si>
    <t>Dimension: 875x2125 mm</t>
  </si>
  <si>
    <t>Host structure: 125 mm  gipsum wall;  200-250 mm mansory /concrete wall</t>
  </si>
  <si>
    <t>Internal windows</t>
  </si>
  <si>
    <t>Internal  windows and doors</t>
  </si>
  <si>
    <t>Dimension 1000x2125 mm</t>
  </si>
  <si>
    <t>Méret: 875x2125 mm</t>
  </si>
  <si>
    <t>Méret::1000x2125 mm</t>
  </si>
  <si>
    <t>Dimension: 1500x1200 mm</t>
  </si>
  <si>
    <t>Méret: 1500x1200  mm</t>
  </si>
  <si>
    <t>Dimension: 3000x1500 mm</t>
  </si>
  <si>
    <t>Méret: 3000x1500  mm</t>
  </si>
  <si>
    <t>Internal industrial gates</t>
  </si>
  <si>
    <t>Handle:stainless, U shaped with rosette as
FSB Modell 1146  
7246 13; 7646 13;</t>
  </si>
  <si>
    <t>Kilincs:  rozsdamentes acél U formájú rozettával mint
FSB Modell 1146  
7246 13; 7646 13;</t>
  </si>
  <si>
    <t>25 cm internal masonry wall (Porotherm 25NF), with internal r.c. posts and beams reinforcement and lintels</t>
  </si>
  <si>
    <t>Belső nem teherhordó falazatok</t>
  </si>
  <si>
    <t>Not loadbearing internal walls</t>
  </si>
  <si>
    <t>Méret: 1200x1200 mm</t>
  </si>
  <si>
    <t>Dimension: 1200x1200 mm</t>
  </si>
  <si>
    <t>Dimension: 1200x1800 mm</t>
  </si>
  <si>
    <t>Méret: 1200x1800 mm</t>
  </si>
  <si>
    <t>Dimension: 1500x1000 mm</t>
  </si>
  <si>
    <t>Méret: 1500x1000 mm</t>
  </si>
  <si>
    <t>Interior plaster</t>
  </si>
  <si>
    <t>Belső vakolatok</t>
  </si>
  <si>
    <t xml:space="preserve">Side wall rendering with e.g. Baumit GV 25 rendering mortar, on masonry wall, with edge protector rail in positive corners, applying plaster reinforcement mesh, where necessary, </t>
  </si>
  <si>
    <t>Oldalfal vakolás pl. Baumit GV 25 vakolóhabarccsal, falazott falon, pozitív sarkokon élvédő sinezéssel, szükség szerint vakolat erősítő háló bedolgozásával</t>
  </si>
  <si>
    <t>Spreading of good quality soil in green areas with 10,0 cm thickness (delivery, spreading)</t>
  </si>
  <si>
    <t>Humusz behordása zöldterületek és gyepfelületek alá 10,0 cm vastagságban (behordás, terítés)</t>
  </si>
  <si>
    <t>Fine earth works</t>
  </si>
  <si>
    <t>Finomterep-rendezés</t>
  </si>
  <si>
    <t xml:space="preserve">Planting of trees with 14/16 cm trunk periphery, root balled or potted, 2,2 m trunk height (planting works include digging of a 1,0x1,0x1,0 m hole, 100% soil change, stabilizing the tree with poles and flexible fastening from 3 sides, watering, placing of a flexible watering pipe near the root ball, making a round shaped "plate-like" cove on the surface around the stump) </t>
  </si>
  <si>
    <t>Fák ültetés 14/16 2xi FL SF méretben (1,0x1,0x1,0m-es gödörásással, 100% talajcserével, 3 oldali karózással, rugalmas kötözőanyaggal való rögzítéssel, beöntözéssel, gégecső elhelyezéssel, kitányérozással) </t>
  </si>
  <si>
    <t>pcs/db</t>
  </si>
  <si>
    <t>Planting of evergreens with 80/100 cm of height, root balled or potted (planting works include digging of a 0,8x0,8x0,8m hole, a minimum amount of 50% soil change, watering)</t>
  </si>
  <si>
    <t>Örökzöldek ültetés 80/100 FL vagy Kont méretben (0,8x0,8x0,8m-es gödörásással, minimum 50% talajcserével, beöntözéssel) </t>
  </si>
  <si>
    <t>Establishment of shrub beds, with planting potted shrubs with a 30/40 cm diameter size, in a density of 5 pcs/m2 (planting contains digging planting holes, a minimum of 50% soil change, watering)</t>
  </si>
  <si>
    <t xml:space="preserve">Cserjefelületek kialakítása 30/40 méretű konténeres cserjék telepítésével 5 db/m2 sűrűségben (gödörásással, minimum 50% talajcserével, beöntözéssel) </t>
  </si>
  <si>
    <t>Planting of potted coastal perennials around rainwater collecting lakes in a density of 8 pcs/m2</t>
  </si>
  <si>
    <t xml:space="preserve">Vízparti évelők ültetése csapadékvíz szikkasztó tavak köré kis poharas, cserepes méretben, 8 db/m2 sűrűségben </t>
  </si>
  <si>
    <t xml:space="preserve">Industrial quality grass seeding with hydro-seeding method (incliding smoothing of the surface and emission of water-soluted fertilizer) </t>
  </si>
  <si>
    <t xml:space="preserve">Gyepesítés ipari célokra felület simításával, hidrovetéssel, vetéskor vízben oldott műtrágya kijuttatásával 
</t>
  </si>
  <si>
    <t xml:space="preserve">Manual grass seedin in more spectacular parts of the park with a quantity of 5-7 dkg/m2 (including fine smoothing of the surface, the emission of starter fertilizer, rolling over the seeds, watering) </t>
  </si>
  <si>
    <t xml:space="preserve">Gyepesítés kézi vetéssel az exkluzívabb parkrészeken, magágy előkészítésével, 5-7dkg/m2 fűmag és starter műtrágya kijuttatásával, hengerezéssel, beöntözéssel 
</t>
  </si>
  <si>
    <t>Defending trees after planting on the building site in accordance with MSZ 12042:2019 standard</t>
  </si>
  <si>
    <t>Fák védelme a munkaterületen a telepítést követően az MSZ 12042:2019 sz. szabványnak megfelelően</t>
  </si>
  <si>
    <t>Estblishing a plastic rim around the shrub beds</t>
  </si>
  <si>
    <t>Műanyag kerti szegély elhelyezése cserjefelületek köré</t>
  </si>
  <si>
    <t>Spreading of mulch on the surface of shrub beds with a thickness of 5 cm (with 2-5 cm sized pine quills)</t>
  </si>
  <si>
    <t>Fenyőkéreg terítése cserjefelületek alá 5 cm vastagságban, 2-5 cm szemcseméretű fenyőkéreg felhasználásával</t>
  </si>
  <si>
    <t xml:space="preserve">Garden maintenance jobs in the first year after establishment (including mowing the grass, prunning, weeding, refilling of nutrition, watering, treating injuries, delivering garden garbage to authorized deposits)  </t>
  </si>
  <si>
    <t xml:space="preserve">Parkfenntartási munkák a telepítést követő első évben (gyepnyesés, metszés, gyommentesítés, tápanyag- és víz utánpótlás, sebek kezelése, hulladék elszállítása megfelelő lerakóhelyre) </t>
  </si>
  <si>
    <t>quantity/tétel</t>
  </si>
  <si>
    <t>Moisture resistant suspended ceiling (90%), 60x60 cm panels, Armstrong Optima, CRI</t>
  </si>
  <si>
    <t>Páraálló gipszkarton álmennyezet (90%), 60x60 cm lapokból, Amstrong Optima, CRI jelű</t>
  </si>
  <si>
    <t>Moisture resistant plasterboard suspended ceiling (100%), 60x60 cm panels, Armstrong Ceramaguard, CRS</t>
  </si>
  <si>
    <t>Páraálló gipszkarton álmennyezet (100%), 60x60 cm lapokból, Amstrong Ceramaguard, CRS jelű</t>
  </si>
  <si>
    <t>Steam resistant metal suspended ceiling 60x60 panels, Armstrong Metal Clip-In, CRM</t>
  </si>
  <si>
    <t>Gőz álló fém álmennyezet 60x60 lapokból, Armstrong Metal Clip-In, CRM jelű</t>
  </si>
  <si>
    <t>Tervezett térkő járda pályaszerkezete:</t>
  </si>
  <si>
    <t>6 cm vastag térkő burkolat</t>
  </si>
  <si>
    <t>3 cm vastag ágyazó zúzalék</t>
  </si>
  <si>
    <t>15 cm vastag CKt-4 cementstabilizásciós alapréteg</t>
  </si>
  <si>
    <t xml:space="preserve">25 cm vastag homokos kavics talajjavító/fagyvédő réteg </t>
  </si>
  <si>
    <t>Tervezett térkő burkolatú útpálya pályaszerkezete „D” forgalmi terhelési osztályra:</t>
  </si>
  <si>
    <t>10 cm vastag térkő burkolat (Frühwald Behaton, szürke)</t>
  </si>
  <si>
    <t>20 cm vastag CKt-4 cementstabilizásciós alapréteg</t>
  </si>
  <si>
    <t xml:space="preserve">20 cm vastag FZKA alapréteg </t>
  </si>
  <si>
    <t xml:space="preserve">20 cm vastag homokos kavics talajjavító/fagyvédő réteg </t>
  </si>
  <si>
    <t>Tervezett beton burkolatú útpálya pályaszerkezete „D” forgalmi terhelési osztályra:</t>
  </si>
  <si>
    <t>20 cm vastag CP 4/2,7 bazaltbeton burkolat, dilatációs vasalással</t>
  </si>
  <si>
    <t>Tervezett térkő burkolatú útpálya pályaszerkezete „C” forgalmi terhelési osztályra:</t>
  </si>
  <si>
    <t>8 cm vastag térkő burkolat (Frühwald Behaton, szürke)</t>
  </si>
  <si>
    <t>Tervezett szegélyek</t>
  </si>
  <si>
    <t>Tervezett surrantók</t>
  </si>
  <si>
    <t>Rácsos folyóka (Hauraton Faserfix KS 200 vagy azzal műszakilag egyenértékű)</t>
  </si>
  <si>
    <t>55x40x50 e.gy. Beton surrantó elem C16/20-32-F1 betongerendába rakva</t>
  </si>
  <si>
    <t>10 cm homokos kavics ágyazat</t>
  </si>
  <si>
    <t>40x40 beton mederburkoló elem</t>
  </si>
  <si>
    <t>Tervezett forgalomtechnika</t>
  </si>
  <si>
    <t>Fehér színű tartós útburkolati jel felfestése:</t>
  </si>
  <si>
    <t>Moszgáskorlátozott parkolóhely piktogramm fehér színű tartós útburkolati jel felfestése</t>
  </si>
  <si>
    <t>Jelzőtábla oszlop elhelyezése betonalappal:</t>
  </si>
  <si>
    <t>"Magánút" jelzőtábla elhelyezése oszlopra:</t>
  </si>
  <si>
    <t>"Elsőbbség adás kötelező" jelzőtábla elhelyezése oszlopra:</t>
  </si>
  <si>
    <t>"Kötelező haladási irány egyenesen" jelzőtábla elhelyezése oszlopra:</t>
  </si>
  <si>
    <t>"Kötelező haladási irány jobbra" jelzőtábla elhelyezése oszlopra:</t>
  </si>
  <si>
    <t>"Kötelező haladási irány balra" jelzőtábla elhelyezése oszlopra:</t>
  </si>
  <si>
    <t>"Behajtani tilos" jelzőtábla elhelyezése oszlopra:</t>
  </si>
  <si>
    <t>"Mindkét irányból behajtani tilos" jelzőtábla elhelyezése oszlopra:</t>
  </si>
  <si>
    <t>"Egyirányú út" jelzőtábla elhelyezése oszlopra:</t>
  </si>
  <si>
    <t>"Buszmegálló" jelzőtábla elhelyezése oszlopra:</t>
  </si>
  <si>
    <t>"Mozgáskorlátozott parkolóhely" jelzőtábla elhelyezése oszlopra:</t>
  </si>
  <si>
    <t>"2x"  kiegészítő tábla elhelyezése oszlopra:</t>
  </si>
  <si>
    <t>1P-01 - Industrial floor of the shaft (-2,40 M) - PRODUCING HALL</t>
  </si>
  <si>
    <t>1P-01 - Talajon fekvő ipari padló aknában (-2,40 M) - CSARNOK</t>
  </si>
  <si>
    <t>5 cm Concrete for the protection of waterproofing layer</t>
  </si>
  <si>
    <t>1 layer Cold, solvent-free bituminous surface-preparation</t>
  </si>
  <si>
    <t>5 cm Szigetelést védő beton</t>
  </si>
  <si>
    <t>1 rtg. Oldószermentes hideg bitumenmáz kellősítés</t>
  </si>
  <si>
    <t>1P-02 - Industrial floor on ground (+0,00 M) - PRODUCING HALL</t>
  </si>
  <si>
    <t>1P-02 - Talajon fekvő ipari padló (+0,00 M) - CSARNOK</t>
  </si>
  <si>
    <t>1 layer PE foil for separation of layers</t>
  </si>
  <si>
    <t>1 rtg. PE fólia elválasztó réteg</t>
  </si>
  <si>
    <t>1P-03 - Floor tile on ground in wet areas (+0,00 M) - OFFICE, LOGISTIC, PRODUCING HALL</t>
  </si>
  <si>
    <t>1P-03 - Talajon fekvő kerámia padló vizes helyiségben (+0,00 M) - IRODA, LOGISZTIKA, CSARNOK</t>
  </si>
  <si>
    <t>1,5 cm Gres-tile, fixed with thin, fexible tile adhesive</t>
  </si>
  <si>
    <t>2 layer Cement-plastic based, 2-component coating insulation on horizontal surface</t>
  </si>
  <si>
    <t>12 cm Step-proof expanded polystyrene heat insulation (EPS 150)</t>
  </si>
  <si>
    <t>1,5 cm Gres lapburkolat flexibilis, vékonyágyazású ragasztóval ragasztva</t>
  </si>
  <si>
    <t>2 rtg. Cement-műanyag bázisú kétkomponensű bevonat-szigetelés vízszintes felületen</t>
  </si>
  <si>
    <t>1 rtg PE fólia technológiai védő réteg</t>
  </si>
  <si>
    <t>12 cm Lépésálló expandált polisztirol hab (EPS 150) hőszigetelés</t>
  </si>
  <si>
    <t>Alaplemez burkolatai</t>
  </si>
  <si>
    <t>30 cm Monolit vasbeton padlólemez, alsó és felső vasalással, tartószerkezeti tervek szerint, költségelve a tartószerkezeti fejezetben</t>
  </si>
  <si>
    <t>5 cm Szerelőbeton lsd tartószerkezeti fejezet</t>
  </si>
  <si>
    <t>30 cm 95%-ra tömörített kavics ágyazat lsd tartószerkezeti fejezet</t>
  </si>
  <si>
    <t>30 cm Monolithic reinforced concrete slab, according to structural engineering, cost in the structural BOQ</t>
  </si>
  <si>
    <t>5 cm Concrete  cost in the structural BOQ</t>
  </si>
  <si>
    <t>30 cm 95% dense gravel  cost in the structural BOQ</t>
  </si>
  <si>
    <t>25/30 cm Monolithic reinforced concrete slab, according to structural engineering, cost in the structural BOQ</t>
  </si>
  <si>
    <t>25/30 cm Monolit vasbeton padlólemez, alsó és felső vasalással, tartószerkezeti tervek szerint, költségelve a tartószerkezeti fejezetben</t>
  </si>
  <si>
    <t>15 cm Monolithic reinforced concrete slab, according to structural engineering  cost in the structural BOQ</t>
  </si>
  <si>
    <t>6,5 cm Cement esztrich aljzat fém simítóval lehúzva, a falak mentén 10 mm vtg. Polifoam hablemez peremszigeteléssel</t>
  </si>
  <si>
    <t>1 rtg. Min. 4 mm vtg., poliészter betétes SBS modifikált bitumenes vastaglemez, Talajnedvesség elleni szigetelés</t>
  </si>
  <si>
    <t>1 layer Polyester inserted SBS modificated bituminous waterproofing layer against soilmoisture, min. thickness: 4 mm</t>
  </si>
  <si>
    <t>15 cm Monolit vasbeton alaplemez, tarószerkezeti tervek szerint, lsd tartószerkezeti fejezet</t>
  </si>
  <si>
    <t>12 cm Step-proof expanded polystyrene heat insulation (EPS-150)</t>
  </si>
  <si>
    <t>1P-05 - Vinyl floor on ground (+0,00 M) - OFFICE, LOGISTICS</t>
  </si>
  <si>
    <t>1P-05 - Talajon fekvő vinyl padló (+0,00 M) - IRODA, LOGISZTIKA</t>
  </si>
  <si>
    <t>7,5 cm Cement esztrich aljzat fém simítóval lehúzva, a falak mentén 10 mm vtg. polifoam</t>
  </si>
  <si>
    <t>1 rtg. Min. 4 mm vtg., poliészter betétes SBS modifikált bitumenes vastaglemez,Talajnedvesség elleni szigetelés</t>
  </si>
  <si>
    <t>Dupla tárgyalókonténer megrendelő számára asztalokkalés székekkel</t>
  </si>
  <si>
    <t>Double meeting room container for the Client with tables</t>
  </si>
  <si>
    <t>1P-04 - Talajon fekvő kerámia padló (+0,00 M) - IRODAÉPÜLET</t>
  </si>
  <si>
    <t>1P-04 - Floor tile on ground (+0,00 M) - OFFICE BUILDING</t>
  </si>
  <si>
    <t>1P-02.2- Industrial floor on ground (+0,00 M) - PRODUCING HALL / OIL STORAGE</t>
  </si>
  <si>
    <t>1P-02 .2- Talajon fekvő ipari padló (+0,00 M) - CSARNOK / OLAJRAKTÁR</t>
  </si>
  <si>
    <t>3P-01 - Resin covering on first floor (+5,00) - MAINTENANCE</t>
  </si>
  <si>
    <t>3P-01 - Földszint feletti födém műgyanta padlóval (+5,00) - KARBANTARTÁS</t>
  </si>
  <si>
    <t>0,5 cm Csúszásmentes önterülő műgyanta padló</t>
  </si>
  <si>
    <t>1 rtg. Rendszersaját alapozó</t>
  </si>
  <si>
    <t>1 rtg. Surfacing coat</t>
  </si>
  <si>
    <t>30 cm Monolithic reinforced concrete slab cost in the structural BOQ</t>
  </si>
  <si>
    <t>1 rtg PE foil for separation of layers</t>
  </si>
  <si>
    <t>4 cm Step-proof expanded polystyrene installation layer</t>
  </si>
  <si>
    <t>4 cm Lépésálló expandált polisztirol hab, installációs réteg</t>
  </si>
  <si>
    <t>6,5 cm Cement esztrich aljzat fém simítóval lehúzva, a falak mentén 10 mm vtg. polifoam hablemez peremszigeteléssel</t>
  </si>
  <si>
    <t>22 cm Monolithic reinforced concrete slab cost in the structural BOQ</t>
  </si>
  <si>
    <t>22 cm Monolit vasbeton födémlemezt lsd. Tarószerkezeti fejezetet</t>
  </si>
  <si>
    <t>30 cm Monolit vasbeton födémlemez lsd. Tartószerkezeti fejezetet</t>
  </si>
  <si>
    <t>3P-03 - Földszint feletti födém kerámia padlóval (+4,02m) - IRODA/LÉPCSŐ</t>
  </si>
  <si>
    <t>3P-02 - Földszint feletti födém kerámia padlóval (+4,02m) - IRODA/VIZES HELYISÉGEK</t>
  </si>
  <si>
    <t>3P-02 - Floor tile of wet areas on first floor (+4,02m) - OFFICE/WET AREAS</t>
  </si>
  <si>
    <t>3P-03 - Floor tile of wet areas on first floor (+4,02m) - OFFICE/STAIRS</t>
  </si>
  <si>
    <t>1 rtg. Önterülő aljzatkiegyenlítő</t>
  </si>
  <si>
    <t>3P-04 - Fitted carpet on first floor (+4,02m) - OFFICE</t>
  </si>
  <si>
    <t>3P-04 - Földszint feletti födém padlószőnyeggel (+4,02m) - IRODA</t>
  </si>
  <si>
    <t>1 layer Leveling layer</t>
  </si>
  <si>
    <t>7,5 cm Cement esztrich aljzat fém simítóval lehúzva, a falak mentén 10 mm vtg. polifoam hablemez peremszigeteléssel</t>
  </si>
  <si>
    <t>Extra charge for Gres floor R11 in kitchen and shower room</t>
  </si>
  <si>
    <t>Felár  R11 burkolatért melegítőkonyha és tusolók</t>
  </si>
  <si>
    <t>1,5 cm Gres-tile, fixed with thin, fexible tile adhesive with footing</t>
  </si>
  <si>
    <t>1,5 cm Gres lapburkolat flexibilis, vékonyágyazású ragasztóval ragasztva lábazattal</t>
  </si>
  <si>
    <t>Internal wc and shower walls</t>
  </si>
  <si>
    <t>Mobil falak</t>
  </si>
  <si>
    <t xml:space="preserve">Kerámia falburkolathoz 1 rtg Mapelastic kenhető vízszigetelés készítése vizes helyiségekben, zuhanyzó körül 2 rétegben, hajlaterősítő szalaggal, technológiai utasítás szerint, </t>
  </si>
  <si>
    <t>1P-04 - Talajon fekvő kerámia padló (+0,00 M) - IRODA  pl.TAURUS
közlekedő, lépcső, étkező
1 cm ragasztott K6 kopásállóságú, R10 csúszásmentességi osztályú gress lap burkolat (burkolatterv szerint), CG 2 WA min. osztályú fugázóval fugázva (pl.: BOTAMENT MULTIFUGE BASE, vagy ezzel műszakilag egyenértékű)
 0,3 cm C2TE min. osztályú, flexibilis ragasztóhabarcs (BOTAMENT M21, vagy ezzel műszakilag egyenértékű)</t>
  </si>
  <si>
    <t>Ceramic wall tiles glued, arranged in grid, distance holding crosses, positive edges and corners with edge protectors, min. up to door lintel level, general tiles on side walls of plumbing units</t>
  </si>
  <si>
    <t xml:space="preserve">Preparing 1 layer Mapelastic spreadable water insulation for ceramic tiled wall in plumbing units, 2 layers around showers, with bend reinforcement tape, according to technological instruction,
Knauf edge protector rail for protecting positive corners, to be placed on at the same time with tiling, up to the full height of tiling
</t>
  </si>
  <si>
    <t xml:space="preserve">Homogén Vinil burkolat 10 cm magas keményfa lábazattal
Forbo Acoustic 3,4 mm vagy azzal megegyező
Alkalmazási terület irodaépület raktárak
Vastagság: 3,4 mm
Alapozás: MAPEI PRIMER G,
vagy azzal egyenértékű más gyártmány 
Aljzatkiegyenlítés: MAPEI ULTRAPLAN ECO, vagy azzal egyenértékű más gyártmány, nagyon alacsony emissziójú, nemzetközi TFI minősítéssel rendelkező beltéri, szárazüzemű 
helyiségekben használható, 3 óra múlva járható és csiszolható, 12 óra múlva burkolható, önterülő, gyorskötő, 
flexibilis, nagy nyomószilárdságú (26 Mpa), görgőálló kiegyenlítő massza, 1-max. 10 mm vtg.-ig
Ragasztó: MAPEI ULTRA/BOND ECO V4SP, vagy azzal egyenértékű más gyártmány,  nagyon alacsony emissziójú, nemzetközi TFI minősítéssel rendelkező, hosszú 
nyitott-, és rövid kiszellőztetési idejű, nagy kezdeti tapadóerejű, oldószermentes ragasztó
</t>
  </si>
  <si>
    <r>
      <t xml:space="preserve"> Vinyl floor covering with foam underplate with footing
FORBO Acoustic 3,4 mm</t>
    </r>
    <r>
      <rPr>
        <b/>
        <sz val="8"/>
        <rFont val="Arial"/>
        <family val="2"/>
        <charset val="238"/>
      </rPr>
      <t xml:space="preserve">  or equivalaent with 10 cm high hard wood footing </t>
    </r>
    <r>
      <rPr>
        <sz val="8"/>
        <rFont val="Arial"/>
        <family val="2"/>
        <charset val="238"/>
      </rPr>
      <t xml:space="preserve">
Grounding: MAPEI PRIMER G,
or similar product
underlay levelling: MAPEI ULTRAPLAN ECO, or similar product; very low emission, international TFI classification, indoor, useable in dry rooms, can be walked on in 3 hours, tiled in 12 hours, pourable, quick binding, 
flexible, with high compression strength (26 Mpa), roller resistant, thickness 1-max.10 mm
Adhesive: MAPEI ULTRA/BOND V4SP, or similar product; very low emission, international TFI classification, short ventillation time, high initial adhesiveness, solvent-free adhesive
</t>
    </r>
  </si>
  <si>
    <t>0,7 cm Modular fitted carpet with 10 cm high hard wood footing
FORBO Tessera Weave</t>
  </si>
  <si>
    <t>0,7 cm Modul szőnyegpadló, rendszerazonos ragasztóval ragasztva10 cm magas keményfa  lábazattal</t>
  </si>
  <si>
    <t>Suspended Ceiling</t>
  </si>
  <si>
    <t>Álmennyezetek</t>
  </si>
  <si>
    <t xml:space="preserve">Dirt trap carpet </t>
  </si>
  <si>
    <t xml:space="preserve">Szennyfogó szönyeg </t>
  </si>
  <si>
    <t>Dimension:2200x1500 mm</t>
  </si>
  <si>
    <t>Méret: 2200x1500</t>
  </si>
  <si>
    <t>Dimension:2500x1500 mm</t>
  </si>
  <si>
    <t>Karbantartás lépcsőház - tetőfeljáró korlát. D=40 acél korlátoszlop, d=40 acél fogódzó és alsó korlátrúd, 1 db d=15 acél vízszintes korlátpálca, tüzihorganyzott kivitelben, rögzítés lépcső főtartó felső síkjára magasság 1 méter járóvonal felett</t>
  </si>
  <si>
    <t>Feldolgozó csarnok egykarú lépcső korlát - D=40 acél korlátoszlop, d=40 acél fogódzó és alsó korlátrúd, d=15 függőleges acél korlátpálcák, 10 cm-ként, tüzihorganyzott kivitelben, rögzítés lépcső főtartó felső síkjára magasság 1 méter járóvonal felett</t>
  </si>
  <si>
    <t>Szennyvízkezelő egykarú lépcső korlát - D=40 acél korlátoszlop, d=40 acél fogódzó és alsó korlátrúd, d=15 acél korlátpálca, tüzihorganyzott kivitelben, rögzítés lépcső főtartó felső síkjára magasság 1 méter járóvonal felett</t>
  </si>
  <si>
    <t>Kazánház egykarú lépcső és pódium korlát - D=40 acél korlátoszlop, d=40 acél fogódzó és alsó korlátrúd,  1 db d=15 acél vízszintes korlátpálca, tüzihorganyzott kivitelben, rögzítés lépcső főtartó felső síkjára magasság 1 méter járóvonal felett</t>
  </si>
  <si>
    <t>Felüljáró egykarú lépcső és felüljáró korlát - D=40 acél korlátoszlop, d=40 acél fogódzó és alsó korlátrúd, d=15 függőleges acél korlátpálcák 10 cm távolságban, tüzihorganyzott kivitelben, rögzítés lépcső főtartó felső síkjára magasság 1 méter járóvonal felett</t>
  </si>
  <si>
    <t>Karbantartás lépcsőház - tetőfeljáró. Vázszerkezet U szelvény, közötte acél járórács, rögzítés vasbeton födém és falszerkezethez, tüzihorganyzott kivitelben
LK-L4</t>
  </si>
  <si>
    <t>Feldolgozó csarnok egykarú lépcső - Vázszerkezet U szelvény, közötte acél járórács, rögzítés vasbeton falszerkezethez, tüzihorganyzott kivitelben
LK-L5</t>
  </si>
  <si>
    <t>"Processing hall single-arm staircase - Frame U-section, including steel walkway, fastening to reinforced concrete wall structure, hot-dip galvanized
LK5</t>
  </si>
  <si>
    <t>Szennyvízkezelő egykarú lépcső - Vázszerkezet U szelvény, közötte acél járórács, rögzítés acél falvázhoz, és födémhez, tüzihorganyzott kivitelben
LK-L6</t>
  </si>
  <si>
    <t>Kazánház egykarú lépcső 2db pihenővel - Vázszerkezet U szelvény, közötte acél járórács, rögzítés acél szerkezetű födémhez, tüzihorganyzott kivitelben
LK-L7</t>
  </si>
  <si>
    <t>Felüljáró egykarú lépcsők (5 db) - Vázszerkezet U szelvény, közötte acél járórács, rögzítés acél szerkezetű felüljáróhoz, tüzihorganyzott kivitelben
LK-L8</t>
  </si>
  <si>
    <t>Processing hall single-arm stair railing - D = 40 steel railing column, d = 40 steel handrail and lower railing bar, d = 15 vertical steel railing bars, in 10 cm, hot-dip galvanized design, mounting on the upper plane of the main stair tread height above 1 m</t>
  </si>
  <si>
    <t>"Sewage treatment single-arm staircase - Frame structure U-section, including steel walkway, fastening to steel wall frame and slab, hot-dip galvanized
LK-L6</t>
  </si>
  <si>
    <t>Sewage treatment single-arm stair railing - D = 40 steel railing column, d = 40 steel handrail and lower railing bar, d = 15 steel railing rod, hot-dip galvanized, mounting on the upper plane of the stair main girder height above 1 m walkway</t>
  </si>
  <si>
    <t>"Boiler house single-arm staircase with 2 resting places - Frame structure U-section, between them steel walkway, fastening for steel-structured slab, hot-dip galvanized
LK-L7</t>
  </si>
  <si>
    <t>Boiler house single-arm stair and podium railing - D = 40 steel railing, d = 40 steel handrail and lower railing, 1 piece d = 15 steel horizontal railing, hot-dip galvanized, mounting on the upper plane of the main staircase height above 1 m</t>
  </si>
  <si>
    <t>Overpass single-arm stair and overpass railing - D = 40 steel railing, d = 40 steel handrail and lower railing, d = 15 vertical steel railings at a distance of 10 cm, hot-dip galvanized, fixing to the upper plane of the main staircase height above 1 m</t>
  </si>
  <si>
    <t>"Overpass single-arm stairs (5 pcs.) - Frame U-section, including steel walkway, fastening for steel overpass, hot-dip galvanized
LK-L8</t>
  </si>
  <si>
    <t>Rakodórámpa melletti egykarú lépcső korlát D=40 acél korlátoszlop, d=40 acél fogódzó és alsó korlátrúd, 1 db d=15 acél vízszintes korlátpálca, tüzihorganyzott kivitelben, rögzítés lépcső főtartó felső síkjára magasság 1 méter járóvonal felett</t>
  </si>
  <si>
    <t>Tetőfeljáró létra - acél szerkezetű létra, védőráccsal, kilépő platformmal, horganyzott kivitelben, teljes magasság: 11,2 méter
LK-05</t>
  </si>
  <si>
    <t>Tetőátjáró létra - acél szerkezetű létra, kilépő platformmal, eltérő magasságú tetőrészek áthidalására, teljes magasság: 2,1 méter
LK-07</t>
  </si>
  <si>
    <t>Rakodórámpa melletti egykarú lépcsők (4 db) - Vázszerkezet U szelvény, közötte acél járórács, rögzítés falváz oszlopokhozz, tüzihorganyzott kivitelben
LK-08</t>
  </si>
  <si>
    <t>Dokkolókapu melletti, rakodórámpa külső, és shaft lejárat korlátok D=40 acél korlátoszlop, d=40 acél fogódzó és alsó korlátrúd , 1 db d=15 acél vízszintes korlátpálca, tüzihorganyzott kivitelben, rögzítés padlóhoz tőcsavarokkal, 2 méter magasságban
LK09</t>
  </si>
  <si>
    <t>Dokkólókapu ütközésvédelem - D=15 cm hegesztett acél csőváz keret, laposvas rögzítőkkel, sárga-fekete sávos porszórással 12 méter csőszelvény 1 db kapu körül
LK-10</t>
  </si>
  <si>
    <t>Kapu ütközésvédelem - D=15 cm acél oszlop, laposvas rögzítőkkel, sárga-fekete sávos porszórással kapu külső és belső oldalán, 1 méter magasság
LK-11</t>
  </si>
  <si>
    <t>"Roof access ladder - steel structure ladder, with protective grille, exit platform, galvanized, total height: 11.2 meters
-05</t>
  </si>
  <si>
    <t>Roof passage ladder - steel structure ladder, with exit platform, for bridging roof sections of different heights, total height:2,1 meters
LK-07</t>
  </si>
  <si>
    <t>"Single-arm stairs next to the loading ramp (4 pcs.) - Frame structure U-section, steel grating between them, fastening to wall frame columns, hot-dip galvanized
LK-08</t>
  </si>
  <si>
    <t xml:space="preserve">Single-arm stair railing next to loading ramp D = 40 steel railing, d = 40 steel handrail and lower railing bar, 1 piece d = 15 steel horizontal railing, hot-dip galvanized, mounting on the upper plane of the main staircase height above 1 m
</t>
  </si>
  <si>
    <t>"Docking gate impact protection - D = 15 cm welded steel tubular frame with flat iron fasteners, yellow-black band powder spraying 12 meter pipe section around 1 gate
LK-10</t>
  </si>
  <si>
    <t>Méret: 200x60 cm</t>
  </si>
  <si>
    <t>Méret: 80x60 cm</t>
  </si>
  <si>
    <t>General fitments</t>
  </si>
  <si>
    <t>Beépített bútorok</t>
  </si>
  <si>
    <t xml:space="preserve">Teakonyha beépített bútor </t>
  </si>
  <si>
    <t>Méret: 170x60 cm</t>
  </si>
  <si>
    <t>Méret: 140x60 cm</t>
  </si>
  <si>
    <t>Lakatos szerkezetek</t>
  </si>
  <si>
    <t>Locksmith structures</t>
  </si>
  <si>
    <t>Kitchenette with built-in furniture</t>
  </si>
  <si>
    <t>Reception desk</t>
  </si>
  <si>
    <t>Recepciós pult</t>
  </si>
  <si>
    <t xml:space="preserve">Washbasin counter </t>
  </si>
  <si>
    <t>Mosdópult</t>
  </si>
  <si>
    <t>Phone booth</t>
  </si>
  <si>
    <t>Telefonfülke</t>
  </si>
  <si>
    <t>Pnuching bag</t>
  </si>
  <si>
    <t>Tárgyaló fülke</t>
  </si>
  <si>
    <t>Boxzsák</t>
  </si>
  <si>
    <t>Öltöző szekrények</t>
  </si>
  <si>
    <r>
      <t xml:space="preserve">Kommunikációs fülkék
</t>
    </r>
    <r>
      <rPr>
        <sz val="8"/>
        <rFont val="Arial"/>
        <family val="2"/>
        <charset val="238"/>
      </rPr>
      <t>Gyártmány: Micomax Hush</t>
    </r>
  </si>
  <si>
    <t>Fence</t>
  </si>
  <si>
    <t>Kerítés</t>
  </si>
  <si>
    <r>
      <t xml:space="preserve">Élcsiszolt tükör mosdó helyiségekben, falazatra ragasztva süllyesztett kivitelbem
</t>
    </r>
    <r>
      <rPr>
        <sz val="8"/>
        <rFont val="Arial"/>
        <family val="2"/>
        <charset val="238"/>
      </rPr>
      <t>'5 mm sík, élcsiszolt fali tükör hátulról biztonsági fóliával vagy edzett üvegből, rögzítés neutrális szilikon tükörragasztóval. Elhelyezés: mosdó fölött, alsó éle padlósíktól mérten 1400mm magasságban.</t>
    </r>
  </si>
  <si>
    <t>Sorompó</t>
  </si>
  <si>
    <t>Barrier</t>
  </si>
  <si>
    <t>"Akadály a nagy átjáró forgalomhoz, rövid nyitási és bezárási idővel.
Akadályszélesség 3,0 m-ig
Téglalap alakú fa, piros figyelmeztető csíkokkal
Teljesen elektronikus motorvezérlés lágy indítással és fékezéssel (frekvenciaváltó
integrált)
Futási idő 2 másodperc a kinyitáshoz és a bezáráshoz
Rozsdamentes ház, porszórt
Levehető szervizajtó zárral
A véghelyzetek felzárkóztatás ellen rögzítve
Áramkimaradás esetén mechanikus nyitás lehetséges
Soros interfész a központi vezérléshez való csatlakozáshoz'DITEC QIK 4E 7EH</t>
  </si>
  <si>
    <t>"Barrier for high passage traffic with short opening and closing times.
Barrier width up to 3.0 m
Rectangular tree white with red warning stripes
Fully electronic motor control with soft start and braking (frequency converter
integrated)
Running time 2 seconds for opening and closing
Rustproof housing, powder-coated
Removable service door with lock
End positions locked against pushing up
Mechanical opening possible in the event of a power failure
Serial interface for connection to central contro'DITEC QIK 4E 7EH</t>
  </si>
  <si>
    <t>Beléptető rendszer</t>
  </si>
  <si>
    <t>Access Control System</t>
  </si>
  <si>
    <t>Hidmérleg</t>
  </si>
  <si>
    <t>Weigh bridge</t>
  </si>
  <si>
    <t>Dimension: 250x1200 cm</t>
  </si>
  <si>
    <t>Méret: 250x1200 cm</t>
  </si>
  <si>
    <t>Planting total</t>
  </si>
  <si>
    <t>Növényültetés összesen</t>
  </si>
  <si>
    <t>Kerékpártároló</t>
  </si>
  <si>
    <t>Smoking areas</t>
  </si>
  <si>
    <t>Dohányzó pavilonok</t>
  </si>
  <si>
    <t>Hamutartók</t>
  </si>
  <si>
    <t>Kerti berendezések</t>
  </si>
  <si>
    <t>ashtray</t>
  </si>
  <si>
    <t>Garden equipment</t>
  </si>
  <si>
    <t>1F-01 - Wall of the shaft with ground-water insulation - PRODUCING HALL</t>
  </si>
  <si>
    <t>1F-01 - Pincefal talajvíz ellen szigetelve, aknában - CSARNOK</t>
  </si>
  <si>
    <t>10 cm Breeze block wall for the ground-waterproofing</t>
  </si>
  <si>
    <t>1,5 cm Plaster</t>
  </si>
  <si>
    <t>30 cm Monolithic reinforced concrete wall, according to structural engineering</t>
  </si>
  <si>
    <t>10 cm Beton zsalukő, szigetelést tartó falazat</t>
  </si>
  <si>
    <t>1,5 cm Vakolat, felületkiegyenlítésre</t>
  </si>
  <si>
    <t>1 rtg Oldószermentes hideg bitumenmáz kellősítés</t>
  </si>
  <si>
    <t>30 cm Monolit vasbeton falszerkezet tartószerkezeti tervek szerint</t>
  </si>
  <si>
    <t>1 rtg. Glettelés, festés</t>
  </si>
  <si>
    <t>2F-03 - Brick wall / reinforced concrete wall with sine-shaped metal covering - OFFICE</t>
  </si>
  <si>
    <t>2F-03 - Kerámia vázkitöltő fal / vb. merevítőfal fém sinuslemez burkolattal - IRODA</t>
  </si>
  <si>
    <t>4 cm Ventillated air-gap</t>
  </si>
  <si>
    <t>18 cm Mineral wool heat insulation, glued, mechanically fixed</t>
  </si>
  <si>
    <t>25 cm Brick wall / reinforced concrete wall</t>
  </si>
  <si>
    <t>1 cm Internal plaster</t>
  </si>
  <si>
    <t>1 rtg. Painting works</t>
  </si>
  <si>
    <t>4 cm Átszellőztetett légrés</t>
  </si>
  <si>
    <t>18 cm Ásványi szálas hőszigetelés, ragasztva, dűbelezve</t>
  </si>
  <si>
    <t>25 cm Kerámia falazat / vasbeton merevtőfal</t>
  </si>
  <si>
    <t>1 cm Belső oldali vakolat</t>
  </si>
  <si>
    <t>2F-04 - Brick wall / reinforced concrete wall with plaster covering - OFFICE</t>
  </si>
  <si>
    <t>2F-04 - Kerámia vázkitöltő fal / vb. merevítőfal vékonyvakolati rendszerrel - IRODA</t>
  </si>
  <si>
    <t>1 layer Facade plaster, white colour</t>
  </si>
  <si>
    <t>1 layer Glass fabric net embeded in adhesive layer</t>
  </si>
  <si>
    <t>1 rtg. Vékonyvakolat, fehér színben</t>
  </si>
  <si>
    <t>1 rtg. Üvegszövet háló, ragasztórétegbe ágyazva</t>
  </si>
  <si>
    <t>18 cm Vakolható ásványi szálas hőszigetelés, ragasztva, dűbelezve</t>
  </si>
  <si>
    <t>2F-01-- Szendvicspanel falszerkezet általános helyen - CSARNOK</t>
  </si>
  <si>
    <t>2,5 cm 2 layer of plasterboard, internal covering</t>
  </si>
  <si>
    <t>2,5 mm Painting works</t>
  </si>
  <si>
    <t>2,5 cm 2 rtg. gipszkarton, belső oldali burkolat</t>
  </si>
  <si>
    <t>2,5 mm glettelés festés</t>
  </si>
  <si>
    <t>Steel fibre industrial  floor (only in Finished goods storage possible)</t>
  </si>
  <si>
    <t>120 mm vtg szendvicspanel a homlokzaton</t>
  </si>
  <si>
    <t xml:space="preserve"> 120mm  Mineral wool sandwich panel Facade </t>
  </si>
  <si>
    <t>Footing insulation cover 14 cm XPS (producing hall)</t>
  </si>
  <si>
    <t>Footing insulation cover 18 cm XPS (office building)</t>
  </si>
  <si>
    <t xml:space="preserve">Wardrobes
</t>
  </si>
  <si>
    <t>"Z-door sheet steel locker with four compartments. With security lock
Type: MetaloBox Project Z2
Size: 1800x700x500 mm</t>
  </si>
  <si>
    <t>Z-ajtós acéllemez öltözőszekrény négy rekesszel. bizonsági zárral
Típus: MetaloBox Projekt Z2
Méret: 1800x700x500 mm</t>
  </si>
  <si>
    <t>"Long - door sheet steel locker with two compartments, security lock
Typ: MetalBox Projekt 2
Dimension:  1800x600x500 mm</t>
  </si>
  <si>
    <t>Hosszúajtós acéllemez öltözőszekrénykét rekesszel bizonsági zárral
Típus: MetaloBox Projekt2
Méret: 1800x600x500 mm</t>
  </si>
  <si>
    <t>Öltözőpad
TípusM MetaloBox OP 2000
Méret:450x2000x330 mm</t>
  </si>
  <si>
    <t xml:space="preserve">"Cloakroom bench
TypeM MetaloBox OP 2000
Size: 450x2000x330 mm </t>
  </si>
  <si>
    <t xml:space="preserve">Waste collection containers
Typ: mmcite radium KR120 </t>
  </si>
  <si>
    <t xml:space="preserve">Hulladékgyüjtő edények
'Típus: mmcite radium KR120 </t>
  </si>
  <si>
    <t xml:space="preserve">Garden benches
Typ:mmcite radium LRA130 </t>
  </si>
  <si>
    <t xml:space="preserve">Kerti padok
Típus: mmcite radium LRA130 </t>
  </si>
  <si>
    <t xml:space="preserve">"Smoking area made of galvanized steel profile with dowelable feet
Side walls and roof with 8mm single-layer safety glazing, 
Product:Mmcite Aureo AE-S210aSS
</t>
  </si>
  <si>
    <t xml:space="preserve">"Smoking area made of galvanized steel profile with dowelable feet
Side walls and roof with 8mm single-layer safety glazing, 
Product:Mmcite Aureo AE-S310aSS
</t>
  </si>
  <si>
    <t xml:space="preserve">Dohányzóhely horganyzott acél profilból, dűbelezhető talpakkal
Oldalfalak és a tető 8mm-es egyrétegű biztonsági üvegezéssel,
Gyártmány: Mmcite Aureo AE-s210a-SS
</t>
  </si>
  <si>
    <t xml:space="preserve">Dohányzóhely horganyzott acél profilból, dűbelezhető talpakkal
Oldalfalak és a tető 8mm-es egyrétegű biztonsági üvegezéssel,
Gyártmány: Mmcite Aureo AE-s30a-SS
</t>
  </si>
  <si>
    <t>Fedett kerékpártároló, horganyzott porszórt szerkezet biztonsági üveg  tetővel
Típus: Mmcite aureo velo 610-01-SS</t>
  </si>
  <si>
    <t>"Covered bicycle storage, galvanized powder coating with safety glass roof
Typ:Mmcite aureo velo 610-01-SS</t>
  </si>
  <si>
    <t>Covered bicycle storage, galvanized powder coating with safety glass roof 
Typ:Mmcite aureo velo 610-02-SS</t>
  </si>
  <si>
    <t>Fedett kerékpártároló, horganyzott porszórt szerkezet biztonsági üveg  tetővel
Típus: Mmcite aureo velo 610-02-SS</t>
  </si>
  <si>
    <t>Beléptető forgókapu
Típus: KABA Kentaur</t>
  </si>
  <si>
    <t>Hydraulic installation total</t>
  </si>
  <si>
    <t>Vizi létesítmények összesen</t>
  </si>
  <si>
    <t>Hulladéktárolóhely</t>
  </si>
  <si>
    <t>Waste storage</t>
  </si>
  <si>
    <t>To accommodate 3 containers
Dimension:300x500 cm</t>
  </si>
  <si>
    <t>4  konténer
Méret:300x500 cm</t>
  </si>
  <si>
    <t>To accommodate 3 containers
Dimension: 450x300</t>
  </si>
  <si>
    <t>3 konténer
Méret: 450x300</t>
  </si>
  <si>
    <t>Dimension: 400X60 cm</t>
  </si>
  <si>
    <t>Méret: 400x60 cm</t>
  </si>
  <si>
    <t>Méret: 1190x60 cm</t>
  </si>
  <si>
    <t>Dimension: 1190X60 cm</t>
  </si>
  <si>
    <t>Méret: 230x60 cm</t>
  </si>
  <si>
    <t>Méret: 235x60 cm</t>
  </si>
  <si>
    <t>Méret: 570x60 cm</t>
  </si>
  <si>
    <t>Dimension:60x240x230 cm</t>
  </si>
  <si>
    <t>Dimension: 60x240x 230 cm</t>
  </si>
  <si>
    <t>Dimension: 60x240x570 cm</t>
  </si>
  <si>
    <t>Egyedi konyhabútor készítése laminált bútorlapokból, beépített mosogatógéppel, egy medencés mosogatóval, kézmosóval, 2 db beépített hűtőszekrénnyel és kávéfőzővel, méretek (sz x m x h): padlón álló szekrény  60x240x60 cm,  felsőszekrény 60x56x150 cm, alsószekrény 60x91x150 cm, pult 60x20x150 cm, takaróelemmel, asztalos konszignáció szerintMéret: 210x60 cm
Méret: 60x240x210 cm</t>
  </si>
  <si>
    <t>Restroom's accessories</t>
  </si>
  <si>
    <t>Piperék</t>
  </si>
  <si>
    <t xml:space="preserve">Egyedileg gyártott mosdópult 2 db beépített mosdóval, méretek (sz x m x h): 60x20x140 cm, </t>
  </si>
  <si>
    <t>Egyedileg gyártott mosdópult 3 db beépített mosdóval, méretek (sz x m x h): 60x20x380 cm,</t>
  </si>
  <si>
    <t>Egyedileg gyártott mosdópult 2 db beépített mosdóval, méretek (sz x m x h): 60x20x200 cm,</t>
  </si>
  <si>
    <t>DELABIE vandálbiztos c/z hajtott kéztörlő adagoló, r.m. acél, selyem matt, 1 mm lemezvastagság, kulccsal zárható, akár 750 lap kapacitással
Méret: 130 x 275 x 450mm.
cikkszám: DEL6607D</t>
  </si>
  <si>
    <t>DELABIE vandálbiztos fali hulladékgyűjtő, fedő nélküli, robusztus kialakítás, 25 literes, 1 mm vastag r.m. acél, selyem
Méret: 155 x 355 x 460mm.
cikkszám: DEL510461S</t>
  </si>
  <si>
    <t>DELABIE vandálbiztos jumbo mini r. m. acél wc-papír tartó, 200 m-es tekercsekhez, selyem
cikkszám: DEL2902
vagy
400 m-es tekercsekhez, selyem
cikkszám: DEL2912</t>
  </si>
  <si>
    <t>Green-clean wall-mounted,intim bag dispenser, stainless steel,matt
Item number: GCPHF</t>
  </si>
  <si>
    <t>GREEN CLEAN fali intim tasak adagoló, r.m. acél, matt
cikkszám: GCPHF</t>
  </si>
  <si>
    <t>DELABIE  wall-mounted stainless steel bin with lid, 4.5 litres 
Slimline wall-mounted rectangular bin for paper towels and waste paper. 
Robust model with lid.
Polished satin stainless steel.
Stainless steel 1mm thick.
Dimensions: 70 x 210 x 310mm
Item number: DEL465S</t>
  </si>
  <si>
    <t>DELABIE fali fedeles intim hulladékgyűjtő, keskenyített kialakítás, 4,5 liter, 1 mm vastag r.m. acél, selyem
Méret: 70 x 210 x 310mm
cikkszám: DEL465S</t>
  </si>
  <si>
    <t>GREEN CLEAN  wall mounted toilet brush, Polished satin stainless steel.
Item number: B01016SN</t>
  </si>
  <si>
    <t>GREEN CLEAN fali wc-kefe, r.m. acél, selyem
Falra szerelhető közületi rozsdamentes acél WC kefe kivehető belső tartállyal.
cikkszám: B01016SN</t>
  </si>
  <si>
    <t>GREEN CLEAN satin stainless steel double coat hook .
Concealed fixings.
Dimensions: 55 x 95 x Ø 62mm.
Item number: GCHC16D</t>
  </si>
  <si>
    <t>GREEN CLEAN kétágú törölköző akasztó, selyem
Méret: 55 x 95 x Ø 62mm.
cikkszám: GCHC16D</t>
  </si>
  <si>
    <t>CWS ParadiseLine Stainless Steel, Antibacterial foam soap dispenser for 500 ml of antibact preparation for decontaminating hand washing, with lock.
Item number: 7022000</t>
  </si>
  <si>
    <t>CWS Paradise Antibakteriális habszappan adagoló 500 ml, rozsdamentes, Környezetbarát, rozsdamentes acél habszappan-adagoló, 1000ml, 2500 adag. Az 500 ml-es szappantartály körülbelül 1250 adagot biztosít. Tartalmaz egy zárat.
cikkszám: 7022000</t>
  </si>
  <si>
    <t>CWS Paradise Air Bar Airfresh dispenser, Stainless Steel, 
Item number: 7663000</t>
  </si>
  <si>
    <t>CWS Paradise Air Bar Légfrissítő adagoló, rozsdamentes.
cikkszám: 7663000</t>
  </si>
  <si>
    <t>HOTELLO Silver, Falraszerelhető gégecsöves hajszárító 1200W
Hosszú élettartamú motor
8 perces időkapcsoló
Automatikusan bekapcsol ha a leemelik a kézi szárítót.
Hideg burkolatú kézi szárító. 
1,2 m-re kihúzható gégecső
Könnyen, szétszedés nélkül falra szerelhető.
2 módon is beköthető
IP 24-es védelemmel
cikkszám: 830.01/T Silver</t>
  </si>
  <si>
    <t>GREEN CLEAN waste opening integrated in sink countertop, cylinder, top rim, 150 mm diameter, 120 mm height, stainless steel, 
Item number: GCPCS</t>
  </si>
  <si>
    <t>GREEN CLEAN mosdópultba süllyeszthető hulladékledobó nyílás, hengeres, felső peremmel, 150 mm átmérő, 120 mm magasság, rozsdamentes acél, selyem matt
cikkszám: GCPCS</t>
  </si>
  <si>
    <t>GREEN CLEAN wall-mounted, rectangular bin for paper towels and waste paper.  Robust model.
Capacity 45 litres. 
Polished satin stainless steel. 
Dimensions: 381*508*230 mm
Item number: GCP20S</t>
  </si>
  <si>
    <t>GREEN CLEAN Fali, fedő nélküli hulladékgyűjtő, nagy kapacitású, 45 liter, rozsdamentes acél, matt
méretek: 381*508*230 mm
cikkszám: GCP20S</t>
  </si>
  <si>
    <t>Vízelvezetés</t>
  </si>
  <si>
    <t>General comments and requirements valid for the entire section:</t>
  </si>
  <si>
    <t>Egész fejezetre vonatkozó álltalános megjegyzések, elvárások:</t>
  </si>
  <si>
    <r>
      <rPr>
        <b/>
        <sz val="9"/>
        <rFont val="Arial"/>
        <family val="2"/>
        <charset val="238"/>
      </rPr>
      <t>SUPPORT:</t>
    </r>
    <r>
      <rPr>
        <sz val="9"/>
        <rFont val="Arial"/>
        <family val="2"/>
        <charset val="238"/>
      </rPr>
      <t xml:space="preserve"> Supports, struts, hangers, clamps and brackets should be counted to and priced with the actual item!</t>
    </r>
  </si>
  <si>
    <r>
      <rPr>
        <b/>
        <sz val="9"/>
        <rFont val="Arial"/>
        <family val="2"/>
        <charset val="238"/>
      </rPr>
      <t>TARTÓZÁS:</t>
    </r>
    <r>
      <rPr>
        <sz val="9"/>
        <rFont val="Arial"/>
        <family val="2"/>
        <charset val="238"/>
      </rPr>
      <t xml:space="preserve"> Támaszokat, tartókat, függesztőket, bilincseket csővezetékekhez, és berendezésekhez, mindig az aktuális tételhez kell árazni!</t>
    </r>
  </si>
  <si>
    <r>
      <rPr>
        <b/>
        <sz val="9"/>
        <rFont val="Arial"/>
        <family val="2"/>
        <charset val="238"/>
      </rPr>
      <t>Material flat price</t>
    </r>
    <r>
      <rPr>
        <sz val="9"/>
        <rFont val="Arial"/>
        <family val="2"/>
        <charset val="238"/>
      </rPr>
      <t xml:space="preserve">s should be specified so that they include the described equipment and other necessary auxiliary materials for a comlpete installation in one item!
E.g. the material price should cover: by </t>
    </r>
    <r>
      <rPr>
        <b/>
        <sz val="9"/>
        <rFont val="Arial"/>
        <family val="2"/>
        <charset val="238"/>
      </rPr>
      <t>appliances</t>
    </r>
    <r>
      <rPr>
        <sz val="9"/>
        <rFont val="Arial"/>
        <family val="2"/>
        <charset val="238"/>
      </rPr>
      <t xml:space="preserve">: supports, anchor bolts, clamps, connecting pieces on drainage / water side etc.
by </t>
    </r>
    <r>
      <rPr>
        <b/>
        <sz val="9"/>
        <rFont val="Arial"/>
        <family val="2"/>
        <charset val="238"/>
      </rPr>
      <t>pipes</t>
    </r>
    <r>
      <rPr>
        <sz val="9"/>
        <rFont val="Arial"/>
        <family val="2"/>
        <charset val="238"/>
      </rPr>
      <t>: supports, clamps, fittings, coupling elements, auxiliary materials, sealing gaskets, fire protective collars, etc.
by</t>
    </r>
    <r>
      <rPr>
        <b/>
        <sz val="9"/>
        <rFont val="Arial"/>
        <family val="2"/>
        <charset val="238"/>
      </rPr>
      <t xml:space="preserve"> pipe accessories</t>
    </r>
    <r>
      <rPr>
        <sz val="9"/>
        <rFont val="Arial"/>
        <family val="2"/>
        <charset val="238"/>
      </rPr>
      <t>: counterflanges, bolts, union nuts, threaded rods or threadings, sealings, additonally needed supports, fixings, etc.</t>
    </r>
  </si>
  <si>
    <r>
      <t xml:space="preserve">Az </t>
    </r>
    <r>
      <rPr>
        <b/>
        <sz val="9"/>
        <rFont val="Arial"/>
        <family val="2"/>
        <charset val="238"/>
      </rPr>
      <t>anyag egységárakat</t>
    </r>
    <r>
      <rPr>
        <sz val="9"/>
        <rFont val="Arial"/>
        <family val="2"/>
        <charset val="238"/>
      </rPr>
      <t xml:space="preserve"> úgy kell meghatározni, hogy tartalmazza tételben leírt berendezéseket és az egyéb szükséges segéd anyagokkat is, hogy a komplett készre szereléshez tartalmazzon mindent!
Pl.: </t>
    </r>
    <r>
      <rPr>
        <b/>
        <sz val="9"/>
        <rFont val="Arial"/>
        <family val="2"/>
        <charset val="238"/>
      </rPr>
      <t>Berendezéseknél:</t>
    </r>
    <r>
      <rPr>
        <sz val="9"/>
        <rFont val="Arial"/>
        <family val="2"/>
        <charset val="238"/>
      </rPr>
      <t xml:space="preserve"> tartók, dűbelek, bilincsek, csatlakozó elemek csatornaoldalon-vízoldalon, stb.
</t>
    </r>
    <r>
      <rPr>
        <b/>
        <sz val="9"/>
        <rFont val="Arial"/>
        <family val="2"/>
        <charset val="238"/>
      </rPr>
      <t>Csöveknél:</t>
    </r>
    <r>
      <rPr>
        <sz val="9"/>
        <rFont val="Arial"/>
        <family val="2"/>
        <charset val="238"/>
      </rPr>
      <t xml:space="preserve"> tartók, csőbilincsek, idomok, kuplungok, hozaganyagok, tömítések, tűzgátló átvezetések, tűzgátló tömítések, stb.
</t>
    </r>
    <r>
      <rPr>
        <b/>
        <sz val="9"/>
        <rFont val="Arial"/>
        <family val="2"/>
        <charset val="238"/>
      </rPr>
      <t>Csővezetéki szerelvényeknél:</t>
    </r>
    <r>
      <rPr>
        <sz val="9"/>
        <rFont val="Arial"/>
        <family val="2"/>
        <charset val="238"/>
      </rPr>
      <t xml:space="preserve"> ellenkarimák, csavarok, hollandik, menetes végeg v. menetvágások, tömítések, esetleges tartók, rögzítések, stb. anyagárait tartalmaznia kell!</t>
    </r>
  </si>
  <si>
    <r>
      <rPr>
        <b/>
        <sz val="9"/>
        <rFont val="Arial"/>
        <family val="2"/>
        <charset val="238"/>
      </rPr>
      <t>Labor flat-rate prices</t>
    </r>
    <r>
      <rPr>
        <sz val="9"/>
        <rFont val="Arial"/>
        <family val="2"/>
        <charset val="238"/>
      </rPr>
      <t xml:space="preserve"> should be specified so that the result is an equipment installed at the intended location and in operation-ready condition according to design documentation. Pressure, leakage tests, trial runs and commissioning should be included in flat-rate prices.
For example: by </t>
    </r>
    <r>
      <rPr>
        <b/>
        <sz val="9"/>
        <rFont val="Arial"/>
        <family val="2"/>
        <charset val="238"/>
      </rPr>
      <t>equipment</t>
    </r>
    <r>
      <rPr>
        <sz val="9"/>
        <rFont val="Arial"/>
        <family val="2"/>
        <charset val="238"/>
      </rPr>
      <t xml:space="preserve">: complete living labor expenses from installation to making all connections, insulation, repair-painting, cladding, etc.
by </t>
    </r>
    <r>
      <rPr>
        <b/>
        <sz val="9"/>
        <rFont val="Arial"/>
        <family val="2"/>
        <charset val="238"/>
      </rPr>
      <t>pipes</t>
    </r>
    <r>
      <rPr>
        <sz val="9"/>
        <rFont val="Arial"/>
        <family val="2"/>
        <charset val="238"/>
      </rPr>
      <t xml:space="preserve">: preparation of support construction, pre-assembly of clamps/brackets, pipe mounting position and coupling method dependent labor costs, etc.
by </t>
    </r>
    <r>
      <rPr>
        <b/>
        <sz val="9"/>
        <rFont val="Arial"/>
        <family val="2"/>
        <charset val="238"/>
      </rPr>
      <t>pipe accessories</t>
    </r>
    <r>
      <rPr>
        <sz val="9"/>
        <rFont val="Arial"/>
        <family val="2"/>
        <charset val="238"/>
      </rPr>
      <t>: welding of counterflanges, union nut assembly, preparation of thread cutting, sealing and additionally necessary supports/hangers, fixings, etc.</t>
    </r>
  </si>
  <si>
    <r>
      <t xml:space="preserve">Az </t>
    </r>
    <r>
      <rPr>
        <b/>
        <sz val="9"/>
        <rFont val="Arial"/>
        <family val="2"/>
        <charset val="238"/>
      </rPr>
      <t>egység munkadíjakat</t>
    </r>
    <r>
      <rPr>
        <sz val="9"/>
        <rFont val="Arial"/>
        <family val="2"/>
        <charset val="238"/>
      </rPr>
      <t xml:space="preserve"> úgy kell meghatározni, hogy kompletten a tervek szerinti helyekre beépítve, működőképes állapotban átadható berendezéseket kapjunk végeredményűl. Nyomáspróbát, tömörségi próbát, próbaüzemet és beüzemelést az egység munkadíjaknak tartalmaznia kell.
Pl.: </t>
    </r>
    <r>
      <rPr>
        <b/>
        <sz val="9"/>
        <rFont val="Arial"/>
        <family val="2"/>
        <charset val="238"/>
      </rPr>
      <t>Berendezéseknél:</t>
    </r>
    <r>
      <rPr>
        <sz val="9"/>
        <rFont val="Arial"/>
        <family val="2"/>
        <charset val="238"/>
      </rPr>
      <t xml:space="preserve"> Komplett élőmunkamennyiségét tartalmaznia kell a telepítéstől az összes csatlakozás elkészítéséig, szigetelések, javítófestések, szigetelések, burkolatok, stb. elkészítéséig.
</t>
    </r>
    <r>
      <rPr>
        <b/>
        <sz val="9"/>
        <rFont val="Arial"/>
        <family val="2"/>
        <charset val="238"/>
      </rPr>
      <t>Csöveknél</t>
    </r>
    <r>
      <rPr>
        <sz val="9"/>
        <rFont val="Arial"/>
        <family val="2"/>
        <charset val="238"/>
      </rPr>
      <t xml:space="preserve">: tartók előkészítésének, bilincsek előszerelésének, csövek helyére építésének, rögzítésének, csökapcsolatok technológiájának függvényében azok létrehozásának, stb. élőmunka árát.
</t>
    </r>
    <r>
      <rPr>
        <b/>
        <sz val="9"/>
        <rFont val="Arial"/>
        <family val="2"/>
        <charset val="238"/>
      </rPr>
      <t>Csővezetéki szerelvényeknél:</t>
    </r>
    <r>
      <rPr>
        <sz val="9"/>
        <rFont val="Arial"/>
        <family val="2"/>
        <charset val="238"/>
      </rPr>
      <t xml:space="preserve"> ellenkarimák felhegesztésének, hollandis csatlakozók felszerelésének, menetvágások elkészítésének, tömítések elkészítésének, esetleges tartók és rögzítések, stb. elkészítésének élőmunka vonzatait kell árazni!</t>
    </r>
  </si>
  <si>
    <t>Wastewater</t>
  </si>
  <si>
    <t>Csővezetékek</t>
  </si>
  <si>
    <t>Plastic pipe installation is recommended only above +5°C ambient temperature!</t>
  </si>
  <si>
    <t>Műanyag cső szerelést végezni csak +5°C környezeti hőmérséklet felett ajánlott!</t>
  </si>
  <si>
    <r>
      <t xml:space="preserve">PVC drain pipe general quality requirements:
</t>
    </r>
    <r>
      <rPr>
        <sz val="8"/>
        <rFont val="Arial"/>
        <family val="2"/>
        <charset val="238"/>
      </rPr>
      <t>Pipelife KA, KG-PVC spigot-and-socket type connection with rubber sealing ring, prefabricated fittings, section-wise leakage test, acoustic insulation if required, support construction, completely installed. 
Wastewater drainage below DN100 with KA-PVC, while above DN100 with KG-PVC should be installed.</t>
    </r>
  </si>
  <si>
    <r>
      <t xml:space="preserve">Tokos PVC lefolyócső általános minőségi elvárások:
</t>
    </r>
    <r>
      <rPr>
        <sz val="8"/>
        <rFont val="Arial"/>
        <family val="2"/>
        <charset val="238"/>
      </rPr>
      <t>Pipelife KA, KG-PVC gumigyűrűs tokos kötésekkel, előregyártott idomokkal, szakaszos tömörségi próbával, szükség szerint hang szigeteléssel, tartózással, kompletten szerelve. 
Szennyvíz elvezetést D110 méret alatt KA-PVC-vel, míg felette KG-PVC-vel kell szerelni.</t>
    </r>
  </si>
  <si>
    <r>
      <t xml:space="preserve">HD PE drain pipe general quality requirements:
</t>
    </r>
    <r>
      <rPr>
        <sz val="8"/>
        <rFont val="Arial"/>
        <family val="2"/>
        <charset val="238"/>
      </rPr>
      <t>Geberit PE HD drain pipe, with welded or electrofusion coupling, prefabricated fittings, section-wise leakage test. Size range from DN32 to DN300. Allowed temperature range 0-80°C. PN1,5 pressure rate. UV resistant.</t>
    </r>
  </si>
  <si>
    <r>
      <t xml:space="preserve">HD PE lefolyócső általános minőségi elvárások:
</t>
    </r>
    <r>
      <rPr>
        <sz val="8"/>
        <rFont val="Arial"/>
        <family val="2"/>
        <charset val="238"/>
      </rPr>
      <t>Geberit PE HD lefolyócső, with welded or electrofusion coupling, előregyártott idomokkal, szakaszos tömörségipróbával. D32-tól D315-ig tart a méretskála. Megengedett hőmérésklet tartomány 0-80°C. PN1,5 nyomásfokozatú. UV álló.</t>
    </r>
  </si>
  <si>
    <r>
      <rPr>
        <b/>
        <sz val="8"/>
        <rFont val="Arial"/>
        <family val="2"/>
        <charset val="238"/>
      </rPr>
      <t>HCS1:</t>
    </r>
    <r>
      <rPr>
        <sz val="8"/>
        <rFont val="Arial"/>
        <family val="2"/>
        <charset val="238"/>
      </rPr>
      <t xml:space="preserve">
Sound attenuation effect: Geberit Isol 17mm dampens 20dB(A). In accordance with MSZ EN 14366. This insulation must be between the pipe and clamp too! Allowed temperature of medium -20 - 80°C-ig. Fire resistance class: B2 </t>
    </r>
  </si>
  <si>
    <r>
      <rPr>
        <b/>
        <sz val="8"/>
        <rFont val="Arial"/>
        <family val="2"/>
        <charset val="238"/>
      </rPr>
      <t>HCS1:</t>
    </r>
    <r>
      <rPr>
        <sz val="8"/>
        <rFont val="Arial"/>
        <family val="2"/>
        <charset val="238"/>
      </rPr>
      <t xml:space="preserve">
Hangcsillapító hatás Geberit Isol 17mm. 20dB(A)-t csillapít MSZ EN 14366 szerint. Csőbilincsek és haszoncsővek között is ennek a szigetelésnek kell lennie! Megengedett közeghőm. -20 - 80°C-ig. Tűzvédelmi besorolás: B2 </t>
    </r>
  </si>
  <si>
    <r>
      <rPr>
        <b/>
        <sz val="8"/>
        <rFont val="Arial"/>
        <family val="2"/>
        <charset val="238"/>
      </rPr>
      <t>Armaflex AC:</t>
    </r>
    <r>
      <rPr>
        <sz val="8"/>
        <rFont val="Arial"/>
        <family val="2"/>
        <charset val="238"/>
      </rPr>
      <t xml:space="preserve">
Synthetic rubber based closed cell structure to prevent condensation, elastic thermal insulation. Allowed temperature of medium -50 - +110°C-ig (band: +85°C). Fire resistance class: DL-s3, d0 (considerable participation in fire, strong smoker production, no flaming droplets/particles)</t>
    </r>
  </si>
  <si>
    <r>
      <rPr>
        <b/>
        <sz val="8"/>
        <rFont val="Arial"/>
        <family val="2"/>
        <charset val="238"/>
      </rPr>
      <t>Armaflex AC:</t>
    </r>
    <r>
      <rPr>
        <sz val="8"/>
        <rFont val="Arial"/>
        <family val="2"/>
        <charset val="238"/>
      </rPr>
      <t xml:space="preserve">
Szintetikus gumi alapú zártcellás szerkezetű páralecsapódás megelőzésére, rugalmas hőszigetelés. Megengedett közeghőm. -50 - +110°C-ig (szalag +85°C). Tűzvédelmi besorolás: DL-s3, d0 (lényeges részvétel a tűzben, erősen füstképző, égve nem csepegő)</t>
    </r>
  </si>
  <si>
    <t>Under reinforced concrete slabs spigot-and-socket type main line or stack can not be placed! Here only welded polyethylene pipes can be used! By pipe stacks application of long sockets is necessary! In sewage systems minimum 0,5% sloping is required everywhere!
Reinforcing steel assembly and concreting only allowed after a succesful leakage test!</t>
  </si>
  <si>
    <t>Vasalt aljzat alá gumigyűrűs tokos kötésű alap ill. ejtővezetéki csatornacső sem szerelhető! Itt csak hegesztett PE csövek alkalmazhatóak! Ejtővezetékeknél hosszútokok alkalmazása szükséges! Szenyvíz rendszerben min. 0,5%-os lejtés szükséges mindenhol!
Vasalni, betonozni csak a sikeres tömörségi próba után szabad!</t>
  </si>
  <si>
    <r>
      <rPr>
        <b/>
        <sz val="8"/>
        <rFont val="Arial"/>
        <family val="2"/>
        <charset val="238"/>
      </rPr>
      <t xml:space="preserve">General quality requirements of insulations: </t>
    </r>
    <r>
      <rPr>
        <sz val="8"/>
        <rFont val="Arial"/>
        <family val="2"/>
        <charset val="238"/>
      </rPr>
      <t xml:space="preserve">
For insulations always the original auxiliary materials of the manufacturer must be used, i.e.: adhesives, overlapping tapes, fixings, etc.
Insulations should always be made so that the result is a homogenously insulated surface, with special attention in the case of cold medium transferring pipelines.</t>
    </r>
  </si>
  <si>
    <r>
      <rPr>
        <b/>
        <sz val="8"/>
        <rFont val="Arial"/>
        <family val="2"/>
        <charset val="238"/>
      </rPr>
      <t xml:space="preserve">Hőszigetelés általános minőségi elvárásai: </t>
    </r>
    <r>
      <rPr>
        <sz val="8"/>
        <rFont val="Arial"/>
        <family val="2"/>
        <charset val="238"/>
      </rPr>
      <t xml:space="preserve">
A hőszigetelésekhez minden esetben a gyártó saját segédeszközeit kell használni, mint pl.: ragasztók, átlapolók, rögzítések, stb.
Szigeteléseket minden esetben úgy kell elkészíteni, hogy a végeredmény egy homogén szigetelt felület legyen, különös tekintettel a hideg közeget szállító csővezetékek esetében.</t>
    </r>
  </si>
  <si>
    <t>Sewage and condensate pipes</t>
  </si>
  <si>
    <t>Szennyíz és kondenzátum csővezetékek</t>
  </si>
  <si>
    <t>HD-PE, welded</t>
  </si>
  <si>
    <t>HD-PE, hegesztett</t>
  </si>
  <si>
    <t>DN40 (ø40 x 3)</t>
  </si>
  <si>
    <t>lm/fm</t>
  </si>
  <si>
    <t>DN50 (ø50 x 3)</t>
  </si>
  <si>
    <t>DN56 (ø56 x 3)</t>
  </si>
  <si>
    <t>DN60 (ø63 x 3)</t>
  </si>
  <si>
    <t>DN70 (ø75 x 3)</t>
  </si>
  <si>
    <t>DN100 (ø110 x 4.3)</t>
  </si>
  <si>
    <t>DN125 (ø125 x 4.9)</t>
  </si>
  <si>
    <t>Insulation</t>
  </si>
  <si>
    <t>Szigetelés</t>
  </si>
  <si>
    <t>Sound attenuating insulation
- gyártó: Geberit
- type: Isol Flex</t>
  </si>
  <si>
    <t>KA PVC, glued</t>
  </si>
  <si>
    <t>KA PVC, ragasztott</t>
  </si>
  <si>
    <t>DN32</t>
  </si>
  <si>
    <t>DN40</t>
  </si>
  <si>
    <t>DN50</t>
  </si>
  <si>
    <t>Plumbing fixtures</t>
  </si>
  <si>
    <t>Szaniterek</t>
  </si>
  <si>
    <t>pc/db</t>
  </si>
  <si>
    <r>
      <rPr>
        <b/>
        <sz val="8"/>
        <rFont val="Arial"/>
        <family val="2"/>
        <charset val="238"/>
      </rPr>
      <t>HD-PE rodding eye</t>
    </r>
    <r>
      <rPr>
        <sz val="8"/>
        <rFont val="Arial"/>
        <family val="2"/>
        <charset val="238"/>
      </rPr>
      <t xml:space="preserve">
Sewer rodding eye with removable cap, complete with all necessary auxiliary materials and sealings.</t>
    </r>
  </si>
  <si>
    <r>
      <rPr>
        <b/>
        <sz val="8"/>
        <rFont val="Arial"/>
        <family val="2"/>
        <charset val="238"/>
      </rPr>
      <t>HD-PE tisztító idom</t>
    </r>
    <r>
      <rPr>
        <sz val="8"/>
        <rFont val="Arial"/>
        <family val="2"/>
        <charset val="238"/>
      </rPr>
      <t xml:space="preserve">
Csatorna tisztító idom és a tisztító nyílást fedő levehető fedél, a szükséges tömítésekkel, és segédanyagokkal kompletten</t>
    </r>
  </si>
  <si>
    <t>DN70</t>
  </si>
  <si>
    <t>DN100</t>
  </si>
  <si>
    <t>DN125</t>
  </si>
  <si>
    <t>Tűzvédelmi mandzsetta, műanyag szennyvíz vezeték tűzszakasz határon való átvezetésésekre, fűzgátló lezárás műanyagcsövek fal- és födémátvezetésénél
- gyártó: Hilti
- típus: CFS-C P, vagy ezzel műszakilag egyenértékű más, a hatályos OTSZ-nek és a vonatkozó, az adott épületre érvényes tűzvédelmi előírásoknak megfelelő termék</t>
  </si>
  <si>
    <t>Equipment</t>
  </si>
  <si>
    <t>Berendezés</t>
  </si>
  <si>
    <t>Pump PS-4
Baller
fully submersible cast iron sewage pump with macerator, IP68 protection class, temperature and ingress monitoring
- nominal head, Δp [mwg]: 9
- nominal flow, V̇ [m³/h]: 10
- pressure connection: D75/110
- nominal power consumption [kW]: 0.5
- manufacturer: Grundfos
- type: GTF 500
MEI &gt;0,4</t>
  </si>
  <si>
    <t>PS-4 szivattyú
Baller
merülő, öntöttvas szennyvízszivattyú, aprító-darabolóval, IP68 védelemmel, hőmérséklet és szivárgás figyeléssel
- névleges emelőmagasság, Δp [mvo]: 9
- névleges térfogatáram flow, V̇ [m³/h]: 10
- nyomócsonk: D75/110
- névleges el. fogyasztás [kW]: 1.5
- gyártó: Wilo
- típus: Rexa CUT GI03.26/S-T15-2-540
MEI &gt;0,4</t>
  </si>
  <si>
    <t>Műanyag cső szerelést csinálni csak +5°C környezeti hőmérséklet felett ajánlott!</t>
  </si>
  <si>
    <t>Under reinforced concrete slabs spigot-and-socket type main line or stack can not be placed! Here only welded polyethylene pipes can be used! By pipe stacks application of long sockets is necessary!
Reinforcing steel assembly and concreting only allowed after a succesful leakage test!</t>
  </si>
  <si>
    <t>Vasalt aljzat alá gumigyűrűs tokos kötésű alap ill. ejtővezetéki csatornacső sem szerelhető! Itt csak hegesztett PE csövek alkalmazhatóak! Ejtővezetékeknél hosszútokok alkalmazása szükséges!
Vassalni, betonozni csak a sikeres tömörségi próba után szabad!</t>
  </si>
  <si>
    <t>Support construction general quality requirements:
Complete support construction in a distance defined in design and technical description, for which galvanised steel clamps/brackets, supports/hangers should be used with vibration and noise insulating rubber inlays. Building should comply to the extreme earthquake resistance requirements, just as well the mechanical installation should, therefore deviation from design and technical description is strictly prohibited!</t>
  </si>
  <si>
    <t>Tartózással kapcsolatos általános elvárások:
Komplett tartózást, a terv és műszaki leírás szerinti megfogási távolságokkal kell elkészíteni, melyhez horganyzott kivitelű típus csőbilincseket, csőtartókat és függesztőket kell használni rezgés- és hangszigetelt betétekkel.
Vasbeton födém esetén a kísérő sínnel gyámolított tartózás nem szükséges.</t>
  </si>
  <si>
    <t>General quality requirements of insulations: 
For insulations always the original auxiliary materials of the manufacturer must be used, i.e.: adhesives, overlapping tapes, fixings, etc.
Insulations should always be made so that the result is a homogenously insulated surface, with special attention in the case of cold medium transferring pipelines.
Armaflex AC: Synthetic rubber based closed cell insulation to prevent condensation, elastic material. Allowed temperature range of medium from -50 to +110°C-ig (band +85°C). Fire resistance classification: DL-s3, d0 (considerable participation in fire, strong smoke production, no flaming droplets/particles), or other technically equivalent product.</t>
  </si>
  <si>
    <t>Hőszigetelés általános minőségi elvárásai: 
A hőszigetelésekhez minden esetben a gyártó saját segédeszközeit kell használni, mint pl.: ragasztók, átlapolók, rögzítések, stb.
Szigeteléseket minden esetben úgy kell elkészíteni, hogy a végeredmény egy homogén szigetelt felület legyen, különös tekintettel a hideg közeget szállító csővezetékek esetében.
Armaflex AC: Szintetikus guni alapú zártcellás szerkezetű páralecsapódás megelőzésére, rugalmas hőszigetelés. Megengedett közeghőm. -50 - +110°C-ig (szalag +85°C). Tűzvédelmi besorolás: DL-s3, d0 (lényeges részvétel a tűzben, erősen füstképző, égve nem csepegő) (Vagy vele műszakilag egyenértékű.</t>
  </si>
  <si>
    <t>Sound absorbing insulation: general quality requirements: 
Sound attenuation effect: Geberit Isol 17mm dampens 20dB(A). In accordance with MSZ EN 14366. This insulation must be between the pipe and clamp too! Allowed temperature of medium -20 - 80°C-ig. Fire resistance class: B2</t>
  </si>
  <si>
    <t xml:space="preserve">Hangcsillapító hőszigetelés általános minőségi elvárásai: 
Hangcsillapító hatás Geberit Isol 17mm. 20dB(A)-t csillapít MSZ EN 14366 szerint. Csőbilincsek és haszoncsővek között is ennek a szigetelésnek kell lennie! Megengedett közeghőm. -20 - 80°C-ig. Tűzvédelmi besorolás: B2 </t>
  </si>
  <si>
    <t>Rainwater pipes</t>
  </si>
  <si>
    <t>Esővíz csővezetékek</t>
  </si>
  <si>
    <t>DN90 (ø90 x 3.5)</t>
  </si>
  <si>
    <t>DN150 (ø160 x 6.2)</t>
  </si>
  <si>
    <t>DN200 (ø200 x 6.2)</t>
  </si>
  <si>
    <t>DN200 (ø200 x 6.2) PN4</t>
  </si>
  <si>
    <t>DN250 (ø250 x 7.8)</t>
  </si>
  <si>
    <t>DN250 (ø250 x 7.8) PN4</t>
  </si>
  <si>
    <t>DN300 (ø315 x 9.8)</t>
  </si>
  <si>
    <t>HD-PE, welded (emergency overflow system)</t>
  </si>
  <si>
    <t>HD-PE, hegesztett (vésztúlfolyó rendszer)</t>
  </si>
  <si>
    <t>DN30 (ø32 x 3)</t>
  </si>
  <si>
    <t>DN300 (ø315 x 9.8) PN4</t>
  </si>
  <si>
    <t>Rainwater, plumbing fixtures</t>
  </si>
  <si>
    <t>Esővíz szaniterek</t>
  </si>
  <si>
    <t>Roof drain
for collecting and draining off rainwater in syphonic systems, w flange gasket, for roofs with soft insulation, with vertical, cut-to-length outlet
- discharge rate min./max [l/s]: 1/12
- connection size: D56
- manufacturer: Geberit
- type: Pluvia 359.105.00.1</t>
  </si>
  <si>
    <t>Tetőösszefolyó
esővíz gyűjtésére és levezetésére leszívásos rendszerben, karimás szigeteléssel, lágy szigetelésű tetőkhöz, méretrevágható függőleges kivezetéssel
- kifolyás min./max. [l/s]: 1/12
- csatlakozó méret: D56
- gyártó: Geberit
- típus: Pluvia 359.105.00.1</t>
  </si>
  <si>
    <t>Roof drain (emergency overflow system)
for collecting and draining off rainwater in syphonic systems, w flange gasket, for roofs with soft insulation, with vertical, cut-to-length outlet
- discharge rate min./max [l/s]: 1/12
- connection size: D56
- manufacturer: Geberit
- type: Pluvia 359.105.00.1</t>
  </si>
  <si>
    <t>Tetőösszefolyó (vésztúlfolyó rendszer)
esővíz gyűjtésére és levezetésére leszívásos rendszerben, karimás szigeteléssel, lágy szigetelésű tetőkhöz, méretrevágható függőleges kivezetéssel
- kifolyás min./max. [l/s]: 1/12
- csatlakozó méret: D56
- gyártó: Geberit
- típus: Pluvia 359.105.00.1</t>
  </si>
  <si>
    <t>Gravity(-fed) rainwater drainage for each outdoor construction and canopies, complete with structural support constructions.</t>
  </si>
  <si>
    <t>Gravitációs esővíz elvezetés minden kültéri helyiséghez és előtetőhöz.Tartózással.</t>
  </si>
  <si>
    <t>/készlet</t>
  </si>
  <si>
    <t>Execution of section-wise pressure test</t>
  </si>
  <si>
    <t>Szakaszos nyomáspróba elvégézése</t>
  </si>
  <si>
    <t>set/klt</t>
  </si>
  <si>
    <t xml:space="preserve">Galvanised steel mounting rails in custom construction and grouped hangers, respectively.
Mounting rails preassembled in different lengths, including end caps, connectorsl, and threaded bolts.
Additional galvanising is not allowed.
Metal dowels, anchor bolts, threaded rods bolts and nuts and washers, grub screws should be included in flat rate prices
Manufacturer: Sikla
or technivallly equivalent </t>
  </si>
  <si>
    <t xml:space="preserve">Horganyzott szerelősínek egyedi konstrukcióban, illetve gyűjtőfelfüggesztések.
Szerelősinek különböző hosszban feldolgozva, beleértve véglezárókkal, összekötő elemekkel, és horogfejű meneteslemezzel.
Utólagos horganyzás a szerelősineken nem megengedett.
Fémdübelenek, hordókapcsoknak, menetes száraknak, csavaroknak anyáknak, alátéteknek, menetes stifteknek az ajánlati egységárakban szerpelniük kell.
Gyártó: Sikla
vagy vele egyenértékű </t>
  </si>
  <si>
    <t>Preparation of an 'as-built' documentation
in the number of copies and form specified by client, delivery of documentation in digital and/or printed form, an execution design with hand drawn, red colored notes and corrections can not be regarded as an 'as-built' design document</t>
  </si>
  <si>
    <t>Megvalósulási dokumentáció készítése
Megvalósulási tervek és dokumentáció készítése a Beruházó által előírt példányszámban és formátumban, a megvalósulási tervek digitális és nyomtatott szállítása, akézzel, pirossal javított kiviteli terv nem tekinthető magvalósulási tervnek.</t>
  </si>
  <si>
    <t>Preparation of installation and construction drawings and approval by technical supervision</t>
  </si>
  <si>
    <t>Szükséges szerelési és műhely tervek elkészítése és jóváhagyatása a műszaki ellenőrzéssel</t>
  </si>
  <si>
    <t>Drainage Technology</t>
  </si>
  <si>
    <t>Technológiai szennyvíz</t>
  </si>
  <si>
    <r>
      <t xml:space="preserve">Pipelife PP-R S5-SDR11 </t>
    </r>
    <r>
      <rPr>
        <sz val="8"/>
        <rFont val="Arial"/>
        <family val="2"/>
        <charset val="238"/>
      </rPr>
      <t>plastic pipe system not protected against oxygen diffusion, polyfusion welded plastic and copper fittinges pipe system. Size range from DN15 to DN100. PN10 pressure rate. Not bendable!!
Temperature-dependent applicability: by 20°C medium 50 year at 12.9bar; by 40°C medium 50 year at 9.2bar; by 60°C medium 50 year at 6.2bar; by 70°C medium 50 year at 4.3bar. application above 70°C is not recommended! Attention!! Linear heat expansion coefficient is 0,15mm/mK. (by steel0,0011mm/mK) Only for surface-mounted installation, not for flush-mounting! ÉME instructions should be strictly followed!</t>
    </r>
  </si>
  <si>
    <r>
      <t xml:space="preserve">Pipelife PP-R S5-SDR11 </t>
    </r>
    <r>
      <rPr>
        <sz val="8"/>
        <rFont val="Arial"/>
        <family val="2"/>
        <charset val="238"/>
      </rPr>
      <t>műanyag csővezetéki rendszer oxigéndiffúzió ellen nem védett, polifúziós hegesztéssel szerelt műanyag és réz fittinges csőrendszer. D16-tól D110-ig tart a méretskála. PN10 nyomásfokozatú. Nem hajlítható!
Cső hőmérséklet függő alkalmazhatósága: 20°C közeg esetén 50évhez 12,9bar tartozik; 40°C közeg esetén 50évhez 9,2bar tartozik; 60°C közeg esetén 50évhez 6,4bar tartozik; 70°C közeg esetén 50évhez 4,3bar tartozik. 70°C felett nem javasolt az alkalmazása! Vigyázat!! a lineáris hőtágulási tényező 0,15mm/mK. (Acélé 0,0011mm/mK) Csak külső szerelés esetén alkalmazható, falban aljzatban nem! ÉME-ben előírtakat maradéktalanul be kell tartani!</t>
    </r>
  </si>
  <si>
    <r>
      <rPr>
        <b/>
        <sz val="8"/>
        <rFont val="Arial"/>
        <family val="2"/>
        <charset val="238"/>
      </rPr>
      <t>Support construction general quality requirements:</t>
    </r>
    <r>
      <rPr>
        <sz val="8"/>
        <rFont val="Arial"/>
        <family val="2"/>
        <charset val="238"/>
      </rPr>
      <t xml:space="preserve">
Complete support construction in a distance defined in design and technical description, for which galvanised steel clamps/brackets, supports/hangers should be used with vibration and noise insulating rubber inlays. Building should comply to the extreme earthquake resistance requirements, just as well the mechanical installation should, therefore deviation from design and technical description is strictly prohibited!</t>
    </r>
  </si>
  <si>
    <r>
      <t xml:space="preserve">Tartózással kapcsolatos általános elvárások:
</t>
    </r>
    <r>
      <rPr>
        <sz val="8"/>
        <rFont val="Arial"/>
        <family val="2"/>
        <charset val="238"/>
      </rPr>
      <t>Komplett tartózást, a terv és műszaki leírás szerinti megfogási távolságokkal kell elkészíteni, melyhez horganyzott kivitelű típus csőbilincseket, csőtartókat és függesztőket kell használni rezgés- és hangszigetelt betétekkel. Az épületnek megkell felelnie extrém földrengési követelményeknek, így a gépészeti tartózásnak is meg kell felelnie ezen követelményeknek, ezért a tervek és műszaki leírásban előírtaktól eltérni szigorúan tilos!</t>
    </r>
  </si>
  <si>
    <t>Pipe Accessories</t>
  </si>
  <si>
    <t>Szerelvények</t>
  </si>
  <si>
    <t>HD PE- steel transition piece DN 200</t>
  </si>
  <si>
    <t>HD PE- acél átmeneti elem DN 200</t>
  </si>
  <si>
    <t>HD PE- steel transition piece DN 100</t>
  </si>
  <si>
    <t>HD PE- acél átmeneti elem DN 100</t>
  </si>
  <si>
    <t>Gate valve, motorized
can be built in as end cap, shut-off valve with counterflanges, bolts and gaskets, installed according to design.
- manufacturer:
- type:</t>
  </si>
  <si>
    <t>Tolózár, motoros
végelzáróként beépíthető elzárószelep, ellenkarimákkal, csavarokkal és tömítésekkel, felszerelve, terv szerinti helyekre.
- gyártó:
- típus:</t>
  </si>
  <si>
    <t>DN200</t>
  </si>
  <si>
    <t>Pump PS-1
T.0.05.0 converting hall
fully submersible cast iron sewage pump, IP68 protection class, temperature and ingress monitoring
- nominal head, Δp [mwg]: 18
- nominal flow, V̇ [m³/h]: 6.8
- pressure connection: DN50
- nominal power consumption [kW]: 2.5
- manufacturer: Wilo
- type: Rexa PRO C05DA-328/EAD1X2-T0025-540-O
MEI &gt;0,4</t>
  </si>
  <si>
    <t>PS-1 szivattyú
T.0.05.0 feldolgozói csarnok
merülő, öntöttvas szennyvízszivattyú, IP68 védelemmel, hőmérséklet és szivárgás figyeléssel
- névleges emelőmagasság, Δp [mvo]: 18
- névleges térfogatáram flow, V̇ [m³/h]: 6.8
- nyomócsonk: DN50
- névleges el. fogyasztás [kW]: 2.5
- gyártó: Wilo
- típus: Rexa PRO C05DA-328/EAD1X2-T0025-540-O
MEI &gt;0,4</t>
  </si>
  <si>
    <t>Pump PS-2
T.0.05.0 converting hall
fully submersible cast iron sewage pump, IP68 protection class, temperature and ingress monitoring
- nominal head, Δp [mwg]: 18
- nominal flow, V̇ [m³/h]: 13
- pressure connection: DN50
- nominal power consumption [kW]: 2.5
- manufacturer: Wilo
- type: Rexa PRO C05DA-328/EAD1X2-T0025-540-O
MEI &gt;0,4</t>
  </si>
  <si>
    <t>PS-2 szivattyú
T.0.05.0 feldolgozói csarnok
merülő, öntöttvas szennyvízszivattyú, IP68 védelemmel, hőmérséklet és szivárgás figyeléssel
- névleges emelőmagasság, Δp [mvo]: 18
- névleges térfogatáram flow, V̇ [m³/h]: 13
- nyomócsonk: DN50
- névleges el. fogyasztás [kW]: 2.5
- gyártó: Wilo
- típus: Rexa PRO C05DA-328/EAD1X2-T0025-540-O
MEI &gt;0,4</t>
  </si>
  <si>
    <t>Pump PS-3
T.0.05.0 converting hall
fully submersible cast iron sewage pump with macerator, IP68 protection class, temperature and ingress monitoring
- nominal head, Δp [mwg]: 18
- nominal flow, V̇ [m³/h]: 4
- pressure connection: DN32/40
- nominal power consumption [kW]: 1.5
- manufacturer: Wilo
- type: Rexa CUT GI03.26/S-T15-2-540
MEI &gt;0,4</t>
  </si>
  <si>
    <t>PS-3 szivattyú
T.0.05.0 feldolgozói csarnok
merülő, öntöttvas szennyvízszivattyú, aprító-darabolóval, IP68 védelemmel, hőmérséklet és szivárgás figyeléssel
- névleges emelőmagasság, Δp [mvo]: 18
- névleges térfogatáram flow, V̇ [m³/h]: 4
- nyomócsonk: DN32/40
- névleges el. fogyasztás [kW]: 1.5
- gyártó: Wilo
- típus: Rexa CUT GI03.26/S-T15-2-540
MEI &gt;0,4</t>
  </si>
  <si>
    <t>Cleaning and turning shafts SWU, Leier or in technically equivalent quality
Shaft construction in sloped trench, from the rough landscape level.
At the bottom of the trench, smooth surface, and a 20cm thick sandy gravel bedding layer – compacted to 95% - must be created. Around the shaft, the refilling must be made by the smoothing and compacting of each layer, up to the level of the final terrain. Watertight and sulfate resistant concrete or technically equivalent solution can be applied for theconstruction. Drop inside the shaft is max. 90 cm, above this height, a separate downcomer is required. Water- and gastight, lockable, „A” grade load capacity, D400 kN construction, diameter of 60cm hatch and frame must be installed. By the adjustment of the hatch , thicknes of the concrete leveling layer is max. 10 cm. In the chamber plastic coated, in concrete embedded footpieces should be placed. Water tightness of lead-throughs in the walls is required. The leftover soil must be deposited inside the area of the lot, transportation distance max. 350m.
   Internal diameter:  0,8 m
   Internal height: varies between 1,5 and 2,5 m</t>
  </si>
  <si>
    <t>Tisztító és fordítóaknák  SWU, Leier vagy vele egyenértékű.
Aknaépítés a tervezett durvatereprendezési szintről rézsűsen kiemelt munkagödörben.
A munkagödör alján finom tükör, és 20 cm vastagságú 95 %-ra tömörített homokos kavics ágyazati réteg készítendő.  A műtárgy melletti földvisszatöltés rétegenkénti elterítéssel és tömörítéssel készüljön a végleges terepszintig való feltöltéssel. A műtárgy vízzáró kialakítással, szulfátálló betonból, vagy azzal egyenértékű egyéb műszaki megoldással építhető. 
Az aknán belüli bukás mértéke max. 90 cm lehet, e felett a bekötéseknél külső ejtőcső építése szükséges. Víz és gázzáró, zárható kivitelű, 60 cm átmérőjű, „A” jelű közúti teherre méretezett D400 kN kialakítású aknafedlap és fedlapkeret elhelyezése szükséges. Az aknafedlap szintbe emelésénél az aknafedlap alatti rábetonozás mértéke max. 10 cm lehet. Az aknakamrában műanyagbevonatos bebetonozott lejáró hágcsó helyezendő el. A falon való csőátvezetés vízzáró kialakítása szükséges. A megmaradó talajt a telep területén belül kell lerakni, szállítási távolság max. 350m
   Belméret (átmérő):  0,8 m
   Belmagasság: 1,5-2,5 m között változó</t>
  </si>
  <si>
    <t>Megvalósulási dokumentáció készítése
Megvalósulási tervek és dokumentáció készítése a Beruházó által előírt példányszámban és formátumban, a megvalósulási tervek digitális és nyomtatott szállítása, a kézzel, pirossal javított kiviteli terv nem tekinthető magvalósulási tervnek.</t>
  </si>
  <si>
    <t>Type and quality of plumbing fixtures should be co-ordinated with the client and interior designer, respectively!</t>
  </si>
  <si>
    <t>A szaniterek minőségi osztályát és típusát a Beruházóval, illetve a belsőépítésszel egyeztetni kell!</t>
  </si>
  <si>
    <t>Before installation, every visible element must be presented to the client for approval!</t>
  </si>
  <si>
    <t>Beépítés előtt minden látszó elemet be kell mutatni az építtetőnek jóváhagyásra!</t>
  </si>
  <si>
    <t>Mosdó 60cm (gipszkaton falra)
Az alábbi elemekből összeállítva:
Gipszkartonfalban tartószerkezeti előkészítés szükséges építészetben!
1 db Hansgrohe Focus infrás csaptelep , állítható hőfokkorlátozóval, beállítható hőmérséklettel, víztakarékos perlátorral (3,8l/min),
1 db MOFÉM búraszifon mosdóhoz, leeresztőszeleppel, fényezett, krómozott, takarótányérral
2 db 1/2" falikorong sárgarézből, belső menettel, hosszúnyakkal
2 db MOFÉM 1/2"-3/8" sarokszelep falitárcsával
2 db 3/8" flexibilis bekötőcsővel</t>
  </si>
  <si>
    <t>Shower tray 90x90cm
Assembled from the following components:
1 pc Hansgrohe Ecostat S thermostatic, suitable for thermal disinfection, mixing shower faucet (9,0 l/min),
1,5m shower hose, wate conserving hand shower, wall mount
1 pc Hansgrohe Croma 100 Vario Eco Smart shower set
2 pc concealed valve from brass, internal thread, with elongated neck
2 pc MOFÉM 1/2" concealed valve, cover plate
2 pc universal leg to level the shower tray</t>
  </si>
  <si>
    <t>Zuhanytálca 90x90cm
Az alábbi elemekből összeállítva:
1 db Hansgrohe Ecostat S termosztatikustermikus, termikus fertőtlenítésre alkalmas  keverő zuhany csaptelep (9,0 l/min),
1,5m zuhanytömlővel, víztakarékos kézizuhannyal, zuhanytaró fali szerelvénnyel
1 db Hansgrohe Croma 100 Vario Eco Smart zuhanygarnitúra
2 db falikorong sárgarézből, belső menettel, hosszúnyakkal
2 db MOFÉM 1/2" csempeszelep, takaró tányérral
2 db Univerzális láb zuhanytálca vízszintbe hozatalához</t>
  </si>
  <si>
    <t>Tea kitchen sink, stainless steel
Assembled from the following components:
1 sink basin plumbing fixture , from stainless steel, 600*500*300 mm, with rear wall skirt,with side jacket plates,height adjustable legs, siphon, overflow with accessories
1 pc Wall-mounted kitchen sink faucet (5 l/min)
2 pc concealed valve from brass, internal thread, with elongated neck</t>
  </si>
  <si>
    <t>Teakonyhai mosogató, rozsdamentes acél
1 medencés mosogató berendezés, rozsdamentes acéllemezből, 600*500*300 mm, hátsó falfelhajtással, oldalsó köpenylemezekkel,állítható magasságú lábakon, szifonnal, túlfolyóval tartozékokkal
1 db Fali konyhai mosogató csapteleppel (5 l/min)
2 db 1/2" falikorong sárgarézből, belső menettel, hosszúnyakkal</t>
  </si>
  <si>
    <t>Kitchen sink, stainless steel
The plumbing fixture is listed in the kitchen technology design's BOQ! comprises the following components:
with rear wall skirt,with side jacket plates,height adjustable legs, siphon, overflow with accessories
1 piece Wall-mounted kitchen sink faucet (5 l/min)
2 pc concealed valve from brass, internal thread, with elongated neck</t>
  </si>
  <si>
    <t>Konyhai mosogató, rozsdamentes acél
A szaniter a konyhatechnológiai költségvetésben kerül kiírásra! előkészítés az alábbi elemekből:
oldalsó köpenylemezekkel,állítható magasságú lábakon, szifonnal, túlfolyóval tartozékokkal
1 db Fali konyhai mosogató csapteleppel (5 l/min)
2 db 1/2" falikorong sárgarézből, belső menettel, hosszúnyakkal</t>
  </si>
  <si>
    <t xml:space="preserve">Geberit Mapress Stainless steel for gaseous media
CrNiMo Steel 1.4401 according to EN 10088,welded pipe pressfitting system with bends, fittings, bushings, section-wise pressure test, freely mounted, protective coating, insulation, complete support construction in a distance defined in design and technical description, for which galvanised steel clamps/brackets, supports/hangers should be used with vibration and noise insulating rubber inlays.
</t>
  </si>
  <si>
    <t>Geberit Mapress rozsdamentes acél gáznemű közegekhez
CrNiMo acél, 1.4401 az EN 10088,szabvány szerint, hegesztett csőanyag, présfitting rendszerű közésekkel, domokkal, csőhüvelyekkel, szakaszos nyomáspróbával, szabadon szerelve, alapmázolással, szigeteléssel, komplett tartózással, a terv és műszaki leírás szerinti megfogási távolságokban, melyhez horganyzott kivitelű típus csőbilincseket, csőtartókat és függesztőket kell használni rezgés- és hangszigetelt betétekkel.</t>
  </si>
  <si>
    <r>
      <rPr>
        <b/>
        <sz val="9"/>
        <rFont val="Arial"/>
        <family val="2"/>
        <charset val="238"/>
      </rPr>
      <t>Support construction general quality requirements:</t>
    </r>
    <r>
      <rPr>
        <sz val="9"/>
        <rFont val="Arial"/>
        <family val="2"/>
        <charset val="238"/>
      </rPr>
      <t xml:space="preserve">
Complete support construction in a distance defined in design and technical description, for which galvanised steel clamps/brackets, supports/hangers should be used with vibration and noise insulating rubber inlays.</t>
    </r>
  </si>
  <si>
    <r>
      <rPr>
        <b/>
        <sz val="9"/>
        <rFont val="Arial"/>
        <family val="2"/>
        <charset val="238"/>
      </rPr>
      <t>Tartózás általános minőségi elvárásai:</t>
    </r>
    <r>
      <rPr>
        <sz val="9"/>
        <rFont val="Arial"/>
        <family val="2"/>
        <charset val="238"/>
      </rPr>
      <t xml:space="preserve">
Komplett tartózást, a terv és műszaki leírás szerinti megfogási távolságokkal kell elkészíteni, melyhez horganyzott kivitelű típus csőbilincseket, csőtartókat és függesztőket kell használni rezgés- és hangszigetelt betétekkel.</t>
    </r>
  </si>
  <si>
    <r>
      <rPr>
        <b/>
        <sz val="9"/>
        <rFont val="Arial"/>
        <family val="2"/>
        <charset val="238"/>
      </rPr>
      <t>Tubolit S v. S Plusz</t>
    </r>
    <r>
      <rPr>
        <sz val="9"/>
        <rFont val="Arial"/>
        <family val="2"/>
        <charset val="238"/>
      </rPr>
      <t>: Closed cell structure polyethylene foam thermal insulation, flexible polymerprotective foil (complete with adhesive bands and auxiliary materials). S Plussz inner foil layer to help threading. Allowed temperature of medium from 0 to 120°C(band: +85°C). Fire resistance class: B1 (hardly inflammable)</t>
    </r>
  </si>
  <si>
    <r>
      <rPr>
        <b/>
        <sz val="9"/>
        <rFont val="Arial"/>
        <family val="2"/>
        <charset val="238"/>
      </rPr>
      <t>Tubolit S v. S Plusz</t>
    </r>
    <r>
      <rPr>
        <sz val="9"/>
        <rFont val="Arial"/>
        <family val="2"/>
        <charset val="238"/>
      </rPr>
      <t>: Zártcellás szerkezetű habosított polietilén hőszigetelés, polimer flexibilis védőfóliával (rendelkezik öntapadó szalagokkal és tartozékokkal). S Plussz behúzást segítő belső fólia réteggel. Megengedett közeghőm. 0 - 102°C-ig (szalag +85°C). Tűzvédelmi besorolás: B1 (nehezen éghető)</t>
    </r>
  </si>
  <si>
    <r>
      <rPr>
        <b/>
        <sz val="9"/>
        <rFont val="Arial"/>
        <family val="2"/>
        <charset val="238"/>
      </rPr>
      <t>Armaflex AC</t>
    </r>
    <r>
      <rPr>
        <sz val="9"/>
        <rFont val="Arial"/>
        <family val="2"/>
        <charset val="238"/>
      </rPr>
      <t>: Synthetic rubber based closed cell structure to prevent condensation, elastic thermal insulation. Allowed temperature of medium -50 - +110°C-ig (band: +85°C). Fire resistance class: DL-s3, d0 (considerable participation in fire, strong smoker production, no flaming droplets/particles)</t>
    </r>
  </si>
  <si>
    <r>
      <rPr>
        <b/>
        <sz val="9"/>
        <rFont val="Arial"/>
        <family val="2"/>
        <charset val="238"/>
      </rPr>
      <t>Armaflex AC</t>
    </r>
    <r>
      <rPr>
        <sz val="9"/>
        <rFont val="Arial"/>
        <family val="2"/>
        <charset val="238"/>
      </rPr>
      <t>: Szintetikus gumi alapú zártcellás szerkezetű páralecsapódás megelőzésére, rugalmas hőszigetelés. Megengedett közeghőm. -50 - +110°C-ig (szalag +85°C). Tűzvédelmi besorolás: DL-s3, d0 (lényeges részvétel a tűzben, erősen füstképző, égve nem csepegő)</t>
    </r>
  </si>
  <si>
    <r>
      <t xml:space="preserve">Consig mineral </t>
    </r>
    <r>
      <rPr>
        <sz val="9"/>
        <rFont val="Arial"/>
        <family val="2"/>
        <charset val="238"/>
      </rPr>
      <t>wool with aluminium lining: Basalt based mineral wool product with aluminium lining, fixed with aluminium tape. Allowed temperature of medium up to +250°C. Fire resistance class: A1 non flammable (according to MSZ EN 13501-1:2007)</t>
    </r>
  </si>
  <si>
    <r>
      <t xml:space="preserve">Consig aluk. á.gy: </t>
    </r>
    <r>
      <rPr>
        <sz val="9"/>
        <rFont val="Arial"/>
        <family val="2"/>
        <charset val="238"/>
      </rPr>
      <t>Bazalt alapú ásványgyapot termék alukasírozással, aluszalaggal rögzítve. Megengedett közeghőm. +250°C-ig. Tűzvédelmi besorolás: A1 nem éghető (MSZ EN 13501-1:2007 szerint)</t>
    </r>
  </si>
  <si>
    <r>
      <t xml:space="preserve">KF: </t>
    </r>
    <r>
      <rPr>
        <sz val="9"/>
        <rFont val="Arial"/>
        <family val="2"/>
        <charset val="238"/>
      </rPr>
      <t>Self-regulating electric trace heating pl.: Devi heating cable, or padding</t>
    </r>
  </si>
  <si>
    <r>
      <t xml:space="preserve">KF: </t>
    </r>
    <r>
      <rPr>
        <sz val="9"/>
        <rFont val="Arial"/>
        <family val="2"/>
        <charset val="238"/>
      </rPr>
      <t>Önszabályozó elektromos kísérőfűtés: pl.: Devi fűtőkábel, vagy szőnyeg</t>
    </r>
  </si>
  <si>
    <r>
      <t xml:space="preserve">AL: </t>
    </r>
    <r>
      <rPr>
        <sz val="9"/>
        <rFont val="Arial"/>
        <family val="2"/>
        <charset val="238"/>
      </rPr>
      <t>0,8mm thick aluminium sheet cladding, with continuous overlapping, sintered connections with aluminium riveting.</t>
    </r>
  </si>
  <si>
    <r>
      <t>AL:</t>
    </r>
    <r>
      <rPr>
        <sz val="9"/>
        <rFont val="Arial"/>
        <family val="2"/>
        <charset val="238"/>
      </rPr>
      <t xml:space="preserve"> 0,8mm-es aluminium lemez borítás, folytonos, átlapolásos, zitnizett kapcsolatokkal, alumínium popszegecses rögzítéssel.</t>
    </r>
  </si>
  <si>
    <t>General quality requirements of insulations: 
For insulations always the original auxiliary materials of the manufacturer must be used, i.e.: adhesives, overlapping tapes, fixings, etc.
Insulations should always be made so that the result is a homogenously insulated surface, with special attention in the case of cold medium transferring pipelines.</t>
  </si>
  <si>
    <t>Hőszigetelés általános minőségi elvárásai:
A hőszigetelésekhez minden esetben a gyártó saját segédeszközeit kell használni, mint pl.: ragasztók, átlapolók, rögzítések, stb.
Szigeteléseket minden esetben úgy kell elkészíteni, hogy a végeredmény egy homogén szigetelt feleület legyen, különös tekintettel a hideg közeget szállító csővezetékek esetében.</t>
  </si>
  <si>
    <t>Tartózás általános minőségi elvárásai:
Komplett tartózást, a terv és műszaki leírás szerinti megfogási távolságokkal kell elkészíteni, melyhez horganyzott kivitelű típus csőbilincseket, csőtartókat és függesztőket kell használni rezgés- és hangszigetelt betétekkel. Az épületnek megkell felelnie extrém földrengési követelményeknek, így a gépészeti tartózásnak is meg kell felelnie ezen követelményeknek, ezért a tervek és műszaki leírásban előírtaktól eltérni szigorúan tilos!</t>
  </si>
  <si>
    <t>Drinking water supply,  stainless steel pipe</t>
  </si>
  <si>
    <t>Ivóvízellátás, rozsdamentes acélcső</t>
  </si>
  <si>
    <t>DN10 (ø12.0 x 1.0)</t>
  </si>
  <si>
    <t>Tubolit S 9mm themal insulation</t>
  </si>
  <si>
    <t>Tubolit S 9mm hőszigetelés</t>
  </si>
  <si>
    <t>DN12 (ø15.0 x 1.0)</t>
  </si>
  <si>
    <t>DN15 (ø18.0 x 1.0)</t>
  </si>
  <si>
    <t>DN20 (ø22.0 x 1.2)</t>
  </si>
  <si>
    <t>Tubolit S 13mm themal insulation</t>
  </si>
  <si>
    <t>Tubolit S 13mm hőszigetelés</t>
  </si>
  <si>
    <t>DN25 (ø28.0 x 1.2)</t>
  </si>
  <si>
    <t>DN32 (ø35.0 x 1.5)</t>
  </si>
  <si>
    <t>DN40 (ø42.0 x 1.5)</t>
  </si>
  <si>
    <t>DN50 (ø54.0 x 1.5)</t>
  </si>
  <si>
    <t>Tubolit S 20mm themal insulation</t>
  </si>
  <si>
    <t>Tubolit S 20mm hőszigetelés</t>
  </si>
  <si>
    <t>DN65 (ø76.1 x 2.0)</t>
  </si>
  <si>
    <t>DN80 (ø88.9 x 2.0)</t>
  </si>
  <si>
    <t>DN100 (ø108 x 2.0)</t>
  </si>
  <si>
    <t>DN100 (ø108.0 x 2.0)</t>
  </si>
  <si>
    <t>Steel pipe for water medium, general quality requirements
MSZ 29:1986 standard seamless steel pipe in sizes according to MSZ EN 10220:2003, with S235JR material quality or MSZ EN 10255 S-195-T or DIN 2440/2448.
With welded joints, bends, fittings, bushings, section-wise pressure test, freely mounted, protective coating, insulation, complete support construction in a distance defined in design and technical description, for which galvanised steel clamps/brackets, supports/hangers should be used with vibration and noise insulating rubber inlays.
Painting of steel pipes (under insulation)
1 layer of repair-painintg of protective coated pipes with red-brownish 'Hammerite' paint
1 layer of cover painting of the entire pipe network with red-brownish 'Hammerite' paint (or technically equivalent).</t>
  </si>
  <si>
    <t>Acélcső víz közeghez, általános minőségi elvárásai
MSZ 29:1986 szerinti varrat nélküli acélcső MSZ EN 10220:2003 szerinti méretben S235JR anyagminőséggel vagy MSZ EN 10255 S-195-T minőségben vagy DIN 2440/2448 szerinti minőségben.
Hegesztett kötésekkel, csőhajlításokkal, idomokkal, csőhüvelyekkel, szakaszos nyomáspróbával, szabadon szerelve, alapmázolással, szigeteléssel, komplett tartózással, a terv és műszaki leírás szerinti megfogási távolságokban, melyhez horganyzott kivitelű típus csőbilincseket, csőtartókat és függesztőket kell használni rezgés- és hangszigetelt betétekkel.
Acélcső festése (hőszigetelés alá)
1 rtg. Alapmázolt csövek visszajavítása vörösesbarna Hammerite festékkel
1 rtg. Fedőréteg felhordása a teljes csővezetéki hálózaton vörösesbarna Hammerite festékkel. Vagy vele műszakilag egyenértékűvel.</t>
  </si>
  <si>
    <t>Support construction general quality requirements:
Complete support construction in a distance defined in design and technical description, for which galvanised steel clamps/brackets, supports/hangers should be used with vibration and noise insulating rubber inlays.</t>
  </si>
  <si>
    <t>Pipe accessories PN10</t>
  </si>
  <si>
    <t>Csővezetéki szerelvények PN10</t>
  </si>
  <si>
    <t>Vízméró óra
Fűtési rendszer töltővíz
lágyvízhez, karimás, számlálóval és érzékelőkkel, impulzuis-jel kimenettel épületfelügylet általi távleolvasáshoz
- névleges átmérő: DN65
- névleges térfogatáram [m³/h]:
- gyártó:
- típus:</t>
  </si>
  <si>
    <t>Water meter
Guideline. Depends on the provided data of technology. Specified in execution plan,</t>
  </si>
  <si>
    <t>Vízméró óra
Előirányzat: Technológia függő. Pontosítás technológia adatszolgáltatás alapján.</t>
  </si>
  <si>
    <t>DN15</t>
  </si>
  <si>
    <t>DN65</t>
  </si>
  <si>
    <t>DN80</t>
  </si>
  <si>
    <t>DN20</t>
  </si>
  <si>
    <t>DN25</t>
  </si>
  <si>
    <r>
      <rPr>
        <b/>
        <sz val="8"/>
        <rFont val="Arial"/>
        <family val="2"/>
        <charset val="238"/>
      </rPr>
      <t>Pressure gauge</t>
    </r>
    <r>
      <rPr>
        <sz val="8"/>
        <rFont val="Arial"/>
        <family val="2"/>
        <charset val="238"/>
      </rPr>
      <t xml:space="preserve">
With capillary pipe, isolating / bleeding ball valve, complete with auxiliary materials.
1,6 accuracy class, D63mm</t>
    </r>
  </si>
  <si>
    <r>
      <rPr>
        <b/>
        <sz val="8"/>
        <rFont val="Arial"/>
        <family val="2"/>
        <charset val="238"/>
      </rPr>
      <t>Nyomásmérő manométer</t>
    </r>
    <r>
      <rPr>
        <sz val="8"/>
        <rFont val="Arial"/>
        <family val="2"/>
        <charset val="238"/>
      </rPr>
      <t xml:space="preserve">
Impulzus vezetékekkel, leválasztó-légtelenítő manométer gömbcsappal, szükséges segédanyagokkal kompletten.
1,6-os pontossági osztály, D63mm</t>
    </r>
  </si>
  <si>
    <r>
      <rPr>
        <b/>
        <sz val="8"/>
        <rFont val="Arial"/>
        <family val="2"/>
        <charset val="238"/>
      </rPr>
      <t>Preparation of installation points for pressure transmitters</t>
    </r>
    <r>
      <rPr>
        <sz val="8"/>
        <rFont val="Arial"/>
        <family val="2"/>
        <charset val="238"/>
      </rPr>
      <t xml:space="preserve">
completely installed according to deisgn
</t>
    </r>
    <r>
      <rPr>
        <b/>
        <sz val="8"/>
        <rFont val="Arial"/>
        <family val="2"/>
        <charset val="238"/>
      </rPr>
      <t>Pressure transmitter is specified in automation design</t>
    </r>
    <r>
      <rPr>
        <sz val="8"/>
        <rFont val="Arial"/>
        <family val="2"/>
        <charset val="238"/>
      </rPr>
      <t>!</t>
    </r>
  </si>
  <si>
    <r>
      <rPr>
        <b/>
        <sz val="8"/>
        <rFont val="Arial"/>
        <family val="2"/>
        <charset val="238"/>
      </rPr>
      <t>Beépítési pont kialakítása nyomás távadók számára</t>
    </r>
    <r>
      <rPr>
        <sz val="8"/>
        <rFont val="Arial"/>
        <family val="2"/>
        <charset val="238"/>
      </rPr>
      <t xml:space="preserve">
 kompletten beépítve a terv szerinti helyekre. 
</t>
    </r>
    <r>
      <rPr>
        <b/>
        <sz val="8"/>
        <rFont val="Arial"/>
        <family val="2"/>
        <charset val="238"/>
      </rPr>
      <t>Nyomás távadót az automatika szakág tartalmazza</t>
    </r>
    <r>
      <rPr>
        <sz val="8"/>
        <rFont val="Arial"/>
        <family val="2"/>
        <charset val="238"/>
      </rPr>
      <t>!</t>
    </r>
  </si>
  <si>
    <r>
      <t xml:space="preserve">Temperature gauge
</t>
    </r>
    <r>
      <rPr>
        <sz val="8"/>
        <rFont val="Arial"/>
        <family val="2"/>
        <charset val="238"/>
      </rPr>
      <t>For 12mm bushing, 1/2" external thread, completely installed according to design.
0-120 °C measurng range in heating systems
1</t>
    </r>
    <r>
      <rPr>
        <vertAlign val="superscript"/>
        <sz val="8"/>
        <rFont val="Arial"/>
        <family val="2"/>
        <charset val="238"/>
      </rPr>
      <t>st</t>
    </r>
    <r>
      <rPr>
        <sz val="8"/>
        <rFont val="Arial"/>
        <family val="2"/>
        <charset val="238"/>
      </rPr>
      <t xml:space="preserve"> accuracy class, D=63mm, L=100mm
WIKA R52.063, PN16</t>
    </r>
  </si>
  <si>
    <r>
      <t xml:space="preserve">Merülőhüvelyes hőmérő 
</t>
    </r>
    <r>
      <rPr>
        <sz val="8"/>
        <rFont val="Arial"/>
        <family val="2"/>
        <charset val="238"/>
      </rPr>
      <t>12mm-es merülőhüvelybe, 1/2" külső menettel, kompletten beépítve a terv szerinti helyekre.
fűtési rendszerben 0-120 fok mérési tartomány
1-es pontossági osztály, D=63mm, L=100mm
WIKA R52.063, PN16</t>
    </r>
  </si>
  <si>
    <t>Mágnesszelep PN10
VÍztartály töltés
elzáró membránszelep ivóvízhez, gömbgrafitos öntöttvas házzal, karimás csatlakozással, alapesetben zárt, 24 vagy 230V-os működtetésű
- nominal size: DN80
- gyártó: Honeywell
- type: MV300</t>
  </si>
  <si>
    <t>Central thermal disinfection system with key switch, with fittings</t>
  </si>
  <si>
    <t>Központi termikus fertőtlenítő rendszer kulcsos kapcsolóval kompletten, szerelvényekkel</t>
  </si>
  <si>
    <t>Equipment of water treatment, pipe accessories</t>
  </si>
  <si>
    <t>Vízkezelés berendezései, csővezetéki szerelvények</t>
  </si>
  <si>
    <t>Pump P-W-1
U.0.02.0 Water treatment
pressure boosting station for drinking water, w. stainless steel high-pressure glanded, variable speed pumps with frequeny conevrters, operating in parallel, on a base frame, w. control unit
- nominal head, Δp [mwg]: 75
- nominal flow, V̇ [m³/h]: 64.2
- nominal power consumption [kW]: 19.15
- manufacturer: Wilo
- type: COR-4 Helix VE 1606/K/CCE-01
MEI &gt;0,4</t>
  </si>
  <si>
    <t>P-W-1 szivattyú
O.0.26.0 Vízkezelés
nyomásfokozó állomás ivóvízhez, rozsdamentes acél, nagynyomású száraztengelyű, változó fordulatszámú, párhuzamosan működő frekvenciaváltós szivattyúkkal, alapkeretre szerelve, vezérlőegységgel
- névleges emelőmagasság, Δp [mvo]: 75
- névleges térfogatáram flow, V̇ [m³/h]: 64.2
- névleges el. fogyasztás [kW]: 19.15
- gyártó: Wilo
- típus: COR-4 Helix VE 1606/K/CCE-01
MEI &gt;0,4</t>
  </si>
  <si>
    <t>Pump P-W-2
U.0.02.0 Water treatment
variable speed, wet rotor circulator pump, with flanged connections, counterflanges, gaskets and bolts,expansion joints, built-in frequency converter, motor with and full electronic trip unit and thermal protection, flow limitation, dp-c, dp-v, V-const. operation modes
- nominal head, Δp [mwg]: 26
- nominal flow, V̇ [m³/h]: 16.6
- nominal power consumption [kW]: 2.2
- manufacturer: Wilo
- type:
MEI &gt;0,4</t>
  </si>
  <si>
    <t>P-W-2 szivattyú
O.0.26.0 Vízkezelés
változó fordulatszámú, nedves tengelyű keringető szivattyú, karimás csatlakozókkal, ellenkarimákkal, tömítéssel és csavarokkal, kompenzátorokkal, beépített frekvenciaváltóval, motor teljes elektronikus és termikus védelemmel, térfogatáram-korlátozó, állandó és változó nyomáskülönbség, állandó térfogatáram üzemmódokkal
- névleges emelőmagasság, Δp [mvo]: 26
- névleges térfogatáram flow, V̇ [m³/h]: 16.6
- névleges el. fogyasztás [kW]: 2.2
- gyártó: Wilo
- típus:
MEI &gt;0,4</t>
  </si>
  <si>
    <t>Pump P-AC-1
Adiabatic cooling gate 1
variable speed, wet rotor circulator pump, with flanged connections, counterflanges, gaskets and bolts,expansion joints, built-in frequency converter, motor with and full electronic trip unit and thermal protection, flow limitation, dp-c, dp-v, V-const. operation modes
- nominal head, Δp [mwg]:
- nominal flow, V̇ [m³/h]: 1.86
- nominal power consumption [kW]:
- manufacturer: Wilo
- type:
MEI &gt;0,4</t>
  </si>
  <si>
    <t>P-AC-1 szivattyú
Adiabatikus hűtőkapu 1
változó fordulatszámú, nedves tengelyű keringető szivattyú, karimás csatlakozókkal, ellenkarimákkal, tömítéssel és csavarokkal, kompenzátorokkal, beépített frekvenciaváltóval, motor teljes elektronikus és termikus védelemmel, térfogatáram-korlátozó, állandó és változó nyomáskülönbség, állandó térfogatáram üzemmódokkal
- névleges emelőmagasság, Δp [mvo]:
- névleges térfogatáram flow, V̇ [m³/h]: 1.86
- névleges el. fogyasztás [kW]:
- gyártó: Wilo
- típus:
MEI &gt;0,4</t>
  </si>
  <si>
    <t>Pump P-AC-2
Adiabatic cooling gate 2
variable speed, wet rotor circulator pump, with flanged connections, counterflanges, gaskets and bolts,expansion joints, built-in frequency converter, motor with and full electronic trip unit and thermal protection, flow limitation, dp-c, dp-v, V-const. operation modes
- nominal head, Δp [mwg]:
- nominal flow, V̇ [m³/h]: 1.86
- nominal power consumption [kW]:
- manufacturer: Wilo
- type:
MEI &gt;0,4</t>
  </si>
  <si>
    <t>P-AC-2 szivattyú
Adiabatikus hűtőkapu 2
változó fordulatszámú, nedves tengelyű keringető szivattyú, karimás csatlakozókkal, ellenkarimákkal, tömítéssel és csavarokkal, kompenzátorokkal, beépített frekvenciaváltóval, motor teljes elektronikus és termikus védelemmel, térfogatáram-korlátozó, állandó és változó nyomáskülönbség, állandó térfogatáram üzemmódokkal
- névleges emelőmagasság, Δp [mvo]:
- névleges térfogatáram flow, V̇ [m³/h]: 1.86
- névleges el. fogyasztás [kW]:
- gyártó: Wilo
- típus:
MEI &gt;0,4</t>
  </si>
  <si>
    <t>Kezelt víz</t>
  </si>
  <si>
    <t>Reverse rinsing filter with flanges for dinking water, copper allory housing, pressure gauging ports, pressure gauges, PN16 pressure rating, for horizontal installation, fully automatic flushing activated by timer and differential pressure, stainless 100µm filter
- maximum flow V̇ [m³/h]: 28
- nominal diameter: DN80
- manufacturer: Cillit
- type: Multipur A 80</t>
  </si>
  <si>
    <t>Visszamosható szűrő karimás csatlakozással, ivóvízhez, rézötvözet házzal, nyomásmérő csonkokkal, nyomásmérőkkel, PN16 nyomásfokozatra, vízszintesen beépítendő, teljesen automatikus öblítés időzítő és nyomáskülönbség által aktiválva, rozsdamentes 100µm-es szűrővel
- legnagyobb átfolyás V̇ [m³/h]: 28
- névleges átmérő: DN80
- gyártó: Cillit
- típus: Multipur A 80</t>
  </si>
  <si>
    <t>Cillit EcoAdd 5l/h@10 bar antiscalant adding station</t>
  </si>
  <si>
    <t>Cillit EcoAdd 5l/h@10 bar antiscalant adagoló állomás</t>
  </si>
  <si>
    <t>Reverse osmosis desalination unit, comprisong the following parts:
- protective filter, 5µm with pressure gauges
- motorized feed valve
- pressure switch
- pressure booster unit
- RO membrane tubes, with pressure gauges
- conductivity sensor
- flow meter
- desalination level control valve, manual
- control unit
- base frame
- nominal flow V̇ [m³/h]: 16,6
- inlet min./max. pressure [bar]: 2/5
- nominal diameter in/out: DN65/50
- nominal power consumption [kW]: 11
- dimensions W/H/L [mm]: 6000/2000/1000
- manufacturer: Cillit
- type: Osmostar 18000ND-AS
- With pressure booster</t>
  </si>
  <si>
    <t>Reverz ozmózisos sótalanító egység, mely az alábbi elemekből áll:
- védő szűrő, 5µm nyomásmérőkkel
- motoros töltőszelep
- nyomáskapcsoló
- nyomásfokozó
- RO membrán csövek, nyomásmérőkkel
- vezetőképesség-érzékelő
- térfogatáram-mérő
- sótalanítási szintet beállító kézi szelep
- vezérlőegység
- alapkeret
- névleges térfogatáram V̇ [m³/h]: 16,6
- belépő min./max. nyomás [bar]: 2/5
- névleges átmérő be/kilépő: DN65/50
- névleges el. fogyasztás [kW]: 11
- méretek W/H/L [mm]: 6000/2000/1000
- gyártó: Cillit
- típus: Osmostar 18000ND-AS
- Nyomásfokozó szivattyúval</t>
  </si>
  <si>
    <t>Water softener
twin column, continuously operating unit for the removal of hardness causing mineral content from water, comprising the following parts:
- 2 glass fiber reinforced plastic tank with distribution head
- 2 central valve control units
- water meter
- 3-stage change-over control valve
- regenerative saline tank
- storage tank volume [litre]: 1000
- nominal fflow V̇ [m³/h]: 16
- operational min./max. pressure [bar]: 2/8
- nominal diameter: DN50
- dimensions W/H/L [mm]: 3290/2450/1150
- manufacturer: Cillit
- type: OptiSOFT Duplex C2/500</t>
  </si>
  <si>
    <t>Vízlágyító
kétoszlopos, folyamatos működésű egység a keménységet okozó ásványi anyagok vízből való eltávolítására, mely az alábbi elemekből áll:
- 2 üvegszálerősítéses műanyag tartály elosztófejjel
- 2 központi szelepvezérlő egység
- vízmérő óra
- 3-állású vezérlő váltószelep
- regeneráló sóoldat tartály
- tárolótartály térfogat [liter]: 1000
- névleges átfolyás V̇ [m³/h]: 16
- működési min./max. nyomás [bar]: 2/8
- névleges átmérő: DN50
- méretel Sz/M/H [mm]: 3290/2450/1150
- gyártó: Cillit
- típus: OptiSOFT Duplex C2/500</t>
  </si>
  <si>
    <t>BWT AQA therm HES
Water softener for heating systems</t>
  </si>
  <si>
    <t>BWT AQA therm HES fűtővízkezelő állomás
Vízlágyító fűtési rendszerhez</t>
  </si>
  <si>
    <t>Statically sized machine bases</t>
  </si>
  <si>
    <t>Statikailag méretezett gépalapok.</t>
  </si>
  <si>
    <t>Disinfection of the distribution network</t>
  </si>
  <si>
    <t>A hálózat fertőtlenítése</t>
  </si>
  <si>
    <t>Acquirement of a negative water sampe according to Building Permit Decree</t>
  </si>
  <si>
    <t>Negatív vízminta beszerzése Építés Engedélyezési Határozat szerint</t>
  </si>
  <si>
    <t>Galvanised steel mounting rails in custom construction and grouped hangers, respectively._x000D_
Mounting rails preassembled in different lengths, including end caps, connectorsl, and threaded bolts._x000D_
Additional galvanising is not allowed._x000D_
Metal dowels, anchor bolts, threaded rods bolts and nuts and washers, grub screws should be included in flat rate prices_x000D_
Manufacturer: Hilti_x000D_
or technivallly equivalent _x000D_
Cost estimation only for informal purposes, exact quantiites will be finalized in execution design</t>
  </si>
  <si>
    <t>Horganyzott szerelősínek egyedi konstrukcióban, illetve gyűjtőfelfüggesztések.
Szerelősinek különböző hosszban feldolgozva, beleértve véglezárókkal, összekötő elemekkel, és horogfejű meneteslemezzel.
Utólagos horganyzás a szerelősineken nem megengedett.
Fémdübelenek, hordókapcsoknak, menetes száraknak, csavaroknak anyáknak, alátéteknek, menetes stifteknek az ajánlati egységárakban szerpelniük kell.
Gyártó: Hilti
vagy vele egyenértékű 
Becslés ,a pontos mennyiség a kiviteli terv során kerül véglegesítésre</t>
  </si>
  <si>
    <t>Installation design, commissioning, etc. of DCW and DHW  systems</t>
  </si>
  <si>
    <t xml:space="preserve">Víz rendszerek szerelési tervei, üzembe helyezése, stb, </t>
  </si>
  <si>
    <t>Preparation of icomplete nstallation and detail design documentation</t>
  </si>
  <si>
    <t>Az összes szerelési és részlet terv elkészítése</t>
  </si>
  <si>
    <t>preparation according to delivered execution design documents, 3 sets in printed form, 2 sets on CD,  in hungarian and english</t>
  </si>
  <si>
    <t>az átadott kiviteli terveknek megfelelő kidolgozás, 3 pld nyomtatva, 2 pld CD, magyar és angol nyelven</t>
  </si>
  <si>
    <t>Collision check with Autodesk Navisworks</t>
  </si>
  <si>
    <t>Ütközés vizsgálat Autodesk Navisworks segítségével</t>
  </si>
  <si>
    <t>Equipment inspection, facilitating the necessary coordination and technical presentations</t>
  </si>
  <si>
    <t>Berendezések felülvizsgálata, a szükséges megbeszélések és műszaki ismertetések</t>
  </si>
  <si>
    <t>Coordination of authorization and technival review with the relecant authorities, w. certifications</t>
  </si>
  <si>
    <t>Egyeztetés, engedéyeztetés és műszaki felülvizsgálat az illetékes hatóságokkal, bizonylatolva</t>
  </si>
  <si>
    <t>Oversight of loading and deareation</t>
  </si>
  <si>
    <t>A töltés és légtelenítés ellenőrzése</t>
  </si>
  <si>
    <t>documented after the succesful pressure test</t>
  </si>
  <si>
    <t>az elvégzett nyomáspróba után dokumentálva</t>
  </si>
  <si>
    <t>As-built documentation</t>
  </si>
  <si>
    <t>Megvalósulási dokumentáció</t>
  </si>
  <si>
    <t>preparation of documents, 3 sets in printed form, 2 sets on CD,  in hungarian and english</t>
  </si>
  <si>
    <t>Dokumentáció elkészítése 3 pld-ban, magyar és angol nyelven nyomtatva és 2 pld CD</t>
  </si>
  <si>
    <t>On-time training of operation personnel</t>
  </si>
  <si>
    <t xml:space="preserve">A kezelőszemélyzet egyszeri betanítása </t>
  </si>
  <si>
    <t>Training protocol documentation</t>
  </si>
  <si>
    <t>Betanítási jegyzőkönyv készítése</t>
  </si>
  <si>
    <t>Commissioning and initial setup of equipment</t>
  </si>
  <si>
    <t>A berendezés üzembehelyezése és beszabályozása</t>
  </si>
  <si>
    <t>Nyomáspróba</t>
  </si>
  <si>
    <t>Operation tests, tuning along with automation</t>
  </si>
  <si>
    <t>Működés ellenőrzése, az automatikável közös beszabályozás</t>
  </si>
  <si>
    <t>Labeling and marking</t>
  </si>
  <si>
    <t>Táblázás és feliratozás</t>
  </si>
  <si>
    <t>Lable plate size: 100x50 mm w. welded mounting kit
Manufacturer: Hilti</t>
  </si>
  <si>
    <t>Táblaméret: 100x50 mm hegeszetett tartóval
Gyártó: Hilti</t>
  </si>
  <si>
    <t>Flow direction indication arrows according to DIN2404</t>
  </si>
  <si>
    <t>Közeg áramlási irányának jelzése DIN2404 szerint</t>
  </si>
  <si>
    <t>Self adhesve flow direction display arrow
Size:230x40 mm</t>
  </si>
  <si>
    <t>Öntapadós áramlásirány jelző nyíl 
Méret:230x40 mm</t>
  </si>
  <si>
    <t>Technological warm water</t>
  </si>
  <si>
    <t>Technológiai melegvíz</t>
  </si>
  <si>
    <t>DN150</t>
  </si>
  <si>
    <t>Ball valve,  lock-shield valve PN10
Internal/internal threaded connection, without drain, gunmetal
- manufacturer:
- type:</t>
  </si>
  <si>
    <t>Gömbcsap, lakatolható PN10
Belső/belső menetes csatlakozással, ürítőcsonk nélkül, vörösöntvény
- gyártó:
- típus:</t>
  </si>
  <si>
    <t>Ball valve PN10
Internal/internal threaded connection, without drain, gunmetal
- manufacturer:
- type:</t>
  </si>
  <si>
    <t>Gömbcsap PN10
Belső/belső menetes csatlakozással, ürítőcsonk nélkül, vörösöntvény
- gyártó:
- típus:</t>
  </si>
  <si>
    <t xml:space="preserve">Flanged butterfly valve, PN10
can be built in as end cap, gunmetal shut-off valve with counterflanges, bolts and gaskets, installed according to design, for drinking water application
- manufacturer:
- type: </t>
  </si>
  <si>
    <t>Karimás pillangószelep, PN10
végelzáróként beépíthető vörösöntvény elzárószelep, ellenkarimákkal, csavarokkal és tömítésekkel, felszerelve, terv szerinti helyekre, ivóvízhez
- gyártó:
- típus:</t>
  </si>
  <si>
    <t>3-way motorised control valve PN10
with water side connecting, gaskets, counterflanges (if necessary) and bolts
- kv value [m³/h]:
- size:DN100
- voltage [V]:
- manufacturer:
- type:</t>
  </si>
  <si>
    <t>Kétutú motoros szabályzószelep PN10
vízoldali csatlakozással, tömítésekkel, ellenkarimákkal (ha szükséges) és csavarokkal
- kv érték [m³/h]:
- méret: DN100
- feszültség [V]:
- gyártó:
- típus:</t>
  </si>
  <si>
    <t>Construction of technological warm water drops with DN25 shut-off valve, complete
Flat rate price, shouldn't be included in combined offer</t>
  </si>
  <si>
    <t>Technológiai melegvíz leállás készítése DN25 elzáróval, kompletten.
Egységár, nem kell szerepeltetni az összesített ajánlatban</t>
  </si>
  <si>
    <t>Construction of technological warm water drops with DN32 shut-off valve, complete
Flat rate price, shouldn't be included in combined offer</t>
  </si>
  <si>
    <t>Technológiai melegvíz leállás készítése DN32. elzáróval, kompletten.
Egységár, nem kell szerepeltetni az összesített ajánlatban</t>
  </si>
  <si>
    <t>Construction of technological warm water drops with DN50 shut-off valve, complete
Flat rate price, shouldn't be included in combined offer</t>
  </si>
  <si>
    <t>Technológiai melegvíz leállás készítése DN50 elzáróval, kompletten.
Egységár, nem kell szerepeltetni az összesített ajánlatban</t>
  </si>
  <si>
    <t>Installation design, commissioning, etc. of technological warm water systems</t>
  </si>
  <si>
    <t>Comments to Mechanical Design</t>
  </si>
  <si>
    <t>Megjegyzések gépészethez</t>
  </si>
  <si>
    <t>GENERAL TECHNICAL CONDITIONS</t>
  </si>
  <si>
    <t>ÁLTALÁNOS MŰSZAKI FELTÉTELEK</t>
  </si>
  <si>
    <t>In case of doubt regarding content and/or interpretation a reconciliation is required</t>
  </si>
  <si>
    <t>Esetleges tartami és értelmi eltérés estetén a tételt le kell egyeztetni.</t>
  </si>
  <si>
    <t>Equipment specificaions were issued for the sake of correct and thorough technical infomation, replacement with an equipment having comparable parameters is possible. Differences require item-wise co-ordination with designer and client</t>
  </si>
  <si>
    <t>A megadott berendezések gyártmányai típusai csak a korrekt és teljes körű műszaki tájékoztatás miatt kerültek meghatározásra, hasonló paraméterű berendezésekkel kiválthatóak. Az eltéréseket a tervezővel és a beruházóval tételesen kell egyeztetni.</t>
  </si>
  <si>
    <t>Insted of machines, appliances selected in design, matchable products are allowed to be built in.</t>
  </si>
  <si>
    <t>A tervben szereplő gépek, berendezések helyett velük egyenértékű is beépíthető.</t>
  </si>
  <si>
    <t>TECHNICAL CONDITIONS OF CONSTRUCTION</t>
  </si>
  <si>
    <t>MŰSZAKI KIVITELEZÉSI FELTÉTELEK</t>
  </si>
  <si>
    <t>In the specified unit prices the following additive costs should be always included:</t>
  </si>
  <si>
    <t>A megadott egységárakba az alábbi járulékos költségeket is bele kell érteni minden esetben:</t>
  </si>
  <si>
    <t>Every item's unit price that is requred to the accomplishment of a professionally impeccable implementation, should be included in the flat price..</t>
  </si>
  <si>
    <t>Minden olyan rész egységárnak, mely a szakmailag kifogástalan komplett kivitelezés elérésséhez szükséges, az egységárakba bele kell számítani.</t>
  </si>
  <si>
    <t>Every auxiliary materials, costs, tools, works, personal protective equipment that is not itemized and priced separately, however, necessary for the sub-contractor, should be included in the contractor's flat price.</t>
  </si>
  <si>
    <t>Minden segédanyag, gépköltség, szerszám, munka és munkavédelmi berendezést, mely nincs külön költségelve kiírva, ugyanakkor az alvállalkozó részére szükséges, azt az alvállalkozói egységárnak tartamaznia kell.</t>
  </si>
  <si>
    <t>Occurrent customs duties are included in the presented flat prices.</t>
  </si>
  <si>
    <t>Esetleges vámköltségek is a megadott egységárak tartalmazzák.</t>
  </si>
  <si>
    <t>Every surveys ordered by the customer should be performed by the contractor at no additional costs.</t>
  </si>
  <si>
    <t>Minden Megrendelő által elrendelt felmérési munkát az alvállalkozónak költségtérítés nélkül el kell végeznie.</t>
  </si>
  <si>
    <t>Costs of insulation and other assembly works required auxiliary materials should also be included in flat prices. Selection of a system and function conform supporting sturctue is the contractor's responsibility (excep: building structure).</t>
  </si>
  <si>
    <t>Hőszigetelési és egyyéb szerelési munkáknál a rögzítőanyagok költségét szintén kell hogy az egységárak tartalmazzák. A rendszernek és funkciónak megfelelő tartószerkezet kiválasztása az alvállalkozó felelőssége (kivétel épület tartószerkezet).</t>
  </si>
  <si>
    <t>Every waste and scrap from materials owned by the contractor remains in the property of the contractor. Disposal and waste treatment, organization, vendition in accordance with official regulations lie in contractor's responsibility, and part of the contractual obligations.</t>
  </si>
  <si>
    <t>Minden az építkezésen az alvállalkozó anyagából keletkező hulladék és maradék anyag az alvállalkozó tulajdonát képezi. Az építkezés területéről ezen hulladék és maradék anyagok szakszerű hatósági előírásoknak megfelelő elszállítása, hulladék kezelése, rendszerezése, értékesítése az alvállallkozó felelőssége, és szerződéses feladatát képezi.</t>
  </si>
  <si>
    <t>Regular and final cleaning of the construction site and dedusting of equipment installed by the contractor is his/her duty, its costs are included in flat rate prices.</t>
  </si>
  <si>
    <t>Rendszeres és a végleges munkaterület kitakarítása, alvállalkozó által beszerelt berendezések portalanítása az alvállalkozó feladata, költségét az egységárak tartamazzák.</t>
  </si>
  <si>
    <t>A szerződés megkötése előtt a kivitelezőnek egyeztetnie szükséges a Belsőépítész terezővel a berendezések kiviteléről (pl.: szín, kivitel, stb.).</t>
  </si>
  <si>
    <t>Bidder is obliged to produce a functioning and fully complete equipment construction.</t>
  </si>
  <si>
    <t>Az ajánlattevő köteles egy működőképes és egyben teljes komplett berendezés kivitelezést elkészíteni.</t>
  </si>
  <si>
    <t>Every equipment components are considered together with all the auxiliary materials, supporting elements, consumables necessary for connection, even if they are not separately indicated in the quotation.</t>
  </si>
  <si>
    <t>Minden berendezés egységelemei minden esetben a csatlakozáshoz szükséges szerelési anyaggal, tartószerkezettel, fogyóeszközökkel értendők, még akkor is ha külön nincs részletezve a költségvetetésben.</t>
  </si>
  <si>
    <t>Under engineering sub-disciplines listed electrical connections, the necessary auxiliary materials should be included as additinal costs in the flat price by the contractor.</t>
  </si>
  <si>
    <t>A gépészeti szakágaknál kiírt berendezések elektromos bekötését szükséges szerlési segédanyagokkal mint járulékos munkákkal számolnia kell a az alvállalkozónak az egységáraknál.</t>
  </si>
  <si>
    <t>For the construction of every fire protection cladding required by the local fire department (as competent authority) the contractor bears responsibility.</t>
  </si>
  <si>
    <t>Minden a helyi tűzóltóság -mint hatósággal- által megövetelt tűzvédelmi bevonat burkolat kivitelezése az alvállalkozót terheli.</t>
  </si>
  <si>
    <t>Appliances and components requiring authority permit, furthermore imported components that do not have marketing approval, need to pass through testing and local authorization. In any case, contractor pays the incurred costs.</t>
  </si>
  <si>
    <t>Engedélyköteles berendezések, és részegységek, valamint Magyarországra importált, jóváhagyással forgalmazási engedéllyel nem rendelkező részeségek bevizsgálása, helyi engedélyeztetése hatósági bejegyzése szükséges. Ennek költsége minden esetben az alvállalkozót terheli.</t>
  </si>
  <si>
    <t>Every cost of scaffold (below and above the height of 3.5m) necessary for construction, tool costs, tools, lifting devices, heavy-duty crane, conveyor belt should be included in flat prices by the contractor.</t>
  </si>
  <si>
    <t>Minden szereléshez és kivitelezésehez szükséges állvány 3,5m felett is, segédszerkezetek, gép költségek, szerszámok, emelőberendezések, nagyteherbírású daru , szállítószalag költségét az egységárskba bele kell kalkulálnia az alvállalkozónak.</t>
  </si>
  <si>
    <t>Wall/floor openings for pipes, cables and ducts should be sealed with fire rated material. For that reason each conduit must be insulated appropriately (fire rated at fire section borders, Kaiflex elsewhere). In wider openings, and around fire dampers, up to 8cm width of the gap the restoring sealant should be fire-resistant plaster.</t>
  </si>
  <si>
    <t>Fal és födémáttöréseket csövek ill. légcsatornák kábelek részére, éghetetlen anyaggal tömíteni kell. Ezért minden vezetéket a megfelelő (tűzhatároknál éghetetlen, egyéb átvezetéseknél Kaiflex) szigeteléssel kell bevonni. Nagyobb leválások, áttörések tűzgátlócsappantyúk körüli helyreállítást 8cm-ig tűzgátló vakolattal kell kitölteni, helyreállítani.</t>
  </si>
  <si>
    <t>Above mentioned supplementaryr works is part of the contract performance, and won't be separately accounted..</t>
  </si>
  <si>
    <t>Fenti feladat mint járulékos feladat a szerződéses teljesítés részét képezi, és külön nem lesz elszámolva.</t>
  </si>
  <si>
    <t>Every pipe and duct line should be labeled with water-resistant stickers. The label informs about the following:</t>
  </si>
  <si>
    <t>Minden csővezeték és légcsatornát a szerlés hőszigetelést követően öntapadó vízálló matricával fel kell iratozni. A tájékoztató felirat tartamazza:</t>
  </si>
  <si>
    <t>type of medium</t>
  </si>
  <si>
    <t>közeg fajtája</t>
  </si>
  <si>
    <t>flow direction</t>
  </si>
  <si>
    <t>közegáramlás iránya</t>
  </si>
  <si>
    <t>Labels should be placed system-wise at equal distance, by every 10 meters. Cost included in the complete price offer.</t>
  </si>
  <si>
    <t>A felirati matricákat rendszer szerint azonos távolságban 10m-ként kell elhelyezni. A költségeket az összárajánlat tartalmazza.</t>
  </si>
  <si>
    <t>Each electric cable (both low- and high voltage) must be marked in a water-resistant way at their ends, and these marks should be catalogued in the cable list.</t>
  </si>
  <si>
    <t>Minden elektromos kábelt (magas alacsonyfeszültségű) a két végén időálló kivitelben meg kell jelölni, és ezen jelöléseket a szekrényterveken és kábellistán fel kell tüntetni.</t>
  </si>
  <si>
    <t>In all electric cabinets, the installed RCD-s, automatic switches, electromagnetic relays, time relays, power switches should be products of the same manufacturer if possible.</t>
  </si>
  <si>
    <t>A összes szekrényekbe épített fi-relék, automata kapcsolók, mágneskapcsolók, időrelék, teljesítménykapcsolók lehetőség szerint egy azonos gyártótól származhatnak.</t>
  </si>
  <si>
    <t>Single stage motors up to 5.5kW are directly, above 7.5kW star-delta switch connected.</t>
  </si>
  <si>
    <t>Egyfokozatú motorkat 5,5kW-ig direkt bekötéssel, 7,5kW feletti motorokat csillag-delta kapcsolással kell bekötni.</t>
  </si>
  <si>
    <t>Pipe mounting should be constructed from commercially available products like HILTI, MEFA (or equivalent) that comprises vibration insulating with rubber inlay elements.</t>
  </si>
  <si>
    <t>A cső tartószerkezeteket minden esteben a kereskedelemben járatos, kapható HILTI, MEFA (vagy egyenértékű) testhang terjedést gátló gumibetéstes kivitelben kell elkészíteni.</t>
  </si>
  <si>
    <t>Using twisted wires for fixing or additionally welded support beams are not allowed.</t>
  </si>
  <si>
    <t xml:space="preserve">Dróttal történő rögzítések, dierket utólag ráhegesztett konzolok nem megengedettek. </t>
  </si>
  <si>
    <t>Minden tűzvédelmi berendezést kettős elektromos betáplálással kell ellátni.</t>
  </si>
  <si>
    <t>Fire protection systems should be constructed from materials approved by the regulatory Fire Department, every supporting system must have fire protection certificate.</t>
  </si>
  <si>
    <t>A tűzvédelmi rendszereket az illetékes Tűzoltóság által elfogadott szerkezetekből kell kivitelezni, minden tűzvédelmet szolgálló rendszernek rendelkeznie kell tűzvédelmi minősítéssel.</t>
  </si>
  <si>
    <t>Constructor should cover the costs of verification measurements necessary for approval of proper oparation of engineering systems as parto of the handover process.</t>
  </si>
  <si>
    <t>A kivitelező vállalkozót terhelik az átadás-átvételi eljárások során a gépészeti rendszerek megfelelő működésének igazolásához szükséges ellenőrző mérések elvégzésének költségei.</t>
  </si>
  <si>
    <t>Gépészeti rendszerek és berendezések beszabályozása, komplett dokumentálása</t>
  </si>
  <si>
    <t>Commissioning, regulation, conduction of trial operations, with complete protocolling, calibration protocols, operation manuals</t>
  </si>
  <si>
    <t>Gépészeti rendszerek beüzemelése, üzembe helyezése, próba üzem lefolytatása, komplett dokumentálása, műbizonylatokkal, gépkönyvekkel</t>
  </si>
  <si>
    <t>Training of operators, three times, complete with training protocol and composition of operation description (within half year following technical handover of the entire building)</t>
  </si>
  <si>
    <t>Kezelőszemélyzet háromszori betanítása, betanítási jegyzőkönyv és működési leírás készítése (Egy a teljes épület műszaki átadását követően fél éven belül)</t>
  </si>
  <si>
    <t>Completion of formal and contentual requirements of technical documentation necessary for occupancy permit process.</t>
  </si>
  <si>
    <t>A használatba-vételi eljáráshoz szükséges teljeskörű műszaki dokumentáció tartalmi és formai teljesítése.</t>
  </si>
  <si>
    <t>Assembling 'As-built' design documentation, in the quality/quantity specified by the client.</t>
  </si>
  <si>
    <t>Megvalósulási tervek készítése a Beruházó által megkövetelt mennyiségben, minőségben</t>
  </si>
  <si>
    <t>We acknowledge above listed terms and conditions, and took them into account to the furthest possible extent in the preparation of our offer.</t>
  </si>
  <si>
    <t xml:space="preserve">A fenti feltételeket tudomásul vettük, és az ajánlat elkészítésénél maradéktalanul figyelembe vettük. </t>
  </si>
  <si>
    <t>Heating Equipment</t>
  </si>
  <si>
    <t>Fűtő berendezések</t>
  </si>
  <si>
    <t>Boilers</t>
  </si>
  <si>
    <t>Kazánok</t>
  </si>
  <si>
    <t xml:space="preserve">Twin wall insulated flue system, from factory-made parts, complete with support construction, pressure test, installation and operation permit, for TopGas Classic 120 boiler
Manufacturer:
Type:
Material:
Height/legth:
Nominal size:
Designed flue system in appendix
</t>
  </si>
  <si>
    <t>Kettősfalú szigetelt kémény gyári elemekből, tartószerkezettel, nyomáspróbázva, engedélyezéssel kompletten, TopGas Classic 120 kazánhoz
Gyártó:
Típus:
Anyag:
Magasság/hossz:
Névleges méret:
Méretezés mellékelve</t>
  </si>
  <si>
    <t>Heat exchangers</t>
  </si>
  <si>
    <t>Hőcserélők</t>
  </si>
  <si>
    <t>Air Heaters</t>
  </si>
  <si>
    <t>Termoventilátorok</t>
  </si>
  <si>
    <t>Gas Fired</t>
  </si>
  <si>
    <t>Gáztüzelésű</t>
  </si>
  <si>
    <t>Water heated</t>
  </si>
  <si>
    <t>Melegvizes</t>
  </si>
  <si>
    <t>Water air heater for downward blowing installation, with three speed centrifugal fan, heating mode only
Designation: T.0.04.0 - Tool Storage
- nominal output [kW]: 28
- heating water temperature [°C]: 70/50
- nominal air flow [m³/h]: 3198
- nominal power consumption [W]: 586
- operational weight [kg]: 25
- manufacturer:Pakole
- type:MVT-30-3FC</t>
  </si>
  <si>
    <t>Vízfűtéses termovenitlátor, lefelé fúvó, három ventilátor fokozattal, csak fűtésre
Jelölés: T.0.04.0 - Tool Storage
- névleges teljesítmény [kW]: 28
- fűtővíz hőmérséklet [°C]: 70/50
- névleges légszállítás [m³/h]: 3198
- névleges el. teljesítmény [W]: 586
- üzemi tömeg [kg]: 25
- gyártó:Pakole
- típus:MVT-30-3FC</t>
  </si>
  <si>
    <t>Electric radiators</t>
  </si>
  <si>
    <t>Elektromos radiátorok</t>
  </si>
  <si>
    <t>Bathroom radiator, electrical w. optional connection to central water heating, IP24 protection rating, programmable temperature control
- nominal heating capacity [W]: 500
- weight [kg]: 12
- manufacturer: Stiebel Eltron
- type:BHE 50 Plus</t>
  </si>
  <si>
    <t>Fürdőszobai radiátor, elektromos, opcionálisan csatlakoztatható központi fűtéshez, IP24 védelemmel, programozható hőmérséklet szabályzóval
- névleges fűtőteljesítmény [W]: 500
- tömeg [kg]: 12
- gyártó: Stiebel Eltron
- típus:BHE 50 Plus</t>
  </si>
  <si>
    <t>Wall mounted radiant and convection heating appliance w. window opening-, presence sensor and programmable timer
- nominal heating capacity [W]: 750
- weight [kg]: 6.7
- manufacturer: Stiebel Eltron
- type:CND 75</t>
  </si>
  <si>
    <t>Falra szerelt sugárzó és konvekciós fűtő, ablaknyitás-, jelenlétérzékelővel, és programozható időzítővel
- névleges fűtőteljesítmény [W]: 750
- tömeg [kg]: 6.7
- gyártó: Stiebel Eltron
- típus:CND 75</t>
  </si>
  <si>
    <t>Wall mounted radiant and convection heating appliance w. window opening-, presence sensor and programmable timer
- nominal heating capacity [kW]: 1
- weight [kg]: 7.7
- manufacturer: Stiebel Eltron
- type:CND 100</t>
  </si>
  <si>
    <t>Falra szerelt sugárzó és konvekciós fűtő, ablaknyitás-, jelenlétérzékelővel, és programozható időzítővel
- névleges fűtőteljesítmény [kW]: 1
- tömeg [kg]: 7.7
- gyártó: Stiebel Eltron
- típus:CND 100</t>
  </si>
  <si>
    <t>Wall mounted slim convection heating appliance w. window opening sensor and programmable timer, IP24 protection rating
- nominal heating capacity [kW]: 0.5
- weight [kg]: 4
- manufacturer: Stiebel Eltron
- type:CWM 500 P</t>
  </si>
  <si>
    <t>Falra szerelt, vékony, konvekciós fűtő, ablaknyitásérzékeléssel és programozható időzítővel, IP24 védelemmel
- névleges fűtőteljesítmény [kW]: 0.5
- tömeg [kg]: 4
- gyártó: Stiebel Eltron
- típus:CWM 500 P</t>
  </si>
  <si>
    <t>Wall mounted slim convection heating appliance w. window opening sensor and programmable timer, IP24 protection rating
- nominal heating capacity [kW]: 1
- weight [kg]: 4.6
- manufacturer: Stiebel Eltron
- type:CWM 1000 P</t>
  </si>
  <si>
    <t>Falra szerelt, vékony, konvekciós fűtő, ablaknyitásérzékeléssel és programozható időzítővel, IP24 védelemmel
- névleges fűtőteljesítmény [kW]: 1
- tömeg [kg]: 4.6
- gyártó: Stiebel Eltron
- típus:CWM 1000 P</t>
  </si>
  <si>
    <t>Wall mounted slim convection heating appliance w. window opening sensor and programmable timer, IP24 protection rating
- nominal heating capacity [kW]: 1.5
- weight [kg]: 6
- manufacturer: Stiebel Eltron
- type:CWM 1500 P</t>
  </si>
  <si>
    <t>Falra szerelt, vékony, konvekciós fűtő, ablaknyitásérzékeléssel és programozható időzítővel, IP24 védelemmel
- névleges fűtőteljesítmény [kW]: 1.5
- tömeg [kg]: 6
- gyártó: Stiebel Eltron
- típus:CWM 1500 P</t>
  </si>
  <si>
    <t>Wall mounted slim convection heating appliance w. window opening sensor and programmable timer, IP24 protection rating
- nominal heating capacity [kW]: 2
- weight [kg]: 7.7
- manufacturer: Stiebel Eltron
- type:CWM 2000 P</t>
  </si>
  <si>
    <t>Falra szerelt, vékony, konvekciós fűtő, ablaknyitásérzékeléssel és programozható időzítővel, IP24 védelemmel
- névleges fűtőteljesítmény [kW]: 2
- tömeg [kg]: 7.7
- gyártó: Stiebel Eltron
- típus:CWM 2000 P</t>
  </si>
  <si>
    <t>Wall mounted slim convection heating appliance w. window opening sensor and programmable timer, IP24 protection rating
- nominal heating capacity [kW]: 2.5
- weight [kg]: 9.2
- manufacturer: Stiebel Eltron
- type:CWM 2500 P</t>
  </si>
  <si>
    <t>Falra szerelt, vékony, konvekciós fűtő, ablaknyitásérzékeléssel és programozható időzítővel, IP24 védelemmel
- névleges fűtőteljesítmény [kW]: 2.5
- tömeg [kg]: 9.2
- gyártó: Stiebel Eltron
- típus:CWM 2500 P</t>
  </si>
  <si>
    <t>Wall mounted slim convection heating appliance w. window opening sensor and programmable timer, IP24 protection rating
- nominal heating capacity [kW]: 3
- weight [kg]: 10.9
- manufacturer: Stiebel Eltron
- type:CWM 3000 P</t>
  </si>
  <si>
    <t>Falra szerelt, vékony, konvekciós fűtő, ablaknyitásérzékeléssel és programozható időzítővel, IP24 védelemmel
- névleges fűtőteljesítmény [kW]: 3
- tömeg [kg]: 10.9
- gyártó: Stiebel Eltron
- típus:CWM 3000 P</t>
  </si>
  <si>
    <t>Domestic Hot Water Production</t>
  </si>
  <si>
    <t>Melegvíztermelés</t>
  </si>
  <si>
    <t>Hot water tank charging module, instantenous flow heater, wall mounted, comprising the following parts:
primary side: high efficienvy pump, 2-way control valve, bleeding and drain valve, temperature sensor and compensating valve
plate heat exchanger from stainless steel
secondary side: safety valve (10bar), check valve, filling-draining valve, temperature sensor, conecction for DHV circulation
built-in electronic control
- nominal output [kW]: 275
- primary side nominal temperature in/out [°C]: 70/30
- heating water volumetric flow [m³/h]: 5.72
- secondary sire nominal temperature in/out [°C]: 10/55
- drinking water volumetric flow [m³/h]: 4.98
- manufacturer: Hoval
- type: TransTherm aqua F 6-50</t>
  </si>
  <si>
    <t>Melegvíztároló töltő modul, átfolyós vízmelegítő, falra szerelt, az alábbi elemekből:
pirmer oldal: nagy hatásfokú szivattyú, kétutú szabályzószelep, légtelenítő és ürítő szelep, hőmérséklet érzékelő, kiegyenlítő szelep
hőcserélő rozsfamentes acélból
szekunder oldal: biztonsági szelep (10bar), visszacsapó szelep, töltő-ürítő szelep, hőmérséklet érzékelő, csatlakozás cirkulációhoz
beépített elektronikus vezérlés
- névleges teljesítmény [kW]: 275
- primer oldal névleges be- és kilépő hőmérséklet [°C]: 70/30
- fűtővíz térfogatáram [m³/h]: 5.72
- szekunder oldal névleges be- és kilépő hőmérséklet [°C]: 10/55
- ivóvíz térfogatáram [m³/h]: 4.98
- gyártó: Hoval
- típus: TransTherm aqua F 6-50</t>
  </si>
  <si>
    <t>Instantanous, under-counter, electric water heater and storage tank, for drinking water
- nominal power consumption [kW]: 2
- weight [kg]: 8
- set temperature [°C]: 65
- nominal pressure [bar]: 6
- size W/H/L: 340/470/270
- manufacturer: Hajdu Zrt
- type: ZA10</t>
  </si>
  <si>
    <t>Átfolyós, pult alá építhető, elektromos vízmelegítő és tároló, ivóvízhez
- névleges teljesítményfelvétel [kW]: 2
- tömeg [kg]: 8
- melegvíz-hőmérséklet [°C]: 65
- névleges nyomás [bar]: 6
- méret, Sz/M/H: 340/470/270
- gyártó: Hajdu Zrt
- típus: ZA10</t>
  </si>
  <si>
    <t>Hot water storage tank, wall mounted, with electrical heating, for drinking water
- nominal power consumption [kW]: 1.8
- weight [kg]: 27
- set temperature [°C]: 65
- nominal pressure [bar]: 6
- size D/H: 515/762
- manufacturer: Hajdu Zrt
- type: Z80Smart</t>
  </si>
  <si>
    <t>Melegvíztároló, falra szerelt, elektromos fűtéssel, ivóvízhez
- névleges teljesítményfelvétel [kW]: 1.8
- tömeg [kg]: 27
- melegvíz-hőmérséklet [°C]: 65
- névleges nyomás [bar]: 6
- méret, Átm./M: 515/762
- gyártó: Hajdu Zrt
- típus: Z80Smart</t>
  </si>
  <si>
    <r>
      <rPr>
        <b/>
        <sz val="9"/>
        <rFont val="Arial"/>
        <family val="2"/>
        <charset val="238"/>
      </rPr>
      <t>Tubolit S or S Plusz</t>
    </r>
    <r>
      <rPr>
        <sz val="9"/>
        <rFont val="Arial"/>
        <family val="2"/>
        <charset val="238"/>
      </rPr>
      <t>: Closed cell structure polyethylene foam thermal insulation, flexible polymer protective foil (complete with adhesive bands and auxiliary materials). S Plussz inner foil layer to help threading. Allowed temperature of medium from 0 to 120°C(band: +85°C). Fire resistance class: B1 (hardly inflammable)</t>
    </r>
  </si>
  <si>
    <t>Heating, steel pipe</t>
  </si>
  <si>
    <t>Fűtés, acélcső</t>
  </si>
  <si>
    <t>Consig mineral wool insulation w. aluminum lining, 30mm</t>
  </si>
  <si>
    <t>Consig alukasírozott ásványgyapot szigetelés, 30mm</t>
  </si>
  <si>
    <t>Pipe accessories</t>
  </si>
  <si>
    <t>Csővezetéki szerelvények</t>
  </si>
  <si>
    <r>
      <rPr>
        <b/>
        <sz val="8"/>
        <rFont val="Arial"/>
        <family val="2"/>
        <charset val="238"/>
      </rPr>
      <t>Ball valve</t>
    </r>
    <r>
      <rPr>
        <sz val="8"/>
        <rFont val="Arial"/>
        <family val="2"/>
        <charset val="238"/>
      </rPr>
      <t xml:space="preserve">
Internal/internal threaded connection, without drain
- manufacturer:
- type:</t>
    </r>
  </si>
  <si>
    <r>
      <rPr>
        <b/>
        <sz val="8"/>
        <rFont val="Arial"/>
        <family val="2"/>
        <charset val="238"/>
      </rPr>
      <t>Gömbcsap</t>
    </r>
    <r>
      <rPr>
        <sz val="8"/>
        <rFont val="Arial"/>
        <family val="2"/>
        <charset val="238"/>
      </rPr>
      <t xml:space="preserve">
Belső/belső menetes csatlakozással, ürítőcsonk nélkül
- gyártó:
- típus:</t>
    </r>
  </si>
  <si>
    <t>ø110, 1litre, DN15</t>
  </si>
  <si>
    <t>ø110, 1liter, DN15</t>
  </si>
  <si>
    <r>
      <rPr>
        <b/>
        <sz val="8"/>
        <rFont val="Arial"/>
        <family val="2"/>
        <charset val="238"/>
      </rPr>
      <t>Balancing and shut-off valve</t>
    </r>
    <r>
      <rPr>
        <sz val="8"/>
        <rFont val="Arial"/>
        <family val="2"/>
        <charset val="238"/>
      </rPr>
      <t xml:space="preserve">
with self-sealing pressure difference and flow metering plugs, preset option, digital handwheel, without drain nozzle, with threaded connections, installed according to design, complete with auxiliary materials.
- manufacturer: IMI Hydronic Engineering
- type: TA-STAD</t>
    </r>
  </si>
  <si>
    <r>
      <rPr>
        <b/>
        <sz val="8"/>
        <rFont val="Arial"/>
        <family val="2"/>
        <charset val="238"/>
      </rPr>
      <t>Beszabályozó- és elzárószelep</t>
    </r>
    <r>
      <rPr>
        <sz val="8"/>
        <rFont val="Arial"/>
        <family val="2"/>
        <charset val="238"/>
      </rPr>
      <t xml:space="preserve">
önzáró nyomáskülönbség és térfogatáram mérési csatlakozó csonkokkal, előbeállítási lehetőséggel, digitális kézikerékkel, ürítőcsonk nélkül, menetes csatlakozással, beépítve a terv szerinti helyekre szükséges segédanyagokkal.
- gyártó: IMI Hydronic Engineering
- típus: TA-STAD</t>
    </r>
  </si>
  <si>
    <r>
      <rPr>
        <b/>
        <sz val="8"/>
        <rFont val="Arial"/>
        <family val="2"/>
        <charset val="238"/>
      </rPr>
      <t>Balancing and shut-off valve</t>
    </r>
    <r>
      <rPr>
        <sz val="8"/>
        <rFont val="Arial"/>
        <family val="2"/>
        <charset val="238"/>
      </rPr>
      <t xml:space="preserve">
with self-sealing pressure difference and flow metering plugs, preset option, digital handwheel, without drain nozzle, with threaded connections, installed according to design, complete with auxiliary materials.
- manufacturer: IMI Hydronic Engineering
- type: TA-STAF</t>
    </r>
  </si>
  <si>
    <r>
      <rPr>
        <b/>
        <sz val="8"/>
        <rFont val="Arial"/>
        <family val="2"/>
        <charset val="238"/>
      </rPr>
      <t>Beszabályozó- és elzárószelep</t>
    </r>
    <r>
      <rPr>
        <sz val="8"/>
        <rFont val="Arial"/>
        <family val="2"/>
        <charset val="238"/>
      </rPr>
      <t xml:space="preserve">
önzáró nyomáskülönbség és térfogatáram mérési csatlakozó csonkokkal, előbeállítási lehetőséggel, digitális kézikerékkel, ürítőcsonk nélkül, menetes csatlakozással, beépítve a terv szerinti helyekre szükséges segédanyagokkal.
- gyártó: IMI Hydronic Engineering
- típus: TA-STAF</t>
    </r>
  </si>
  <si>
    <t>Differential pressure control valve DA 516 - inline valve, with threaded connections; PN16, w. insulated housing. TA product or technically equivalent
60-150 kPa
Valve body: Ductile iron EN-GJS-400 
Diaphragm and gaskets: EPDM 
Adjustment ring: DN 15-50 plastic (Ryton PPS), DN 65-125 acél (R St 37-2). (there is no ring in DN 150 size)</t>
  </si>
  <si>
    <t>Nyomáskülömbség stabilizálló szelep DA 516 - inline szelep, menetes csatlakozással; PN16, hőszigetelő burkolattal. TA típus vagy vele egyenértékű
60-150 kPa
Szeleptest: Gömbgrafitos öntvény EN-GJS-400 
Membrán és tömítések: EPDM
Beállító gyűrű: DN 15-50 műanyag (Ryton PPS), DN 65-125 acél (R St 37-2). (DN 150-es méretben nincs beállító gyűrű.)</t>
  </si>
  <si>
    <t>DA516 DN15/20 60-150 KPA</t>
  </si>
  <si>
    <t xml:space="preserve">Differential pressure control valve Pilot-R, with flanged connections; PN16, w. insulated housing. TA product or technically equivalent
60-150 kPa
Valve body: Ductile iron EN-GJS-400 
Diaphragm and gaskets: EPDM 
</t>
  </si>
  <si>
    <t xml:space="preserve">Nyomáskülömbség stabilizálló szelep Pilot-R, karimás csatlakozással; PN16, hőszigetelő burkolattal. TA típus vagy vele egyenértékű
60-150 kPa
Szeleptest: Gömbgrafitos öntvény EN-GJS-400 
Membrán és tömítések: EPDM
</t>
  </si>
  <si>
    <t>Pilot-R DN65</t>
  </si>
  <si>
    <r>
      <rPr>
        <b/>
        <sz val="8"/>
        <rFont val="Arial"/>
        <family val="2"/>
        <charset val="238"/>
      </rPr>
      <t>Check valve</t>
    </r>
    <r>
      <rPr>
        <sz val="8"/>
        <rFont val="Arial"/>
        <family val="2"/>
        <charset val="238"/>
      </rPr>
      <t xml:space="preserve">
flanged connection, installed with auxiliary materials according to design
- manufacturer:
- type:</t>
    </r>
  </si>
  <si>
    <r>
      <rPr>
        <b/>
        <sz val="8"/>
        <rFont val="Arial"/>
        <family val="2"/>
        <charset val="238"/>
      </rPr>
      <t>Visszacsapó szelep</t>
    </r>
    <r>
      <rPr>
        <sz val="8"/>
        <rFont val="Arial"/>
        <family val="2"/>
        <charset val="238"/>
      </rPr>
      <t xml:space="preserve">
karimás csatlakozással, beépítve a terv szerinti helyekre, szükséges segédanyagokkal.
- gyártó:
- típus:</t>
    </r>
  </si>
  <si>
    <r>
      <rPr>
        <b/>
        <sz val="8"/>
        <rFont val="Arial"/>
        <family val="2"/>
        <charset val="238"/>
      </rPr>
      <t>Szűrő</t>
    </r>
    <r>
      <rPr>
        <sz val="8"/>
        <rFont val="Arial"/>
        <family val="2"/>
        <charset val="238"/>
      </rPr>
      <t xml:space="preserve">
Karimás szennyfogó szűrő, ellenkarimákkal, csavarokkal és tömítésekkel, felszerelve, terv szerinti helyekre, min. 1000 μm szűrőfokozattal
- gyártó: IMI Hydronic Engineering
- típus: TA-STR</t>
    </r>
  </si>
  <si>
    <r>
      <rPr>
        <b/>
        <sz val="8"/>
        <rFont val="Arial"/>
        <family val="2"/>
        <charset val="238"/>
      </rPr>
      <t>Pressure difference gauge for heating or cooling system</t>
    </r>
    <r>
      <rPr>
        <sz val="8"/>
        <rFont val="Arial"/>
        <family val="2"/>
        <charset val="238"/>
      </rPr>
      <t>, 
complete with 2pcs of shut-off ball valve
1</t>
    </r>
    <r>
      <rPr>
        <vertAlign val="superscript"/>
        <sz val="8"/>
        <rFont val="Arial"/>
        <family val="2"/>
        <charset val="238"/>
      </rPr>
      <t>st</t>
    </r>
    <r>
      <rPr>
        <sz val="8"/>
        <rFont val="Arial"/>
        <family val="2"/>
        <charset val="238"/>
      </rPr>
      <t xml:space="preserve"> accuracy class, PN16</t>
    </r>
  </si>
  <si>
    <r>
      <rPr>
        <b/>
        <sz val="8"/>
        <rFont val="Arial"/>
        <family val="2"/>
        <charset val="238"/>
      </rPr>
      <t>Nyomáskülönbség mérő manométer fűtési vagy hűtési rendszerhez</t>
    </r>
    <r>
      <rPr>
        <sz val="8"/>
        <rFont val="Arial"/>
        <family val="2"/>
        <charset val="238"/>
      </rPr>
      <t>, 
2 db leválasztó gömbcsappal kompletten
1-es pontossági osztály, PN16</t>
    </r>
  </si>
  <si>
    <t>Fűtési osztó/gyűjtő
DN200-as, hossz és egyéb méretetk rajz szerint, mélydomború zárófenekekkel, lábakkal, tartószerkezettel, alapmázolással, 50mm ARMAFLEX szigeteléssel kompletten, 2,5 cm MAFUND rezgésszigetelő lemezre helyezve, 2x 1"-os, csatornába kötött ürítővel, hőmérséklet/nyomásmérő hüvelyekkel, bádogozva, osztón és gyűjtőn DN80-as csatlakozással
Rezgésszigetelés akusztikai tervfejezet szerint</t>
  </si>
  <si>
    <r>
      <rPr>
        <b/>
        <sz val="8"/>
        <rFont val="Arial"/>
        <family val="2"/>
        <charset val="238"/>
      </rPr>
      <t>Ultrasonic heat meter</t>
    </r>
    <r>
      <rPr>
        <sz val="8"/>
        <rFont val="Arial"/>
        <family val="2"/>
        <charset val="238"/>
      </rPr>
      <t xml:space="preserve">
in heating network, for monitoring and measuring energy consumption
with 2 temperature sensors, central unit, cabling, completely installed and put in operation, with signal transmitter to building automation system
- medium: water
- temperature range [°C]: 10-80
- manfacturer:
- type:
- connection size: DN80
- nominal flow rate [m³/h]: 15</t>
    </r>
  </si>
  <si>
    <r>
      <rPr>
        <b/>
        <sz val="8"/>
        <rFont val="Arial"/>
        <family val="2"/>
        <charset val="238"/>
      </rPr>
      <t>Ultrahangos hőmennyiség-mérő</t>
    </r>
    <r>
      <rPr>
        <sz val="8"/>
        <rFont val="Arial"/>
        <family val="2"/>
        <charset val="238"/>
      </rPr>
      <t xml:space="preserve">
fűtési hálózatban, az energiafogyasztás ellenőrzésére és mérésére, 2db hőmérséklet érzékelőve, központi mérőegységgel, kábelezéssel, telepítve és üzembehelyezve, jeladóval épületfelügyeleti rendszerhez
- közeg: víz
- hőmérséklet tartomány [°C]: 10-80
- gyártó:
- típus:
- csatlakozó méret: DN80
- névleges térfogatáram [m³/h]: 15</t>
    </r>
  </si>
  <si>
    <t>Buffer tank
for heating water storage in DHW production, welded cylindrical steel tank, standing construction, insulation thickness 100mm, flanged connections, draining and deareator valve, temperature meters/sensors
- volume [m³]: 2
- connection size: DN65
- manufacturer:
- type:</t>
  </si>
  <si>
    <t>Puffer tartály
fűtővíz tárolására a használati melegvíz előállításban, hegesztett álló acéltartály, szigetelés vastagság 100mm, karimás csatlakozó csonkokkal, ürítő és légtelenítő szerlvényekkel, hőmérséklet mérőkkel és érzékelőkkel
- térfogat [m³]: 2
- csatlakozó méret: DN65
- gyártó:
- típus:</t>
  </si>
  <si>
    <t>Circulation pumps MEI &gt;0,4</t>
  </si>
  <si>
    <t>Keringető szivattyúk Energiaosztály MEI &gt;0,4</t>
  </si>
  <si>
    <t>Pump P-H-5
Heating of technical rooms
variable speed, wet rotor circulator pump, with flanged connections, counterflanges, gaskets and bolts,expansion joints, built-in frequency converter, motor with and full electronic trip unit and thermal protection, flow limitation, dp-c, dp-v, V-const. operation modes
- nominal head, Δp [mwg]: 15
- nominal flow, V̇ [m³/h]:5,3
- nominal power consumption [kW]:
- manufacturer: Wilo
- type:</t>
  </si>
  <si>
    <t>P-H-5 szivattyú
Technikai helyiségek fűtése
változó fordulatszámú, nedves tengelyű keringető szivattyú, karimás csatlakozókkal, ellenkarimákkal, tömítéssel és csavarokkal, kompenzátorokkal, beépített frekvenciaváltóval, motor teljes elektronikus és termikus védelemmel, térfogatáram-korlátozó, állandó és változó nyomáskülönbség, állandó térfogatáram üzemmódokkal
- névleges emelőmagasság, Δp [mvo]: 15
- névleges térfogatáram flow, V̇ [m³/h]:
- névleges el. fogyasztás [kW]: 5,3
- gyártó: Wilo
- típus:</t>
  </si>
  <si>
    <t xml:space="preserve">Air heater's water-side connection </t>
  </si>
  <si>
    <t>Termoventilátorok vízoldali bekötése</t>
  </si>
  <si>
    <t>Insulation of pipe accessories</t>
  </si>
  <si>
    <t>Csővezetéki szerelvényel szigetelése</t>
  </si>
  <si>
    <t>Making and restoration of openings in the amount as specified in design</t>
  </si>
  <si>
    <t>Áttörések kialakítása és helyreállítása a tervek szerinti mennyiségben</t>
  </si>
  <si>
    <t>Installation design, commissioning, etc. of heating  systems</t>
  </si>
  <si>
    <t xml:space="preserve">Fűtés rendszerek szerelési tervei, üzembe helyezése, stb, </t>
  </si>
  <si>
    <t>Heating - Boiler room</t>
  </si>
  <si>
    <t>Fűtés - Kazánház</t>
  </si>
  <si>
    <t>Twin wall insulated flue system, from factory-made parts, complete with support construction, pressure test, installation and operation permit, for UltraGas 800D boiler
Designed flue system in appendix</t>
  </si>
  <si>
    <t>Kettősfalú szigetelt kémény gyári elemekből, tartószerkezettel, nyomáspróbázva, engedélyezéssel kompletten, UltraGas 800D kazánhoz
Méretezés mellékletben</t>
  </si>
  <si>
    <t>Twin wall insulated flue system, from factory-made parts, complete with support construction, pressure test, installation and operation permit, for Steam boiler
Manufacturer:
Type:
Material:
Height/legth:
Nominal size:
Designed flue system in appendix</t>
  </si>
  <si>
    <t>Kettősfalú szigetelt kémény gyári elemekből, tartószerkezettel, nyomáspróbázva, engedélyezéssel kompletten, Gőzkazánhoz
Gyártó:
Típus:
Anyag:
Magasság/hossz:
Névleges méret:
Méretezés mellékletben</t>
  </si>
  <si>
    <t>Jelölés: HE-01
Ellenáramú, szétszerelhető lemezes hőcserélő, hálózatba építve
Névleges teljesítmény [kW]:800
Primer oldal
- közeg: gőz
- hőmérséklet be/ki [°C]:144/85
- névl. nyomás [bar]:
- Δp [mvo]: 0.451
- V̇ [kg/h]:1212
Szekunder oldal
- közeg: víz
- hőmérséklet be/ki [°C]: 40/60
- névleges nyomás [bar]:
- Δp [mvo]: 2.8
- V̇ [m³/h]: 34.7
Gyártó: SPX
Típus: O034 DuraFlow
Üzemi/Üres tömeg [kg]: 294/276</t>
  </si>
  <si>
    <t>Ultrasonic heat meter
in heating network, for monitoring and measuring energy consumption
with 2 temperature sensors, central unit, cabling, completely installed and put in operation, with signal transmitter to building automation system
- medium: water
- temperature range [°C]: 10-80
- manfacturer:
- type:
- connection size: DN100
- nominal flow rate [m³/h]: 35</t>
  </si>
  <si>
    <t>Ultrahangos hőmennyiség-mérő
fűtési hálózatban, az energiafogyasztás ellenőrzésére és mérésére, 2db hőmérséklet érzékelőve, központi mérőegységgel, kábelezéssel, telepítve és üzembehelyezve, jeladóval épületfelügyeleti rendszerhez
- közeg: víz
- hőmérséklet tartomány [°C]: 10-80
- gyártó:
- típus:
- csatlakozó méret: DN100
- névleges térfogatáram [m³/h]: 35</t>
  </si>
  <si>
    <t>Pump P-H-1
variable speed, wet rotor circulator pump, with flanged connections, counterflanges, gaskets and bolts,expansion joints, built-in frequency converter, motor with and full electronic trip unit and thermal protection, flow limitation, dp-c, dp-v, V-const. operation modes
- nominal head, Δp [mwg]: 9
- nominal flow, V̇ [m³/h]: 35
- nominal power consumption [kW]:
- manufacturer: Wilo
- type:</t>
  </si>
  <si>
    <t>P-H-1 szivattyú
változó fordulatszámú, nedves tengelyű keringető szivattyú, karimás csatlakozókkal, ellenkarimákkal, tömítéssel és csavarokkal, kompenzátorokkal, beépített frekvenciaváltóval, motor teljes elektronikus és termikus védelemmel, térfogatáram-korlátozó, állandó és változó nyomáskülönbség, állandó térfogatáram üzemmódokkal
- névleges emelőmagasság, Δp [mvo]: 9
- névleges térfogatáram flow, V̇ [m³/h]: 35
- névleges el. fogyasztás [kW]:
- gyártó: Wilo
- típus:</t>
  </si>
  <si>
    <t>Cooling</t>
  </si>
  <si>
    <t>Hűtés</t>
  </si>
  <si>
    <r>
      <t xml:space="preserve">Az </t>
    </r>
    <r>
      <rPr>
        <b/>
        <u/>
        <sz val="9"/>
        <rFont val="Arial"/>
        <family val="2"/>
        <charset val="238"/>
      </rPr>
      <t>anyag egységárakat</t>
    </r>
    <r>
      <rPr>
        <sz val="9"/>
        <rFont val="Arial"/>
        <family val="2"/>
        <charset val="238"/>
      </rPr>
      <t xml:space="preserve"> úgy kell meghatározni, hogy tartalmazza tételben leírt berendezéseket és az egyéb szükséges segéd anyagokkat is, hogy a komplett készre szereléshez tartalmazzon mindent!
Pl.: </t>
    </r>
    <r>
      <rPr>
        <b/>
        <sz val="9"/>
        <rFont val="Arial"/>
        <family val="2"/>
        <charset val="238"/>
      </rPr>
      <t>Berendezéseknél:</t>
    </r>
    <r>
      <rPr>
        <sz val="9"/>
        <rFont val="Arial"/>
        <family val="2"/>
        <charset val="238"/>
      </rPr>
      <t xml:space="preserve"> tartók, dűbelek, bilincsek, csatlakozó elemek csatornaoldalon-vízoldalon, stb.
</t>
    </r>
    <r>
      <rPr>
        <b/>
        <sz val="9"/>
        <rFont val="Arial"/>
        <family val="2"/>
        <charset val="238"/>
      </rPr>
      <t>Csöveknél:</t>
    </r>
    <r>
      <rPr>
        <sz val="9"/>
        <rFont val="Arial"/>
        <family val="2"/>
        <charset val="238"/>
      </rPr>
      <t xml:space="preserve"> tartók, csőbilincsek, idomok, kuplungok, hozaganyagok, tömítések, tűzgátló átvezetések, tűzgátló tömítések, stb.
</t>
    </r>
    <r>
      <rPr>
        <b/>
        <sz val="9"/>
        <rFont val="Arial"/>
        <family val="2"/>
        <charset val="238"/>
      </rPr>
      <t>Csővezetéki szerelvényeknél:</t>
    </r>
    <r>
      <rPr>
        <sz val="9"/>
        <rFont val="Arial"/>
        <family val="2"/>
        <charset val="238"/>
      </rPr>
      <t xml:space="preserve"> ellenkarimák, csavarok, hollandik, menetes végeg v. menetvágások, tömítések, esetleges tartók, rögzítések, stb. anyagárait tartalmaznia kell!</t>
    </r>
  </si>
  <si>
    <r>
      <t xml:space="preserve">Az </t>
    </r>
    <r>
      <rPr>
        <b/>
        <sz val="9"/>
        <rFont val="Arial"/>
        <family val="2"/>
        <charset val="238"/>
      </rPr>
      <t xml:space="preserve">egység munkadíjakat </t>
    </r>
    <r>
      <rPr>
        <sz val="9"/>
        <rFont val="Arial"/>
        <family val="2"/>
        <charset val="238"/>
      </rPr>
      <t xml:space="preserve">úgy kell meghatározni, hogy kompletten a tervek szerinti helyekre beépítve, működőképes állapotban átadható berendezéseket kapjunk végeredményűl. Nyomáspróbát, tömörségi próbát, próbaüzemet és beüzemelést az egység munkadíjaknak tartalmaznia kell.
Pl.: </t>
    </r>
    <r>
      <rPr>
        <b/>
        <sz val="9"/>
        <rFont val="Arial"/>
        <family val="2"/>
        <charset val="238"/>
      </rPr>
      <t>Berendezéseknél:</t>
    </r>
    <r>
      <rPr>
        <sz val="9"/>
        <rFont val="Arial"/>
        <family val="2"/>
        <charset val="238"/>
      </rPr>
      <t xml:space="preserve"> Komplett élőmunkamennyiségét tartalmaznia kell a telepítéstől az összes csatlakozás elkészítéséig, szigetelések, javítófestések, szigetelések, burkolatok, stb. elkészítéséig.
</t>
    </r>
    <r>
      <rPr>
        <b/>
        <sz val="9"/>
        <rFont val="Arial"/>
        <family val="2"/>
        <charset val="238"/>
      </rPr>
      <t>Csöveknél</t>
    </r>
    <r>
      <rPr>
        <sz val="9"/>
        <rFont val="Arial"/>
        <family val="2"/>
        <charset val="238"/>
      </rPr>
      <t xml:space="preserve">: tartók előkészítésének, bilincsek előszerelésének, csövek helyére építésének, rögzítésének, csökapcsolatok technológiájának függvényében azok létrehozásának, stb. élőmunka árát.
</t>
    </r>
    <r>
      <rPr>
        <b/>
        <sz val="9"/>
        <rFont val="Arial"/>
        <family val="2"/>
        <charset val="238"/>
      </rPr>
      <t>Csővezetéki szerelvényeknél:</t>
    </r>
    <r>
      <rPr>
        <sz val="9"/>
        <rFont val="Arial"/>
        <family val="2"/>
        <charset val="238"/>
      </rPr>
      <t xml:space="preserve"> ellenkarimák felhegesztésének, hollandis csatlakozók felszerelésének, menetvágások elkészítésének, tömítések elkészítésének, esetleges tartók és rögzítések, stb. elkészítésének élőmunka vonzatait kell árazni!</t>
    </r>
  </si>
  <si>
    <t>VRV Systems</t>
  </si>
  <si>
    <t>VRV rendszerek</t>
  </si>
  <si>
    <t>Appliances</t>
  </si>
  <si>
    <t>Berendezések</t>
  </si>
  <si>
    <t>VRV system 1</t>
  </si>
  <si>
    <t>VRV rendszer 1</t>
  </si>
  <si>
    <t>Outdoor unit
- nominal cooling capacity [kW]: 80.22
- nominal heating capacity [kW]: 59.8
- nominal power consumption [kW]: 21.4
- operational weight [kg]: 314 + 314
- manufacturer: Daikin
- type: REYQ28U (REYQ14U + REYQ14U)</t>
  </si>
  <si>
    <t>Kültéri egység
- névleges hűtési teljesítmény [kW]: 80.22
- névleges fűtési teljesítmény [kW]: 59.8
- névleges el. fogyasztás [kW]: 21.4
- üzemi tömeg [kg]: 314 + 314
- gyártó: Daikin
- típus: REYQ28U (REYQ14U + REYQ14U)</t>
  </si>
  <si>
    <t>Indoor units</t>
  </si>
  <si>
    <t>Beltéri egységek</t>
  </si>
  <si>
    <t>Round flow casette type
- nominal cooling capacity [kW]: 8.8
- nominal heating capacity [kW]: 9.4
- nominal power consumption [W]: 90
- operational weight [kg]: 24
- manufacturer: Daikin
- type: FXFQ80B</t>
  </si>
  <si>
    <t>Négy irányba fúvó, kazettás típus
- névleges hűtési teljesítmény [kW]: 8.8
- névleges fűtési teljesítmény [kW]: 9.4
- névleges el. fogyasztás [W]: 90
- üzemi tömeg [kg]: 24
- gyártó: Daikin
- típus: FXFQ80B</t>
  </si>
  <si>
    <t>Fully flat casette type
- nominal cooling capacity [kW]: 1.7
- nominal heating capacity [kW]: 1.3
- nominal power consumption [W]: 43
- operational weight [kg]: 15.5
- manufacturer: Daikin
- type: FXZQ15A</t>
  </si>
  <si>
    <t>Érintőlegesen négy irányba fúvó, kazettás típus
- névleges hűtési teljesítmény [kW]: 1.7
- névleges fűtési teljesítmény [kW]: 1.3
- névleges el. fogyasztás [W]: 43
- üzemi tömeg [kg]: 15.5
- gyártó: Daikin
- típus: FXZQ15A</t>
  </si>
  <si>
    <t>Fully flat casette type
- nominal cooling capacity [kW]: 2.2
- nominal heating capacity [kW]: 1.6
- nominal power consumption [W]: 43
- operational weight [kg]: 15.5
- manufacturer: Daikin
- type: FXZQ20A</t>
  </si>
  <si>
    <t>Érintőlegesen négy irányba fúvó, kazettás típus
- névleges hűtési teljesítmény [kW]: 2.2
- névleges fűtési teljesítmény [kW]: 1.6
- névleges el. fogyasztás [W]: 43
- üzemi tömeg [kg]: 15.5
- gyártó: Daikin
- típus: FXZQ20A</t>
  </si>
  <si>
    <t>Fully flat casette type
- nominal cooling capacity [kW]: 3.5
- nominal heating capacity [kW]: 2.3
- nominal power consumption [W]: 45
- operational weight [kg]: 16.5
- manufacturer: Daikin
- type: FXZQ32A</t>
  </si>
  <si>
    <t>Érintőlegesen négy irányba fúvó, kazettás típus
- névleges hűtési teljesítmény [kW]: 3.5
- névleges fűtési teljesítmény [kW]: 2.3
- névleges el. fogyasztás [W]: 45
- üzemi tömeg [kg]: 16.5
- gyártó: Daikin
- típus: FXZQ32A</t>
  </si>
  <si>
    <t>Fully flat casette type
- nominal cooling capacity [kW]: 4.4
- nominal heating capacity [kW]: 3.1
- nominal power consumption [W]: 59
- operational weight [kg]: 16.5
- manufacturer: Daikin
- type: FXZQ40A</t>
  </si>
  <si>
    <t>Érintőlegesen négy irányba fúvó, kazettás típus
- névleges hűtési teljesítmény [kW]: 4.4
- névleges fűtési teljesítmény [kW]: 3.1
- névleges el. fogyasztás [W]: 59
- üzemi tömeg [kg]: 16.5
- gyártó: Daikin
- típus: FXZQ40A</t>
  </si>
  <si>
    <t>Fully flat casette type
- nominal cooling capacity [kW]: 5.5
- nominal heating capacity [kW]: 3.2
- nominal power consumption [W]: 92
- operational weight [kg]: 18.5
- manufacturer: Daikin
- type: FXZQ50A</t>
  </si>
  <si>
    <t>Érintőlegesen négy irányba fúvó, kazettás típus
- névleges hűtési teljesítmény [kW]: 5.5
- névleges fűtési teljesítmény [kW]: 3.2
- névleges el. fogyasztás [W]: 92
- üzemi tömeg [kg]: 18.5
- gyártó: Daikin
- típus: FXZQ50A</t>
  </si>
  <si>
    <t>VRV system 2</t>
  </si>
  <si>
    <t>VRV rendszer 2</t>
  </si>
  <si>
    <t>Outdoor unit
- nominal cooling capacity [kW]: 152.6
- nominal heating capacity [kW]: 112.5
- nominal power consumption [kW]: 45.6
- operational weight [kg]: 317 + 317 + 317
- manufacturer: Daikin
- type: REYQ54U (REYQ18U + REYQ18U + REYQ18U)</t>
  </si>
  <si>
    <t>Kültéri egység
- névleges hűtési teljesítmény [kW]: 152.6
- névleges fűtési teljesítmény [kW]: 112.5
- névleges el. fogyasztás [kW]: 45.6
- üzemi tömeg [kg]: 317 + 317 + 317
- gyártó: Daikin
- típus: REYQ54U (REYQ18U + REYQ18U + REYQ18U)</t>
  </si>
  <si>
    <t>Round flow casette type
- nominal cooling capacity [kW]: 7.1
- nominal heating capacity [kW]: 8.0
- nominal power consumption [W]: 60
- operational weight [kg]: 21
- manufacturer: Daikin
- type: FXFQ63B</t>
  </si>
  <si>
    <t>Négy irányba fúvó, kazettás típus
- névleges hűtési teljesítmény [kW]: 7.1
- névleges fűtési teljesítmény [kW]: 8.0
- névleges el. fogyasztás [W]: 90
- üzemi tömeg [kg]: 21
- gyártó: Daikin
- típus: FXFQ63B</t>
  </si>
  <si>
    <t>Fully flat casette type
- nominal cooling capacity [kW]: 2.8
- nominal heating capacity [kW]: 3.2
- nominal power consumption [W]: 42
- operational weight [kg]: 15.5
- manufacturer: Daikin
- type: FXZQ25A</t>
  </si>
  <si>
    <t>Érintőlegesen négy irányba fúvó, kazettás típus
- névleges hűtési teljesítmény [kW]: 2.8
- névleges fűtési teljesítmény [kW]: 3.2
- névleges el. fogyasztás [W]: 43
- üzemi tömeg [kg]: 15.5
- gyártó: Daikin
- típus: FXZQ25A</t>
  </si>
  <si>
    <t>VRV system 3</t>
  </si>
  <si>
    <t>VRV rendszer 3</t>
  </si>
  <si>
    <t>Outdoor unit
- nominal cooling capacity [kW]: 46.1
- nominal heating capacity [kW]: 47.4
- nominal power consumption [kW]: 16.3
- operational weight [kg]: 314 + 250
- manufacturer: Daikin
- type: REYQ22U (REYQ14U + REYQ8U)</t>
  </si>
  <si>
    <t>Kültéri egység
- névleges hűtési teljesítmény [kW]: 46.1
- névleges fűtési teljesítmény [kW]: 47.4
- névleges el. fogyasztás [kW]: 16.3
- üzemi tömeg [kg]: 314 + 250
- gyártó: Daikin
- típus: REYQ22U (REYQ14U + REYQ8U)</t>
  </si>
  <si>
    <t>se/klt</t>
  </si>
  <si>
    <t>Mini VRV system 4</t>
  </si>
  <si>
    <t>Mini VRV rendszer 4</t>
  </si>
  <si>
    <t>Outdoor unit
- nominal cooling capacity [kW]: 18.6
- nominal heating capacity [kW]: 17.9
- nominal power consumption [kW]: 5.8
- operational weight [kg]: 145
- manufacturer: Daikin
- type: RXYSQ8TY1</t>
  </si>
  <si>
    <t>Kültéri egység
- névleges hűtési teljesítmény [kW]: 18.6
- névleges fűtési teljesítmény [kW]: 17.9
- névleges el. fogyasztás [kW]: 5.8
- üzemi tömeg [kg]: 145
- gyártó: Daikin
- típus: RXYSQ8TY1</t>
  </si>
  <si>
    <t>Mini VRV system 5</t>
  </si>
  <si>
    <t>Mini VRV rendszer 5</t>
  </si>
  <si>
    <t>Outdoor unit
- nominal cooling capacity [kW]: 12.1
- nominal heating capacity [kW]: 9.2
- nominal power consumption [kW]: 3.0
- operational weight [kg]: 105
- manufacturer: Daikin
- type: RXYSQ4T8Y</t>
  </si>
  <si>
    <t>Kültéri egység
- névleges hűtési teljesítmény [kW]: 12.1
- névleges fűtési teljesítmény [kW]: 9.2
- névleges el. fogyasztás [kW]: 3.0
- üzemi tömeg [kg]: 105
- gyártó: Daikin
- típus: RXYSQ4T8Y1</t>
  </si>
  <si>
    <t>AHU 05_1 DX, Supplying the air handling units' cooling registers</t>
  </si>
  <si>
    <t>AHU 05_1 DX, A légkezelők hűtő hőcserélőit ellátó rendszer</t>
  </si>
  <si>
    <t>Outdoor unit
- nominal cooling capacity [kW]: 92.1
- nominal heating capacity [kW]: 69.7
- nominal power consumption [kW]: 26.5
- operational weight [kg]: 308 + 275
- manufacturer: Daikin
- type: RYYQ34U (RYMQ18U + RYMQ16U)</t>
  </si>
  <si>
    <t>Kültéri egység
- névleges hűtési teljesítmény [kW]: 92.1
- névleges fűtési teljesítmény [kW]: 69.7
- névleges el. fogyasztás [kW]: 26.5
- üzemi tömeg [kg]: 308 + 275
- gyártó: Daikin
- típus: RYYQ34U (RYMQ18U + RYMQ16U)</t>
  </si>
  <si>
    <t>Cooling register expansion valve set
- nominal cooling capacity [kW]: 49.5
- nominal heating capacity [kW]: 55
- manufacturer: Daikin
- type: EKEXV400</t>
  </si>
  <si>
    <t>DX hűtő hőcserélő expanziós szelep készlet
- névleges hűtési teljesítmény [kW]: 49.5
- névleges fűtési teljesítmény [kW]: 55
- gyártó: Daikin
- típus: EKEXV400</t>
  </si>
  <si>
    <t xml:space="preserve"> AHU 05_2 DX, Supplying the air handling units' cooling registers</t>
  </si>
  <si>
    <t xml:space="preserve"> AHU 05_2 DX, A légkezelők hűtő hőcserélőit ellátó rendszer</t>
  </si>
  <si>
    <t xml:space="preserve"> AHU 05 DX, Supplying the air handling units' cooling registers</t>
  </si>
  <si>
    <t xml:space="preserve"> AHU 05 DX, A légkezelők hűtő hőcserélőit ellátó rendszer</t>
  </si>
  <si>
    <t>Outdoor unit
- nominal cooling capacity [kW]: 116.3
- nominal heating capacity [kW]: 103.0
- nominal power consumption [kW]: 36.0
- operational weight [kg]: 308 + 275 + 275
- manufacturer: Daikin
- type: RYYQ50U (RYMQ18U + RYMQ16U + RYMQ16U)</t>
  </si>
  <si>
    <t>Kültéri egység
- névleges hűtési teljesítmény [kW]: 116.3
- névleges fűtési teljesítmény [kW]: 103.0
- névleges el. fogyasztás [kW]: 36.0
- üzemi tömeg [kg]: 308 + 275 + 275
- gyártó: Daikin
- típus: RYYQ50U (RYMQ18U + RYMQ16U + RYMQ16U)</t>
  </si>
  <si>
    <t>08 AHU 07 DX, A légkezelők hűtő hőcserélőit ellátó rendszer</t>
  </si>
  <si>
    <t>Outdoor unit
- nominal cooling capacity [kW]: 18.6
- nominal heating capacity [kW]: 17.9
- nominal power consumption [kW]: 5.2
- operational weight [kg]: 252
- manufacturer: Daikin
- type: RYYQ8U</t>
  </si>
  <si>
    <t>Kültéri egység
- névleges hűtési teljesítmény [kW]: 18.6
- névleges fűtési teljesítmény [kW]: 17.9
- névleges el. fogyasztás [kW]: 5.2
- üzemi tömeg [kg]: 252
- gyártó: Daikin
- típus: RYYQ8U</t>
  </si>
  <si>
    <t>Cooling register expansion valve set
- nominal cooling capacity [kW]: 24.6
- nominal heating capacity [kW]: 27.7
- manufacturer: Daikin
- type: EKEXV200</t>
  </si>
  <si>
    <t>DX hűtő hőcserélő expanziós szelep készlet
- névleges hűtési teljesítmény [kW]: 24.6
- névleges fűtési teljesítmény [kW]: 27.7
- gyártó: Daikin
- típus: EKEXV200</t>
  </si>
  <si>
    <t>Outdoor unit
- nominal cooling capacity [kW]: 6.3
- nominal heating capacity [kW]: 7.5
- nominal power consumption [kW]: 2.4
- operational weight [kg]: 120
- manufacturer: Daikin
- type: ERQ100AV1</t>
  </si>
  <si>
    <t>Kültéri egység
- névleges hűtési teljesítmény [kW]: 6.3
- névleges fűtési teljesítmény [kW]: 7.5
- névleges el. fogyasztás [kW]: 2.4
- üzemi tömeg [kg]: 120
- gyártó: Daikin
- típus: ERQ100AV1</t>
  </si>
  <si>
    <t>Cooling register expansion valve set
- nominal cooling capacity [kW]: 7.8
- nominal heating capacity [kW]: 8.8
- manufacturer: Daikin
- type: EKEXV63</t>
  </si>
  <si>
    <t>DX hűtő hőcserélő expanziós szelep készlet
- névleges hűtési teljesítmény [kW]: 7.8
- névleges fűtési teljesítmény [kW]: 8.8
- gyártó: Daikin
- típus: EKEXV63</t>
  </si>
  <si>
    <t>Cooling register expansion valve
- nominal cooling capacity [kW]: 7.8
- nominal heating capacity [kW]: 8.8
- manufacturer: Daikin
- type: EKEXV63</t>
  </si>
  <si>
    <t>Split systems</t>
  </si>
  <si>
    <t>Split rendszerek</t>
  </si>
  <si>
    <t>Server room multisplit cooling</t>
  </si>
  <si>
    <t>Szerverszoba multisplit hűtés</t>
  </si>
  <si>
    <t>Outdoor unit w. two indoor units connected
- nominal cooling capacity [kW]: 19.0
- nominal heating capacity [kW]: 22.4
- nominal power consumption [kW]:
- operational weight [kg]: 117
- manufacturer: Daikin
- type: Sky Air RZA200D</t>
  </si>
  <si>
    <t>Kültéri egység két csatlakoztatott beltérivel
- névleges hűtési teljesítmény [kW]: 19.0
- névleges fűtési teljesítmény [kW]: 22.4
- névleges el. fogyasztás [kW]:
- üzemi tömeg [kg]: 117
- gyártó: Daikin
- típus: Sky Air RZA200D</t>
  </si>
  <si>
    <t>Indoor unit, wall mounted
- nominal cooling capacity [kW]: 9.5
- nominal heating capacity [kW]: 10.8
- nominal power consumption [kW]:
- weight [kg]: 17
- manufacturer: Daikin
- type: Sky Air FAA100A</t>
  </si>
  <si>
    <t>Beltéri egység, falra szerelt
- névleges hűtési teljesítmény [kW]: 9.5
- névleges fűtési teljesítmény [kW]: 10.8
- névleges el. fogyasztás [W]:
- üzemi tömeg [kg]: 17
- gyártó: Daikin
- típus: Sky Air FAA100A</t>
  </si>
  <si>
    <r>
      <rPr>
        <b/>
        <sz val="9"/>
        <rFont val="Arial"/>
        <family val="2"/>
        <charset val="238"/>
      </rPr>
      <t>General quality requirements for ACR copper pipes</t>
    </r>
    <r>
      <rPr>
        <sz val="9"/>
        <rFont val="Arial"/>
        <family val="2"/>
        <charset val="238"/>
      </rPr>
      <t xml:space="preserve">
Chemically pure seamless copper tube in Cu-DHP quality according to EN 12735-1: 2001. Pressure resistance: PN40; Size range: D6-D108 (in rolls up to 22mm)</t>
    </r>
  </si>
  <si>
    <r>
      <rPr>
        <b/>
        <sz val="9"/>
        <rFont val="Arial"/>
        <family val="2"/>
        <charset val="238"/>
      </rPr>
      <t>General quality requirements for thermal insulation:</t>
    </r>
    <r>
      <rPr>
        <sz val="9"/>
        <rFont val="Arial"/>
        <family val="2"/>
        <charset val="238"/>
      </rPr>
      <t xml:space="preserve">
In all cases, the manufacturer's own aids, such as adhesives, overlays, fixings, etc., must be used for thermal insulation.
In all cases, the insulation must be made in such a way that the end result is a homogeneous insulated surface, especially in the case of pipelines transporting cold media.
Closed-cell thermal insulation: Closed-cell foamed polyethylene thermal insulation (also in self-adhesive version). 0 to 102 ° C (tape + 85 ° C). Fire classification: B1 (hard to burn)
Aluminum Wool Mineral Wool: Basalt based mineral wool product fixed with alum polishing, gluing and lacing. Allowed medium heat. + 250 ° C. Fire protection classification: A1 non-flammable (according to EN 13501-1: 2007) or technically equivalent.</t>
    </r>
  </si>
  <si>
    <t>ARMAFLEX AC: Synthetic rubber based sealed cell structure to prevent condensation, flexible thermal insulation. Allowed medium heat. -50 to + 110 ° C (tape + 85 ° C). Fire protection classification: DL-s3, d0 (material fire-fighting, highly flammable, non-flammable) Scale: 6, 9, 13, 19, 25, 32</t>
  </si>
  <si>
    <t>ARMAFLEX AC: Szintetikus gumi alapú zártcellás szerkezetű  páralecsapódás megelőzésére, rugalmas  hőszigetelés. Megengedett közeghőm. -50 - +110°C-ig (szalag +85°C). Tűzvédelmi besorolás: DL-s3, d0 (lényeges részvétel a tűzben, erősen füstképző, égve nem csepegő) Méretskála: 6, 9, 13, 19, 25, 32</t>
  </si>
  <si>
    <r>
      <rPr>
        <b/>
        <sz val="9"/>
        <rFont val="Arial"/>
        <family val="2"/>
        <charset val="238"/>
      </rPr>
      <t>General requirements for mechanical protection of pipelines:</t>
    </r>
    <r>
      <rPr>
        <sz val="9"/>
        <rFont val="Arial"/>
        <family val="2"/>
        <charset val="238"/>
      </rPr>
      <t xml:space="preserve">
Pipes must be protected from mechanical damage, so protective pipes must be used for wall penetrations and slab penetrations. In addition, the pipes on the roof should be sheathed.</t>
    </r>
  </si>
  <si>
    <r>
      <rPr>
        <b/>
        <sz val="9"/>
        <rFont val="Arial"/>
        <family val="2"/>
        <charset val="238"/>
      </rPr>
      <t>Alu (Sheathing quality requirements):</t>
    </r>
    <r>
      <rPr>
        <sz val="9"/>
        <rFont val="Arial"/>
        <family val="2"/>
        <charset val="238"/>
      </rPr>
      <t xml:space="preserve">
0.8mm thick aluminum cladding with continuous, overlapping, grooved (zinc-coated) connections and aluminum pop rivets.</t>
    </r>
  </si>
  <si>
    <t>ACR copper pipe w. vapor-proof insulation</t>
  </si>
  <si>
    <t>Hűtőrendszeri rézcső, párazáró szigeteléssel</t>
  </si>
  <si>
    <t>VRV Sytems</t>
  </si>
  <si>
    <t>DN4 (ø6x1)</t>
  </si>
  <si>
    <t>DN6 (ø8x1)</t>
  </si>
  <si>
    <t>DN8 (ø10x1)</t>
  </si>
  <si>
    <t>DN10 (ø12x1)</t>
  </si>
  <si>
    <t>DN12 (ø15x1)</t>
  </si>
  <si>
    <t>DN15 (ø18x1)</t>
  </si>
  <si>
    <t>DN20 (ø22x1)</t>
  </si>
  <si>
    <t>DN25 (ø28x1.5)</t>
  </si>
  <si>
    <t>DN32 (ø35x1.5)</t>
  </si>
  <si>
    <t>DN40 (ø42x1.5)</t>
  </si>
  <si>
    <t xml:space="preserve">For detailed description of technical content specification, system components, installation and auxiliary materials, installation instructions refer to Daikin's offer documentation </t>
  </si>
  <si>
    <t>A múszaki specifkáció, a rendszerkomponensek, telepítési és segédanyagok részletes leírása, telepítési előírások a Daikin ajánlati dokumentációban</t>
  </si>
  <si>
    <t>Close control air conditioning unit</t>
  </si>
  <si>
    <t>Precíziós légkondiconáló</t>
  </si>
  <si>
    <t>O.0.10.0 Laboratory - Enclosure air conditioner</t>
  </si>
  <si>
    <t>O.0.10.0 Laboratórium - klímaszekrény</t>
  </si>
  <si>
    <t>Outdoor unit
Compact air cooled condenser, with fan speed control, aluminum housing
- nominal cooling capacity [kW]: 10.7kW
- nomincal power consumption [kW]: 0.71
- airflow [m³/h]: 4300
- size W/H/L: 910/947/670
- weight [kg]: 42
- maufacturer: STULZ
- type:  KSV008A11p
- with pipes and accessories</t>
  </si>
  <si>
    <t>Kültéri egység
Kompakt léghűtéses kondenzátor, ventilátor fordulatszám-szabályzással, alumínium házzal
- névleges hűtési teljesítmény [kW]: 10.7kW
- névleges el. fogyasztás [kW]: 0.71
- légszállítás [m³/h]: 4300
- méret Sz/M/H: 910/947/670
- tömeg [kg]: 42
- gyártó: STULZ
- típus:  KSV008A11p
- csővezetékekkel, szerelvényezéssel, kompletten</t>
  </si>
  <si>
    <t>Indoor unit
- nominal cooling capacity [kW]: 5.3
- refrigerant: R407C
- nominal power consumption [kW]: 1.9
- airflow [m³/h]: 2000
- size W/H/L: 600/1850/600
- weight [kg]: 152
- manufacturer: STULZ
- type: CCU 51 A</t>
  </si>
  <si>
    <t>Beltéri egység
- névleges hűtési teljesítmény [kW]: 5.3
- hűtőközeg: R407C
- névleges el. fogyasztás [kW]: 1.9
- légszállítás [m³/h]: 2000
- méret Sz/M/H: 600/1850/600
- üzemi tömeg [kg]: 152
- gyártó: STULZ
- típus: CCU 51 A</t>
  </si>
  <si>
    <t>Making and restoration of wall/floor openings in the amount as specified in design</t>
  </si>
  <si>
    <t xml:space="preserve"> Cooling systems total</t>
  </si>
  <si>
    <t>Gas supply system</t>
  </si>
  <si>
    <t>Gas supply, steel pipe</t>
  </si>
  <si>
    <t>Gázellátás, acélcső</t>
  </si>
  <si>
    <t>Gas supply, pipe accessories</t>
  </si>
  <si>
    <t>Gázellátás, csővezetéki szerelvények</t>
  </si>
  <si>
    <r>
      <rPr>
        <b/>
        <sz val="8"/>
        <rFont val="Arial"/>
        <family val="2"/>
        <charset val="238"/>
      </rPr>
      <t>Ball valve</t>
    </r>
    <r>
      <rPr>
        <sz val="8"/>
        <rFont val="Arial"/>
        <family val="2"/>
        <charset val="238"/>
      </rPr>
      <t xml:space="preserve">
Internal/internal threaded connection
- manufacturer:
- type:</t>
    </r>
  </si>
  <si>
    <r>
      <rPr>
        <b/>
        <sz val="8"/>
        <rFont val="Arial"/>
        <family val="2"/>
        <charset val="238"/>
      </rPr>
      <t>Gömbcsap</t>
    </r>
    <r>
      <rPr>
        <sz val="8"/>
        <rFont val="Arial"/>
        <family val="2"/>
        <charset val="238"/>
      </rPr>
      <t xml:space="preserve">
Belső/belső menetes csatlakozással
- gyártó:
- típus:</t>
    </r>
  </si>
  <si>
    <r>
      <rPr>
        <b/>
        <sz val="8"/>
        <rFont val="Arial"/>
        <family val="2"/>
        <charset val="238"/>
      </rPr>
      <t>Szűrő</t>
    </r>
    <r>
      <rPr>
        <sz val="8"/>
        <rFont val="Arial"/>
        <family val="2"/>
        <charset val="238"/>
      </rPr>
      <t xml:space="preserve">
gáz közeghez, ellenkarimákkal, csavarokkal és tömítésekkel, felszerelve, terv szerinti helyekre
- gyártó:
- típus:</t>
    </r>
  </si>
  <si>
    <t>End-of-line deflagration flame arrester / mushroom vent cap
gravel bed back-flashing preventer with threaded connection
- nominal size: DN15</t>
  </si>
  <si>
    <t>Belobbanásgátló (kiszellőző)
kavicszáras visszalobbanás-gátló, menetes csatlakozással
- méret: DN15</t>
  </si>
  <si>
    <r>
      <rPr>
        <b/>
        <sz val="8"/>
        <rFont val="Arial"/>
        <family val="2"/>
        <charset val="238"/>
      </rPr>
      <t>Pressure gauge</t>
    </r>
    <r>
      <rPr>
        <sz val="8"/>
        <rFont val="Arial"/>
        <family val="2"/>
        <charset val="238"/>
      </rPr>
      <t xml:space="preserve">
for gas medium, with isolating ball valve, complete with auxiliary materials.
D63mm</t>
    </r>
  </si>
  <si>
    <r>
      <rPr>
        <b/>
        <sz val="8"/>
        <rFont val="Arial"/>
        <family val="2"/>
        <charset val="238"/>
      </rPr>
      <t>Nyomásmérő manométer</t>
    </r>
    <r>
      <rPr>
        <sz val="8"/>
        <rFont val="Arial"/>
        <family val="2"/>
        <charset val="238"/>
      </rPr>
      <t xml:space="preserve">
gáz közeghez, leválasztó manométer gömbcsappal, szükséges segédanyagokkal kompletten.
D63mm</t>
    </r>
  </si>
  <si>
    <t xml:space="preserve">Gas meter, for natural gas
Q=906 m3/h, p=300 mbar 1:100
Gyártó: Elster
Tip DL240 elektronikus adatrögzítővel és kommunikációs modullal 
</t>
  </si>
  <si>
    <t xml:space="preserve">Gázmérő, földgáz
Q=906 m3/h, p=300 mbar 1:100
Gyártó: Elster
Tip DL240 elektronikus adatrögzítővel és kommunikációs modullal 
</t>
  </si>
  <si>
    <t xml:space="preserve">Gázmérő, földgáz
Q=88 m3/h, p=300 mbar 1:100
Gyártó: Elster
Tip DL240 elektronikus adatrögzítővel és kommunikációs modullal 
</t>
  </si>
  <si>
    <t xml:space="preserve">Gázmérő, földgáz
Q=32 m3/h, p=300 mbar 1:100
Gyártó: Elster
Tip DL240 elektronikus adatrögzítővel és kommunikációs modullal </t>
  </si>
  <si>
    <t>KPE-steel transition piece DN200</t>
  </si>
  <si>
    <t>KPE-acél átmenet DN200</t>
  </si>
  <si>
    <t>Gas detector central unit
for up to 20 sensors, with measurement- control-regulation connections, to drive 4 magnetic solenoid valves, with sound and light signals, 2 manual signaling device. 
Detailed specification in the atteched documentation. The document defines a more precise technical content, equivalent solution can be offered.
Type:SEN-EX C/ MA-S 
Manufacturer: Szenzortechnika Kft</t>
  </si>
  <si>
    <t>Gázérzékelő központ, _x000D_
20 érzékelő számára, MSR csatlakozással, 4 db mágnes szelep kezelésére, hang-fényjelzéssel, 2 db kézi jelzésadóval. _x000D_
Pontos specifikáció a melléklet szerint. A melléklet műszaki tartalmat pontosítja, azonos műszaki tartalom megajánlható._x000D_
Típus:SEN-EX C/ MA-S _x000D_
Gyártó: Szenzortechnika Kft</t>
  </si>
  <si>
    <t>Galvanised steel mounting rails in custom construction and grouped hangers, respectively.
Mounting rails preassembled in different lengths, including end caps, connectorsl, and threaded bolts.
Additional galvanising is not allowed.
Metal dowels, anchor bolts, threaded rods bolts and nuts and washers, grub screws should be included in flat rate prices
Manufacturer: Hilti
or technivallly equivalent 
Cost estimation only for informal purposes, exact quantiites will be finalized in execution design</t>
  </si>
  <si>
    <t>Preparation of all documents for construction and authorization process, acquirement of installation and construction permits</t>
  </si>
  <si>
    <t>Az összes szerelési  terv és az engedélyezési dokumentáció elkészítése, a rendszerek létesítési engedélyének megszerzése</t>
  </si>
  <si>
    <t>Representative of MEO (technical supervisory department) in the hand-over protocol</t>
  </si>
  <si>
    <t>Meo jelenléte átadásnál</t>
  </si>
  <si>
    <t>Hand-over of the gas distribution system to the authorities</t>
  </si>
  <si>
    <t>Gázhálózat hatósági átadása</t>
  </si>
  <si>
    <t>Az összes megvalósulási terv elkészítése</t>
  </si>
  <si>
    <t>preparation of documents, 4 sets in printed form, 2 sets on CD,  in hungarian and english</t>
  </si>
  <si>
    <t>az átadott kiviteli terveknek megfelelő kidolgozás, 4 pld nyomtatva, 2 pld CD, magyar és angol nyelven</t>
  </si>
  <si>
    <t>Betanítási jegyzőkönyv készítésével</t>
  </si>
  <si>
    <t>Equipment commissioning 
Destruction free testing of 10% of the welds in accordance with DIN EN ISO 17635 in
- natural gas
- propane gas networks
Protocol making for the destruction free test method</t>
  </si>
  <si>
    <t>A berendezés üzembehelyezése 
hegesztési varratok 10%nak roncsolásmentes vizsgálata a DIN EN ISO 17635 szerint
-földgáz
-propán hálózatok eseténe
A roncsolásmentes vizsgálat módjának dokumentálása</t>
  </si>
  <si>
    <t>Pressure test and proper hand-over of gas distribution networks for
- natural gas
hand-over to the authority, with all activities protocolled thereafter</t>
  </si>
  <si>
    <t>Nyomáspróba és szakszerű átadása a gázhálózatoknak
-földgáz
átadása hatóságnak, átadás után minden tevéklenyéség dokumentálásval</t>
  </si>
  <si>
    <t>Labeling and marking (text in hungarian and english)</t>
  </si>
  <si>
    <t>Táblázás és feliratozás (magyar és angol nyelven)</t>
  </si>
  <si>
    <t xml:space="preserve"> Gas systems total</t>
  </si>
  <si>
    <t>SUPPORT: Supports, struts, hangers, clamps and brackets should be counted to and priced with the actual item!</t>
  </si>
  <si>
    <t>TARTÓZÁS: Támaszokat, tartókat, függesztőket, bilincseket csővezetékekhez, és berendezésekhez, mindig az aktuális tételhez kell árazni!</t>
  </si>
  <si>
    <t>Material flat prices should be specified so that they include the described equipment and other necessary auxiliary materials for a comlpete installation in one item!
E.g. the material price should cover: by appliances: supports, anchor bolts, clamps, connecting pieces on drainage / water side etc.
by pipes: supports, clamps, fittings, coupling elements, auxiliary materials, sealing gaskets, fire protective collars, etc.
by pipe accessories: counterflanges, bolts, union nuts, threaded rods or threadings, sealings, additonally needed supports, fixings, etc.</t>
  </si>
  <si>
    <t>Az anyag egységárakat úgy kell meghatározni, hogy tartalmazza tételben leírt berendezéseket és az egyéb szükséges segéd anyagokkat is, hogy a komplett készre szereléshez tartalmazzon mindent!
Pl.: Berendezéseknél: tartók, dűbelek, bilincsek, csatlakozó elemek lég és csatorna, stb.
Csöveknél: toldók, tömítések, tartók, bilincsek, önmetsző csavarok, mezkeret csavarzatok, tűzvédelmi szigezelés, tűzgátló átvezetések, tűzgátló tömítések, stb.
Csővezetéki szerelvényeknél: önmetszőcsavarok, aluszallagok, tömítések, tartók, rögzítések, stb</t>
  </si>
  <si>
    <t>Labor flat-rate prices should be specified so that the result is an equipment installed at the intended location and in operation-ready condition according to design documentation. Pressure, leakage tests, trial runs and commissioning should be included in flat-rate prices.
For example: by equipment: complete living labor expenses from installation to making all connections, insulation, repair-painting, cladding, etc.
by pipes: preparation of support construction, pre-assembly of clamps/brackets, pipe mounting position and coupling method dependent labor costs, etc.
by pipe accessories: welding of counterflanges, union nut assembly, preparation of thread cutting, sealing and additionally necessary supports/hangers, fixings, etc.</t>
  </si>
  <si>
    <t>A egység munkadíjakat úgy kell meghatározni, hogy kompletten a tervek szerinti helyekre beépítve, működőképes állapotban átadható berendezéseket kapjunk végeredményűl. Nyomáspróbát, tömörségi próbát, próbaüzemet külön tételben kell majd árazni.
Pl.: Berendezéseknél: Komplett élőmunkamennyiségét tartalmaznia kell a telepítéstől az összes csatlakozás elkészítéséig, szigetelések, javítófestések, burkolatok, stb. elkészítéséig.
Csöveknél: tartók előkészítésének, bilincsek előszerelésének, csatornák helyére építésének, rögzítésének, csatorna kapcsolatok elkészítését technológia függvényében, stb. élőmunka árát.
Csővezetéki szerelvényeknél: tömítések elkészítését, önmetsző csavarokkal és mezkeret csavarzatokkal a csökapcsolatok létrehozását, esetleges tartók és rögzítések, stb. elkészítésének élőmunka vonzatait kell árazni!</t>
  </si>
  <si>
    <t>Pricing of the items listed in the BOQ shall represent the total price of the item, including the price of the additional elements that are required for the implementation of the priced item. All item prices must represent the cost of manufacturing, transport, and install works. Only 1st. class quality item can be applied.</t>
  </si>
  <si>
    <t>A kiírásban szereplő tételek beárazásakor az egységárban szerepeltetni kell minden olyan segéd és főanyagot amely a nevezet tétel elkészítéséhez szükséges. Minden tételnél figyelembe kell venni a gyártás, szállítás és szerelés költségeit. Csak első osztályú anyag kerülhet beépítésre!</t>
  </si>
  <si>
    <t>The Contractor shall price accordingly, to create an operational system, therefore every item shall be in connection with each other. If there is an item that is missing from the current BOQ but it is necessary for the opration of the system, then the contractor is obligated to price and include such an item in the BOQ, and note the action to the Designer as well.</t>
  </si>
  <si>
    <t>A kivitelező a beárazását úgy készítse, hogy működőképes rendszert kell beáraznia, ezért minden tétel kompletten egymáshoz kapcsolódva szerepeljen a beárazásban. Ha van olyan tétel ami jelen kiírásnak nem része és az épületgépészeti rendszerek működéséhez elengengedhetetlen úgy a Kivitelező árazza be és értesítse a Tervezőt.</t>
  </si>
  <si>
    <t>The BOQ forms a valid package with the design pages and the technical description. Sizes on the design are to be checked! If any difference occures, the more amount shall be accounted with.</t>
  </si>
  <si>
    <t>Az anyagkiírás csak a tervlapokkal és a műszaki leírással együtt érvényes. A méretek a terveken ellenőrizendők!. Bármilyen eltérés esetén a többletet tartalmazó dokumentum a mértékadó!</t>
  </si>
  <si>
    <t>All element of fire protection systems and its configuration must comply the prevailing BM ordinances, OTSZ, TVMI, OKF regulations!</t>
  </si>
  <si>
    <t>A Tűzvédelmi rendszerek mindeg egyes elemének és kialakításának meg kell felelni a hatályos BM rendeleteknek, OTSZ, TVMI, OKF előírásainak!</t>
  </si>
  <si>
    <t>Air-Handling units</t>
  </si>
  <si>
    <t>Légkezelők</t>
  </si>
  <si>
    <t>Air handling unit according to schema.
Designation: AHU-1 (Corrugator)
Air flow (m³/h): 29.500 / 22.000
External pressure (Pa): 500 / 1000
Power input (kW): 18,5 / 15
Supply / return, 4 pcs silencer 1pc cross-flow heat exchanger, gas heating coil, empty element for adiabatic cooling, complete frost protection(frost protection thermostat), drop eliminator, condensate pan, electric trace heated 2pc siphon, M5+F7 filters in supply, G2 filter in extraction, motorised shut-off damper on fresh air side, motorised shut-off damper on exhaust side, 4pc flexible vibration absorber, frequency converter equipped ventilator 
with pressure signal transmitter, for outdoor installation</t>
  </si>
  <si>
    <t xml:space="preserve">
High pressure adiabatic humidifier for cooling, installable into air handling units, for AHU-1
according to Lindab specification, see: appendix</t>
  </si>
  <si>
    <t xml:space="preserve">
Légkezelőbe építhető, nagynyomású adiabatikus nedvesítő berendezés hűtésre, AHU-1 berendezésbe
a Lindab specifikációja alapján, lásd melléklet</t>
  </si>
  <si>
    <t>Twin wall insulated flue system, from factory-made parts, complete with support construction, pressure test, installation and operation permit, for AHU-1</t>
  </si>
  <si>
    <t>Kettősfalú szigetelt kémény gyári elemekből, tartószerkezettel, nyomáspróbázva, engedélyezéssel kompletten, AHU-1 légkezelőhöz</t>
  </si>
  <si>
    <t>REVEN X-Cyclone RKM-09
Duct air cleaners for water-based aerosols
· Nr. 60-15401
· 45.000 m³/h
· X-Cyclone – aluminium; frame – steal
· Agglomerator – Stainless steal (Edelstahl)
· Connection 1885 x 1905 mm
with return and supply side ductwork, installed in duct
2pc flexible duct connectionl,
with support elements</t>
  </si>
  <si>
    <t>REVEN X-Cyclone RKM-09
Emulzió- és olajköd csatornaleválasztó
· Nr. 60-15401
· 45.000 m³/h
· X-Cyclone – alumínium; keret – krómacél
· Agglomerator – Rozsdamentes acél (Edelstahl)
· Csatorna csatlakozás 1885 x 1905 mm
szívó és nyomó oldalon légcsatorna csatlakozás, légcsatornára rögzítve
2db rugalmas, vitorlavászon kompenzátorral,
tartószerkezettel</t>
  </si>
  <si>
    <t>Air handling unit according to schema.
Designation: AHU-2 (Corrugator)
Air flow (m³/h): 29.500 / 22.000
External pressure (Pa): 500 / 1000
Power input (kW): 15 / 15
Supply / return, 4 pcs silencer, 1pc cross-flow heat exchanger, empty element for adiabatic cooling, complete frost protection(frost protection thermostat), drop eliminator, condensate pan, electric trace heated 2pc siphon, M5+F7 filters in supply, G2 filter in extraction, motorised shut-off damper on fresh air side, motorised shut-off damper on exhaust side, 4pc flexible vibration absorber, frequency converter equipped ventilator
with pressure signal transmitter, for outdoor installation</t>
  </si>
  <si>
    <t>Légkezelő a kapcsolási rajz szerint.
Megnevezés: AHU-2 (Corrugator)
Légszállítás (m³/h): 29.500 / 22.000
Nyomásemelés (Pa): 500 / 1000
Elektromos telj.(kW): 15 / 15
Befúvás-elszívás, 4 db hangcsillapítóval, keresztáramú hővisszanyerő, adiabatikus hűtésnek üres elemmel, komplett fagyvédelemmel (fagyvédelmi termosztáttal), cseppleválasztóval, csepptálcával, elektromosan fűthető 2 db légkezelő szifonnal, befúvásban M5+F7, elszívásban G2 szűrőfokozattal, belépő oldali motoros nyit-zár zsaluval, kilépő oldali motoros nyit-zár zsaluval, 4 db flexibilis rezgéscsillapítóval, frekvenciaváltós ventilátorral
nyomástávadókkal, kültéri kivitelben</t>
  </si>
  <si>
    <t xml:space="preserve">
High pressure adiabatic humidifier for cooling, installable into air handling units, for AHU-2
according to Lindab specification, see: appendix</t>
  </si>
  <si>
    <t xml:space="preserve">
Légkezelőbe építhető, nagynyomású adiabatikus nedvesítő berendezés hűtésre, AHU-2 berendezésbe
a Lindab specifikációja alapján, lásd melléklet</t>
  </si>
  <si>
    <t>Air handling unit according to schema.
Designation: AHU-3 (Corrugator)
Air flow (m³/h): 29.500 / 22.000
External pressure (Pa): 500 / 1000
Power input (kW): 18,5 / 15
Supply / return, 4 pcs silencer 1pc cross-flow heat exchanger, gas heating coil, empty element for adiabatic cooling, complete frost protection(frost protection thermostat), drop eliminator, condensate pan, electric trace heated 2pc siphon, M5+F7 filters in supply, G2 filter in extraction, motorised shut-off damper on fresh air side, motorised shut-off damper on exhaust side, 4pc flexible vibration absorber, frequency converter equipped ventilator 
with pressure signal transmitter, for outdoor installation</t>
  </si>
  <si>
    <t>Légkezelő a kapcsolási rajz szerint.
Megnevezés: AHU-3 (Corrugator)
Légszállítás (m³/h): 29.500 / 22.000
Nyomásemelés (Pa): 500 / 1000
Elektromos telj.(kW): 18,5 / 15
Befúvás-elszívás,4 db hangcsillapítóval, keresztáramú hővisszanyerő gázüzemű fűtőegységgel, adiabatikus hűtésnek üres elemmel, komplett fagyvédelemmel (fagyvédelmi termosztáttal), cseppleválasztóval, csepptálcával, elektromosan fűthető 2 db légkezelő szifonnal, befúvásban M5+F7, elszívásban G2 szűrőfokozattal, belépő oldali motoros nyit-zár zsaluval, kilépő oldali motoros nyit-zár zsaluval, 4 db flexibilis rezgéscsillapítóval, frekvenciaváltós ventilátorral
nyomástávadókkal, kültéri kivitelben</t>
  </si>
  <si>
    <t xml:space="preserve">
High pressure adiabatic humidifier for cooling, installable into air handling units, for AHU-3
according to Lindab specification, see: appendix</t>
  </si>
  <si>
    <t xml:space="preserve">
Légkezelőbe építhető, nagynyomású adiabatikus nedvesítő berendezés hűtésre, AHU-3 berendezésbe
a Lindab specifikációja alapján, lásd melléklet</t>
  </si>
  <si>
    <t>Twin wall insulated flue system, from factory-made parts, complete with support construction, pressure test, installation and operation permit, for AHU-3</t>
  </si>
  <si>
    <t>Kettősfalú szigetelt kémény gyári elemekből, tartószerkezettel, nyomáspróbázva, engedélyezéssel kompletten, AHU-3 légkezelőhöz</t>
  </si>
  <si>
    <t>Air handling unit according to schema.
Designation: AHU-4 (Corrugator)
Air flow (m³/h): 29.500 / 22.000
External pressure (Pa): 500 / 1000
Power input (kW): 15 / 15
Supply / return, 4 pcs silencer, 1pc cross-flow heat exchanger, empty element for adiabatic cooling, complete frost protection(frost protection thermostat), drop eliminator, condensate pan, electric trace heated 2pc siphon, M5+F7 filters in supply, G2 filter in extraction, motorised shut-off damper on fresh air side, motorised shut-off damper on exhaust side, 4pc flexible vibration absorber, frequency converter equipped ventilator
with pressure signal transmitter, for outdoor installation</t>
  </si>
  <si>
    <t>Légkezelő a kapcsolási rajz szerint.
Megnevezés: AHU-4 (Corrugator)
Légszállítás (m³/h): 29.500 / 22.000
Nyomásemelés (Pa): 500 / 1000
Elektromos telj.(kW): 15 / 15
Befúvás-elszívás, 4 db hangcsillapítóval, keresztáramú hővisszanyerő, adiabatikus hűtésnek üres elemmel, komplett fagyvédelemmel (fagyvédelmi termosztáttal), cseppleválasztóval, csepptálcával, elektromosan fűthető 2 db légkezelő szifonnal, befúvásban M5+F7, elszívásban G2 szűrőfokozattal, belépő oldali motoros nyit-zár zsaluval, kilépő oldali motoros nyit-zár zsaluval, 4 db flexibilis rezgéscsillapítóval, frekvenciaváltós ventilátorral
nyomástávadókkal, kültéri kivitelben</t>
  </si>
  <si>
    <t xml:space="preserve">
High pressure adiabatic humidifier for cooling, installable into air handling units, for AHU-4
according to Lindab specification, see: appendix</t>
  </si>
  <si>
    <t xml:space="preserve">
Légkezelőbe építhető, nagynyomású adiabatikus nedvesítő berendezés hűtésre, AHU-4 berendezésbe
a Lindab specifikációja alapján, lásd melléklet</t>
  </si>
  <si>
    <t>Air side connections to AHU with flexible ducts</t>
  </si>
  <si>
    <t>Légoldali rákötés a légkezelőre rezgéstompító vitorlavászonnal</t>
  </si>
  <si>
    <t>Twin wall insulated flue system, from factory-made parts, complete with support construction, pressure test, installation and operation permit, for AHU-5</t>
  </si>
  <si>
    <t>Kettősfalú szigetelt kémény gyári elemekből, tartószerkezettel, nyomáspróbázva, engedélyezéssel kompletten, AHU-5 légkezelőhöz</t>
  </si>
  <si>
    <t>Air handling unit according to schema.
Designation: AHU-6 (Office)
Air flow (m³/h): 12.000 / 11.000
External pressure (Pa): 300 / 300
Power input (kW): 5,25 / 2,9
Supply / return, by-pass, 4 pcs silencer, 1pc cross-flow heat exchanger, gas heating coil, dx heating and cooling coil, complete frost protection(frost protection thermostat), drop eliminator, condensate pan, electric trace heated 2pc siphon, M5+F7 filters in supply, M5 filter in extraction, motorised shut-off damper on fresh air side, motorised shut-off damper on exhaust side, 4pc flexible vibration absorber, frequency converter equipped ventilator
with pressure signal transmitter, for outdoor installation</t>
  </si>
  <si>
    <t>Légkezelő a kapcsolási rajz szerint.
Megnevezés: AHU-6 (Iroda)
Légszállítás (m³/h): 12.000 / 11.000
Nyomásemelés (Pa): 300 / 300
Elektromos telj.(kW): 5,25 / 2,9
Befúvás-elszívás, Befúvás-elszívás, by-pass, 4 db hangcsillapítóval, keresztáramú hővisszanyerő, dx hűtő és fűtő kaloriferrel, gázüzemű előfűtővel, komplett fagyvédelemmel (fagyvédelmi termosztáttal), cseppleválasztóval, csepptálcával, elektromosan fűthető 2 db légkezelő szifonnal, befúvásban M5+F7, elszívásban M5 szűrőfokozattal, belépő oldali motoros nyit-zár zsaluval, kilépő oldali motoros nyit-zár zsaluval, 4 db flexibilis rezgéscsillapítóval, frekvenciaváltós ventilátorral
nyomástávadókkal, kültéri kivitelben</t>
  </si>
  <si>
    <t>Twin wall insulated flue system, from factory-made parts, complete with support construction, pressure test, installation and operation permit, for AHU-6</t>
  </si>
  <si>
    <t>Kettősfalú szigetelt kémény gyári elemekből, tartószerkezettel, nyomáspróbázva, engedélyezéssel kompletten, AHU-6 légkezelőhöz</t>
  </si>
  <si>
    <t>Air handling unit according to schema.
Designation: AHU-7 (Maintenance)
Air flow (m³/h): 3.000 / 2.750
External pressure (Pa): 300 / 300
Power input (kW): 1,8 / 1,23
Supply / return, 4 pcs silencer, by-pass, 1pc cross-flow heat exchanger, dx heating and cooling coil, complete frost protection(frost protection thermostat), drop eliminator, condensate pan, 2pc siphon, M5+F7 filters in supply, M5 filter in extraction, motorised shut-off damper on fresh air side, motorised shut-off damper on exhaust side, 4pc flexible vibration absorber, frequency converter equipped ventilator
with pressure signal transmitter, for intdoor installation</t>
  </si>
  <si>
    <t>Légkezelő a kapcsolási rajz szerint.
Megnevezés: AHU-7 (Karbantartás)
Légszállítás (m³/h): 3.000 / 2.750
Nyomásemelés (Pa): 300 / 300
Elektromos telj.(kW): 1,8 / 1,23
Befúvás-elszívás, by-pass, 4 db hangcsillapítóval, keresztáramú hővisszanyerő, dx hűtő és fűtő kaloriferrel, komplett fagyvédelemmel (fagyvédelmi termosztáttal), cseppleválasztóval, csepptálcával, 2 db légkezelő szifonnal, befúvásban M5+F7, elszívásban M5 szűrőfokozattal, belépő oldali motoros nyit-zár zsaluval, kilépő oldali motoros nyit-zár zsaluval, 4 db flexibilis rezgéscsillapítóval, frekvenciaváltós ventilátorral
nyomástávadókkal, beltéri kivitelben</t>
  </si>
  <si>
    <t>Air handling unit according to schema.
Designation: AHU-8 (Glue kitchen)
Air flow (m³/h): 8.000 / 6.000
External pressure (Pa): 300 / 300
Power input (kW): 3,45 / 3,45
Supply / return, 4 pcs silencer, 1pc cross-flow heat exchanger, gas heating coil, complete frost protection(frost protection thermostat), drop eliminator, condensate pan, electric trace heated 2pc siphon, M5+F7 filters in supply, M5 filter in extraction, motorised shut-off damper on fresh air side, motorised shut-off damper on exhaust side, 4pc flexible vibration absorber, frequency converter equipped ventilator
with pressure signal transmitter, for outdoor installation</t>
  </si>
  <si>
    <t>Légkezelő a kapcsolási rajz szerint.
Megnevezés: AHU-8 (déli kiszolgáló területek)
Légszállítás (m³/h): 8.000 / 6.000
Nyomásemelés (Pa): 300 / 300
Elektromos telj.(kW): 3,45 / 3,45
Befúvás-elszívás, Befúvás-elszívás, 4 db hangcsillapítóval, keresztáramú hővisszanyerő, gázüzemű fűtővel, komplett fagyvédelemmel (fagyvédelmi termosztáttal), cseppleválasztóval, csepptálcával, elektromosan fűthető 2 db légkezelő szifonnal, befúvásban M5+F7, elszívásban M5 szűrőfokozattal, belépő oldali motoros nyit-zár zsaluval, kilépő oldali motoros nyit-zár zsaluval, 4 db flexibilis rezgéscsillapítóval, frekvenciaváltós ventilátorral
nyomástávadókkal, kültéri kivitelben</t>
  </si>
  <si>
    <t>Twin wall insulated flue system, from factory-made parts, complete with support construction, pressure test, installation and operation permit, for AHU-8</t>
  </si>
  <si>
    <t>Kettősfalú szigetelt kémény gyári elemekből, tartószerkezettel, nyomáspróbázva, engedélyezéssel kompletten, AHU-8 légkezelőhöz</t>
  </si>
  <si>
    <t>Air handling unit according to schema.
Designation: AHU-9 (Logistics)
Air flow (m³/h): 1.500 / 1.000
External pressure (Pa): 300 / 300
Power input (kW): 1,18 / 1,18
Supply / return, 4 pcs silencer, by-pass, 1pc cross-flow heat exchanger, dx heating and cooling coil, complete frost protection(frost protection thermostat), drop eliminator, condensate pan, 2pc siphon, M5+F7 filters in supply, M5 filter in extraction, motorised shut-off damper on fresh air side, motorised shut-off damper on exhaust side, 4pc flexible vibration absorber, frequency converter equipped ventilator
with pressure signal transmitter, for intdoor installation</t>
  </si>
  <si>
    <t>Légkezelő a kapcsolási rajz szerint.
Megnevezés: AHU-9 (Logisztika)
Légszállítás (m³/h): 1.500 / 1.000
Nyomásemelés (Pa): 300 / 300
Elektromos telj.(kW): 1,18 / 1,18
Befúvás-elszívás, by-pass, 4 db hangcsillapítóval, keresztáramú hővisszanyerő, dx hűtő és fűtő kaloriferrel, komplett fagyvédelemmel (fagyvédelmi termosztáttal), cseppleválasztóval, csepptálcával, 2 db légkezelő szifonnal, befúvásban M5+F7, elszívásban M5 szűrőfokozattal, belépő oldali motoros nyit-zár zsaluval, kilépő oldali motoros nyit-zár zsaluval, 4 db flexibilis rezgéscsillapítóval, frekvenciaváltós ventilátorral,
nyomástávadókkal, beltéri kivitelben</t>
  </si>
  <si>
    <t>Air handling unit according to schema.
Designation: AHU-10 (Logistics)
Air flow (m³/h): 1.120 / 560
External pressure (Pa): 250 / 250
Power input (kW): 1,1 / 0,75
Supply / return, 4 pcs silencer, by-pass, 1pc cross-flow heat exchanger, dx heating and cooling coil, complete frost protection(frost protection thermostat), drop eliminator, condensate pan, 2pc siphon, M5+F7 filters in supply, M5 filter in extraction, motorised shut-off damper on fresh air side, motorised shut-off damper on exhaust side, 4pc flexible vibration absorber, frequency converter equipped ventilator
with pressure signal transmitter, for intdoor installation</t>
  </si>
  <si>
    <t>Légkezelő a kapcsolási rajz szerint.
Megnevezés: AHU-10 (Logisztika)
Légszállítás (m³/h): 1.120 / 560
Nyomásemelés (Pa): 250 / 250
Elektromos telj.(kW): 1,1 / 0,75
Befúvás-elszívás, by-pass, 4 db hangcsillapítóval, keresztáramú hővisszanyerő, dx hűtő és fűtő kaloriferrel, komplett fagyvédelemmel (fagyvédelmi termosztáttal), cseppleválasztóval, csepptálcával, 2 db légkezelő szifonnal, befúvásban M5+F7, elszívásban M5 szűrőfokozattal, belépő oldali motoros nyit-zár zsaluval, kilépő oldali motoros nyit-zár zsaluval, 4 db flexibilis rezgéscsillapítóval, frekvenciaváltós ventilátorral
nyomástávadókkal, beltéri kivitelben</t>
  </si>
  <si>
    <t>LENNOX produced compact heatpump rooftop unit with UV protected paint on the outside surfaces, with slef-supporting base frame, (standard downflow and return configuration), with air colled condenser, with scroll compressors, with R410A refrigeration charge, with outdoor- indoor and mixed air temperature sensors, with refrigeration dryer filters, with built-in cooling heat exchanger, with pull-out drain pan, with 50mm thick double skin panels, 65kg/m3 heat and sound isolated -from every direction open- doors, with EC technolgy inverter main fans and condenser fans, with air filters, with Climatic microprocessor control system. Eurovent certified unit, "A" energy class in cooling mode (reg. EN14511-2013). The unit complies with ECO-DESIGN 2018 directives. The unit's room temperature sensor installation and cabling is not a part of the dealer's commitment.</t>
  </si>
  <si>
    <t>LENNOX gyártmányú kompakt tetőtéri hőszivattyús rooftop berendezés,  külső felületeken fényvédő UV festéssel, önhordó alapkerettel, (Standard lefele fúvó kivitelben), léghűtéses kondenzátorral, Scroll kompresszorokkal, R-410a hűtőközeggel, külső, befújt és visszakevert levegő hőmérséklet érzékelőkkel, hűtőközeg szárító szűrővel, beépített hűtőkaloriferrel, kihúzható-tisztítható csepptálcával, 50mm vastag szendvicspanellel, 65kg/m3 hő és hangszigetelt - minden irányból nyíló - panelajtókkal, EC technológiájú inverteres befúvó és kondenzátor ventilátorokkal,  szűrővel, CLIMATIC  mikroprocesszoros szabályozással.
 EUROVENT minősítéssel, "A" energiaosztályú besorolással hűtési üzemben(hivatkozva: EN14511-2013). A berendezés megfelel a 2018-as ECO-DESIGN előírásoknak. A roof-top berendezésekhez tartozó teremhőmérséklet-érzékelő elhelyezése és bekábelezése nem a forgalmazó feladata.</t>
  </si>
  <si>
    <t>Items of Equipment fitted as standard:</t>
  </si>
  <si>
    <t>Standard felszereltség</t>
  </si>
  <si>
    <t>Produced according standard quality ISO9001
Prepainted casing RAL9003 with thermoacoustic non-inflammable and non-toxic media
Eurovent certified 
Airflow rate automatic adjustement when dirty filter
Environmentally friendly according ISO 14001
Sloped removable drain pan
High efficiency Scroll technology hermetic compressors
Electronic expansion valve for optimized reliability and performances
Possibility to register and to read unit paramaters on display: high pressure, low pressure...
Smart control and defrost management : reduction of energy bill
Intelligent fresh air management, economizer and free-cooling
Aluminum casing for corrosion, weight and recycling aspects</t>
  </si>
  <si>
    <t>ISO9001 standard gyártás
Előre festett RAL9003 felépítmény, nem gyúlékony, nem mérgező termoakusztikus anyaggal.
Eurovent minősítéssel
A légáramlási sebesség automatikus beállítása piszkos szűrő esetén
Környezetbarát az ISO 14001 szerint
Kihúzható, cserélhető csepptálca
Nagy hatékonyságú Scroll hermetikus kompresszorok
Elektronikus expanziós szelep az optimális megbízhatóság és teljesítmény érdekében
A képernyőn megjelenő paraméterek regisztrálásának és olvasásának lehetősége: magas nyomás, alacsony nyomás ...
Smart vezérlés és leolvasztás: az energiaszámla csökkentése
Intelligens friss levegő menedzsment, energia takarékos és szabadhűtés funkció
Alumínium felépítmény korrózió, súly és újrahasznosítás szempontjából</t>
  </si>
  <si>
    <t xml:space="preserve">Selected accessories </t>
  </si>
  <si>
    <t>Választott kiegészítő elemek</t>
  </si>
  <si>
    <t>Heat recovery wheel (down air flow)</t>
  </si>
  <si>
    <t>Forgódobos hővisszanyerő (fűggőleges légáramlás)</t>
  </si>
  <si>
    <t>Extract EC fan-motor vertical air stream</t>
  </si>
  <si>
    <t>Kidobó EC ventilátor függőleges légszállítással</t>
  </si>
  <si>
    <t>G4/ISO Coarse 65% refilable filters</t>
  </si>
  <si>
    <t>G4 65% cserélhető szűrőbetétek</t>
  </si>
  <si>
    <t>All seasons operation kit / Noise reduction solution</t>
  </si>
  <si>
    <t>Egész éves üzem szettel / zajcsillapított kivitel</t>
  </si>
  <si>
    <t>High Pressure EC plug fan</t>
  </si>
  <si>
    <t>Emelt nyomású elszívó EC ventilátor</t>
  </si>
  <si>
    <t>Condensing gas heater high capacity / vertical supply</t>
  </si>
  <si>
    <t>Kondenzációs gázégő emelt teljesítménnyel függőleges légáramhoz</t>
  </si>
  <si>
    <t>3 phases relay for unit electrical protection</t>
  </si>
  <si>
    <t>Fázissorrend figyelő relé</t>
  </si>
  <si>
    <t>Refreshment system for electrical box (standard)</t>
  </si>
  <si>
    <t>Elektromos kapcsolószekrény mesterséges szellőztetéssel</t>
  </si>
  <si>
    <t>DM Remote multi-unit display</t>
  </si>
  <si>
    <t>DM multi kezelőfelület</t>
  </si>
  <si>
    <t>Humidity control pack / summer mode</t>
  </si>
  <si>
    <t>Nedvesség kontroll / nyári üzem</t>
  </si>
  <si>
    <t>ModBus/BACnet/Ethernet TCP/IP communication interface</t>
  </si>
  <si>
    <t>ModBus/BACnet/Ethernet TCP/IP kommunikációs interfész</t>
  </si>
  <si>
    <t>Adjustable roofcurb</t>
  </si>
  <si>
    <t>Állítható alapkeret</t>
  </si>
  <si>
    <t>Technical data:</t>
  </si>
  <si>
    <t>Teljesítmény adatok</t>
  </si>
  <si>
    <t>Total cooling capacity: 150.3kW</t>
  </si>
  <si>
    <t>Total hűtési teljesítmény: 150.3kW</t>
  </si>
  <si>
    <t>Total heating capacity (heatpump): 168.17kW</t>
  </si>
  <si>
    <t>Total fűtési teljesítmény (hőszivattyú): 168.17kW</t>
  </si>
  <si>
    <t>Air volume: 28000 m³/h</t>
  </si>
  <si>
    <t>Légszállítás: 28000 m³/h</t>
  </si>
  <si>
    <t>External static pressure supply/return: 450/350 Pa</t>
  </si>
  <si>
    <t>Külső statikus nyomás befúvás/elszívás: 450/350 Pa</t>
  </si>
  <si>
    <t>Total heating capacity (gas): 197,07kW</t>
  </si>
  <si>
    <t>Total fűtési teljesítmény (gáz): 197,07kW</t>
  </si>
  <si>
    <t>TYPE: LENNOX ENERY E024AH141FM1M</t>
  </si>
  <si>
    <t>TÍPUS: LENNOX ENERY E024AH141FM1M</t>
  </si>
  <si>
    <t>Lennox produced compact heatpump rooftop unit with UV protected paint on the outside surfaces, with slef-supporting base frame, (standard downflow and return configuration), with air colled condenser, with scroll compressors, with R410A refrigeration charge, with outdoor- indoor and mixed air temperature sensors, with refrigeration dryer filters, with built-in cooling heat exchanger, with pull-out drain pan, with 50mm thick double skin panels, 65kg/m3 heat and sound isolated -from every direction open- doors, with EC technolgy inverter main fans and condenser fans, with air filters, with Climatic microprocessor control system. Eurovent certified unit, "A" energy class in cooling mode (reg. EN14511-2013). The unit complies with ECO-DESIGN 2018 directives. The unit's room temperature sensor installation and cabling is not a part of the dealer's commitment.</t>
  </si>
  <si>
    <t>Steam humidifier complete with aplumbing accessories, support construction, for central steam supply network - Carel UltimateSAM, specification in attachment</t>
  </si>
  <si>
    <t>Gőznedvesítő egység szerelvényezéssel, tartószerkezettel, kompletten központi gőzhálózathoz - Carel UltimateSAM Melléklet alapján</t>
  </si>
  <si>
    <t>Adiabatic, high pressure humidifier gates complete with plumbing accessories, support construction - Carel Humifong, specification in attachment</t>
  </si>
  <si>
    <t>Adiabatikus magasnyomású légnedvesítő kapuk, szerelvényezéssel, tartószerkezettel, kompletten - Carel HumiFog melléklet alapján</t>
  </si>
  <si>
    <t>Fans</t>
  </si>
  <si>
    <t>Ventilátorok</t>
  </si>
  <si>
    <t xml:space="preserve">V3-4
Tool Roof fan
Variable Speed Drive:  yes
Two speed:  no
Airflow:  2.680 m³/h  
Static Pressure:  250 Pa
Function:  technology exhaust
with return side ductwork, installed in duct
1pc flexible duct connectionl,
1pc spring loaded damper
with electrical connections and support elements
with roof socket
</t>
  </si>
  <si>
    <t>V3-4
Tool - Tetőventilátor
Frekvencia váltó:  igen
Két fordulatú:  nem  
Légmennyiség:  2.680 m³/h  
Statikus ellenállás:  250 Pa
Funkció:  Technológia elszívás
Csőből szívó, légcsatornára rögzítve
1db rugalmas, vitorlavászon kompenzátorral,
1db rugóterhelésű csappanttyúval
elektromos bekötéshez szükséges elemekkel, tartószerkezettel
hangcsillapított lábazat</t>
  </si>
  <si>
    <t>Axial fan
Designation: Sanitary block extraction
with return side ductwork, installed in duct
2pc flexible duct connectionl, 1pc silencer on return side
1pc spring loaded damper
Weather resistant casing (outdoor installation)
with electrical connections and support elements</t>
  </si>
  <si>
    <t>Csőventilátor
Megnevezés: Vizesblokki elszívás
Csőből szívó, légcsatornára rögzítve
2db rugalmas, vitorlavászon kompenzátorral, 1db hangcsillapítóval szívó oldalon
1db rugóterhelésű csappanttyúval
Esővédett burkolattal (kültéri elhelyezés)
elektromos bekötéshez szükséges elemekkel, tartószerkezettel</t>
  </si>
  <si>
    <t>EV-1  
Porter's sanitary block 
Variable Speed Drive:  no
Two speed:  no
Airflow:  660 m³/h  
Static Pressure:  200 Pa
Function:  local exhaust</t>
  </si>
  <si>
    <t>EV-01  
Porter's sanitary block
Frekvencia váltó:  nem 
Két fordulatú:  nem  
Légmennyiség:  660 m³/h  
Statikus ellenállás:  200 Pa
Funkció:  Helyi elszívás</t>
  </si>
  <si>
    <t>EV-2
Logistic Sanitary block 
Variable Speed Drive:  no
Two speed:  no
Airflow:  460 m³/h  
Static Pressure:  200 Pa
Function:  local exhaust</t>
  </si>
  <si>
    <t>EV-2  
Logistic Sanitary block
Frekvencia váltó:  nem 
Két fordulatú:  nem  
Légmennyiség:  460 m³/h  
Statikus ellenállás:  200 Pa
Funkció:  Helyi elszívás</t>
  </si>
  <si>
    <t>EV-3
Converting sanitary block 
Variable Speed Drive:  no
Two speed:  no
Airflow:  260 m³/h  
Static Pressure:  200 Pa
Function:  local exhaust</t>
  </si>
  <si>
    <t>EV-3  
Converting sanitary block
Frekvencia váltó:  nem 
Két fordulatú:  nem  
Légmennyiség:  260 m³/h  
Statikus ellenállás:  200 Pa
Funkció:  Helyi elszívás</t>
  </si>
  <si>
    <t>EV-4
Sanitary block 
Variable Speed Drive:  no
Two speed:  no
Airflow:  550 m³/h  
Static Pressure:  200 Pa
Function:  local exhaust</t>
  </si>
  <si>
    <t>EV-4
Sanitary block
Frekvencia váltó:  nem 
Két fordulatú:  nem  
Légmennyiség:  550 m³/h  
Statikus ellenállás:  200 Pa
Funkció:  Helyi elszívás</t>
  </si>
  <si>
    <t>EV-5
Sanitary block 
Variable Speed Drive:  no
Two speed:  no
Airflow:  440 m³/h  
Static Pressure:  200 Pa
Function:  local exhaust</t>
  </si>
  <si>
    <t>EV-5
Sanitary block
Frekvencia váltó:  nem 
Két fordulatú:  nem  
Légmennyiség:  440 m³/h  
Statikus ellenállás:  200 Pa
Funkció:  Helyi elszívás</t>
  </si>
  <si>
    <t>EV-6
Sanitary block 
Variable Speed Drive:  no
Two speed:  no
Airflow:  1850 m³/h  
Static Pressure:  200 Pa
Function:  local exhaust</t>
  </si>
  <si>
    <t>EV-6
Sanitary block
Frekvencia váltó:  nem 
Két fordulatú:  nem  
Légmennyiség:  1850 m³/h  
Statikus ellenállás:  200 Pa
Funkció:  Helyi elszívás</t>
  </si>
  <si>
    <t>EV-7
Sanitary block 
Variable Speed Drive:  no
Two speed:  no
Airflow:  950 m³/h  
Static Pressure:  200 Pa
Function:  local exhaust</t>
  </si>
  <si>
    <t>EV-7
Sanitary block
Frekvencia váltó:  nem 
Két fordulatú:  nem  
Légmennyiség:  950 m³/h  
Statikus ellenállás:  200 Pa
Funkció:  Helyi elszívás</t>
  </si>
  <si>
    <t>EV-8
Sanitary block 
Variable Speed Drive:  no
Two speed:  no
Airflow:  200 m³/h  
Static Pressure:  200 Pa
Function:  local exhaust</t>
  </si>
  <si>
    <t>EV-8 
Sanitary block
Frekvencia váltó:  nem 
Két fordulatú:  nem  
Légmennyiség:  200 m³/h  
Statikus ellenállás:  200 Pa
Funkció:  Helyi elszívás</t>
  </si>
  <si>
    <t>EV-9
Main. Sanitary block
Variable Speed Drive:  no
Two speed:  no
Airflow:  260 m³/h  
Static Pressure:  200 Pa
Function:  local exhaust</t>
  </si>
  <si>
    <t>EV-9
Main. Sanitary block
Frekvencia váltó:  nem 
Két fordulatú:  nem  
Légmennyiség:  260 m³/h  
Statikus ellenállás:  200 Pa
Funkció:  Helyi elszívás</t>
  </si>
  <si>
    <t>EV-10
CORR sanitary block 
Variable Speed Drive:  no
Two speed:  no
Airflow:  460 m³/h  
Static Pressure:  200 Pa
Function:  local exhaust</t>
  </si>
  <si>
    <t>EV-10
CORR sanitary block
Frekvencia váltó:  nem 
Két fordulatú:  nem  
Légmennyiség:  460 m³/h  
Statikus ellenállás:  200 Pa
Funkció:  Helyi elszívás</t>
  </si>
  <si>
    <t>Axial fan
Designation: Technology extraction
with return side ductwork, installed in duct
2pc flexible duct connectionl, 1pc silencer
1pc spring loaded damper
Weather resistant casing (outdoor installation)</t>
  </si>
  <si>
    <t>Csőventilátor
Megnevezés: Technológtia elszívás
Csőből szívó, légcsatornára rögzítve
2db rugalmas, vitorlavászon kompenzátorral, 1db hangcsillapítóval
1db rugóterhelésű csappanttyúval
Esővédett burkolattal (kültéri elhelyezés)</t>
  </si>
  <si>
    <t>TV-1
Fan-technology maintenance
Variable Speed Drive:  yes
Two speed:  no
Airflow:  530 m³/h  
Static Pressure:  200 Pa
Function:  local exhaust</t>
  </si>
  <si>
    <t>TV-1
Fan-technology maintenance
Frekvencia váltó:  igen
Két fordulatú:  nem  
Légmennyiség:  530 m³/h  
Statikus ellenállás:  200 Pa
Funkció:  Helyi elszívás</t>
  </si>
  <si>
    <t>Plymovent flexible extraction arm, complete with connection, support construction</t>
  </si>
  <si>
    <t>Plymovent felxibilis elszívó kar, csatlakozással, tartószerkezettel, kompletten</t>
  </si>
  <si>
    <t>TV-2
Fan-technology Plotter room
Variable Speed Drive:  yes
Two speed:  no
Airflow:  530 m³/h  
Static Pressure:  200 Pa
Function:  local exhaust</t>
  </si>
  <si>
    <t>TV-2
Fan-technology Plotter room
Frekvencia váltó:  igen
Két fordulatú:  nem  
Légmennyiség:  530 m³/h  
Statikus ellenállás:  200 Pa
Funkció:  Helyi elszívás</t>
  </si>
  <si>
    <t>Kitchen extraction hoods, with fans, exhaust outlet, complete with fittings and accessories.
Kitchen technology design not available. To be defined in execution design!</t>
  </si>
  <si>
    <t>Konyhai elszívó ernyők, elszívó ventilátorral, kiépített kivezetéssel, szerelvényezéssel kompletten
Konyhatechnológia nem áll rendelkezésre. Kiviteli tervben pontosítandó!</t>
  </si>
  <si>
    <t>total</t>
  </si>
  <si>
    <t>Dampers</t>
  </si>
  <si>
    <t>Szabályzók</t>
  </si>
  <si>
    <t>Balancing dampers
Lindab -&gt; codes below have the following meanings: "JSM rectangular, for static balancing" "DRU round balancing damper"
TROX CAV -&gt; Codes below have the following meanings:  "RN-D" - round damper with acoustic coverd; "EN-D" - rectangular damper with acoustic coverd. With silencer.
with motor, acoustic coverd, rubber profiles, compact balancing, completely.
TROX VAV -&gt; Codes below have the following meanings:  "TVJ-D" -  rectangular damper with acoustic coverd and with silencer
with motor, acoustic coverd, rubber profiles, compact balancing, completely.
TROW WG-JZ Louvred grillecombined with motorized, insulated, airtight damper
Sound attenuators
Lindab -&gt; codes below have the following meanings: "SLRS" - rectangular straigh silencer (with splitters); "SLGU" - round straigh silencer
Fire protection components, louvres, dampers
Trox, or technically equivalent -&gt; codes below have the following meanings: 
rectangular fire damper "FK-EU" / smoke damper "EK-EU" / multileaf smoke damper "EK-JZ"
round smoke damper "FKR-EU", "FKRS-EU"
with all necessary auxiliary materials and accessories, MEZ30 flanges, smoke dampers with 24V, fire dampers with 230V motor.</t>
  </si>
  <si>
    <t>Szabályzó elemek, zsaluk
A lenti kódok jelentései az alábbiak: "Trox JZ négyszög, statikus szabályzózsalu" "Lindab DRU kör keresztmetszetű szabályzószelep"
TROX CAV -&gt; A lenti kódok jelentései az alábbiak:  "RN-D" - kör keresztmetszetű, akusztikai burkolattal; "EN-D" - négyszög keresztmetszetű szabályzó, akusztikai burkolattal, hangcsillapítóval
Motorral, akusztikai burkolattal, gumi profillal, compact szabályozóval, kompletten.
TROX VAV -&gt; A lenti kódok jelentései az alábbiak:  "TVJ-D" -  négyszög, "LVC" - kör keresztmetszetű szabályzó, akusztikai burkolattal
Motorral, akusztikai burkolattal, gumi profillal, compact szabályozóval, hangcsillapítóval kompletten.
TROX WG-JZ kombinált esővédő és tömören záró hőszigetelt motoros zsalu, kompletten. (beépítés építész konszignáció szerint)
Hangcsillapítók
Lindab -&gt; A lenti kódok jelentései az alábbiak: "SLRS" - négyszög keresztmetszetű kulisszás hangcsillapító; "SLGU" - kör egyenes hangcsillapító
Tűzvédelmi elemek, zsaluk, csappantyúk
Trox, vagy vele egyenértékű -&gt; A lenti kódok jelentései az alábbiak: 
Négyszög keresztmetszet: tűzvédelmi csappantyú "FK-EU" / füstvédelmi csappantyú "EK-EU" / füstvédelmi zsalu "EK-JZ"
Kör keresztmetszet: tűzvédelmi csappantyú "FKR-EU", "FKRS-EU"
szükséges szerelvényekkel és segédanyagokkal, MEZ30 kerettel, a füstcsappantyúk 24V-os motorral, a tűzcsappantyúk 230V-os motorral szereltek.</t>
  </si>
  <si>
    <t xml:space="preserve">FKRS-EU ø200-ø200 </t>
  </si>
  <si>
    <t xml:space="preserve">FKRS-EU ø250-ø250 </t>
  </si>
  <si>
    <t xml:space="preserve">FKRS-EU ø315-ø315 </t>
  </si>
  <si>
    <t>FKRS-EU ø315-ø315</t>
  </si>
  <si>
    <t xml:space="preserve">FKRS-EU ø400-ø400 </t>
  </si>
  <si>
    <t xml:space="preserve">FKRS-EU ø500-ø500 </t>
  </si>
  <si>
    <t>FK-EU 250x250</t>
  </si>
  <si>
    <t>FK-EU 300x300</t>
  </si>
  <si>
    <t>FK-EU 900x700</t>
  </si>
  <si>
    <t>FK-EU 700x900</t>
  </si>
  <si>
    <t>FK-EU 1000x500</t>
  </si>
  <si>
    <t>FK-EU 700x1000</t>
  </si>
  <si>
    <t>FK-EU 1000x700</t>
  </si>
  <si>
    <t>FK-EU 1300x650</t>
  </si>
  <si>
    <t>FK-EU 1500x800</t>
  </si>
  <si>
    <t>EN-D 600x500 - 3790 m³/h</t>
  </si>
  <si>
    <t>EN-D 600x500 - 1790 m36h</t>
  </si>
  <si>
    <t>EN-D 600x500 - 1790 m³/h</t>
  </si>
  <si>
    <t>RN-D ø250-ø250 - 600 m³/h</t>
  </si>
  <si>
    <t>RN-D ø160-ø160 - 150m³/h</t>
  </si>
  <si>
    <t>RN-D ø400-ø400 - 2020 m³/h</t>
  </si>
  <si>
    <t>RN-D ø400-ø400 - 1750 m³/h</t>
  </si>
  <si>
    <t>LVC ø250-ø250 - min 300 max 830 m³/h</t>
  </si>
  <si>
    <t>WG-JZ 1600x1665 - motorized</t>
  </si>
  <si>
    <t>WG-JZ 1600x1500 - motorized</t>
  </si>
  <si>
    <t>Metal mesh air filter 3200x3000</t>
  </si>
  <si>
    <t>DRU: DRU 100</t>
  </si>
  <si>
    <t>DRU: DRU 125</t>
  </si>
  <si>
    <t>DRU: DRU 150</t>
  </si>
  <si>
    <t>DRU: DRU 160</t>
  </si>
  <si>
    <t>DRU: DRU 200</t>
  </si>
  <si>
    <t>DRU: DRU 250</t>
  </si>
  <si>
    <t>DRU: DRU 300</t>
  </si>
  <si>
    <t>DRU: DRU 315</t>
  </si>
  <si>
    <t>DRU: DRU 400</t>
  </si>
  <si>
    <t>DRU: DRU 450</t>
  </si>
  <si>
    <t>DRU: DRU 560</t>
  </si>
  <si>
    <t>JZ-S: JZ-S/400x345</t>
  </si>
  <si>
    <t>JZ-S: JZ-S/600x510</t>
  </si>
  <si>
    <t>JZ-S: JZ-S/800x675</t>
  </si>
  <si>
    <t>JZ-S: JZ-S/800x1005</t>
  </si>
  <si>
    <t>JZ-S: JZ-S/1000x510</t>
  </si>
  <si>
    <t>JZ-S: JZ-S/1000x1005</t>
  </si>
  <si>
    <t>JZ-S: JZ-S/1200x675</t>
  </si>
  <si>
    <t>JZ-S: JZ-S/1800x675</t>
  </si>
  <si>
    <t>JZ-S: JZ-S/2000x675- motorized</t>
  </si>
  <si>
    <t>JZ-S: JZ-S/2000x675- mozgató motorral</t>
  </si>
  <si>
    <t>JZ-S: JZ-S/2000x840 - motorized</t>
  </si>
  <si>
    <t>JZ-S: JZ-S/2000x840 - mozgató motorral</t>
  </si>
  <si>
    <t>JZ-S: JZ-S/1200x1335 - motorized</t>
  </si>
  <si>
    <t>JZ-S: JZ-S/1200x1335 - mozgató motorral</t>
  </si>
  <si>
    <t>JZ-S: JZ-S/2000x1070 - motorized</t>
  </si>
  <si>
    <t>JZ-S: JZ-S/2000x1070 - mozgató motorral</t>
  </si>
  <si>
    <t>JZ-S: JZ-S/2000x1335 - motorized</t>
  </si>
  <si>
    <t>JZ-S: JZ-S/2000x1335 - mozgató motorral</t>
  </si>
  <si>
    <t>SCHAKO ICM-RP-1 microprocessor controlled room presure regulator with fast NMQ24 step motor (0.5° steps 4s runtime) installed on butterly valve or damper, complete automation and motorised damper. Wall mounted graphic LCD display and keyboard to display actual pressure values, and for programming. Room over- or underpressure is freelly programmable between -50 and +50Pa. Room pressure can be set according to daytime or operation routine from the building managmenet system. With door contact switch signal input. The alarm sound signal with the setting of low/high pressure limit will warn the occupants to close the doors or to  eliminate unwanted depressurization. Alarm postponint is freely programmable between 0-240s. The alarm releases a relay contact signal towards the building management system. With 230VAC supply voltagel, integrated differential pressure sensor in the instrument housing, mipolán pipe connections. Butterfly valve from galvanized steel sheet, installable on duct end.
ICM-RP-1-E4 / DK-160</t>
  </si>
  <si>
    <t>SCHAKO ICM-RP-1 mikroprocesszor vezérlésű helyiség nyomás szabályzó gyorsfutású NMQ24 léptetőmotorral (0.5° lépésközzel 4s futásidő ) felszerel pillangószelep vagy zsaluval kompletten automatikával és motoros szeleppel.  Fali grafikus LCD kijelzővel és tasztatúrával az aktuális nyomásérték megjelentésére és a programozásra. A helyiségnyomás vagy helyiség depresszió értéke szabadom programozható -50Pa - +50 Pa érték között. A helyiségnyomást értéke épületfelügyeleti rendszerről átállítható napszaknak vagy üzemvitelnek megfelelően. Ajtónyitás érzékelő fogadásra alkalmas kivitelben. Riasztási alsó és felső nyomásérték beállításával a berendezés hangjelzéssel figyelmezteti a dolgozókat az ajtók zárására vagy a helyiség nem várt légtömörtelenségének megszüntetésére. Riasztási késleltetés 0-240s között szabadon programozható. A riasztási jelzések relé kontaktus formájában kiadásra kerülnek az épületfelügyeleti rendszer felé. 230VAC tápfeszültséggel, integrált  differenciál nyomás szenzorral a készülékházban, mipolán cső csatlakozássokkal. Pillangószelep horganyzott acéllemezből, csővégbe építhető kivitelben.
ICM-RP-1-E4 / DK-160</t>
  </si>
  <si>
    <t>SCHAKO ICM-RP-1 microprocessor controlled room presure regulator with fast NMQ24 step motor (0.5° steps 4s runtime) installed on butterly valve or damper, complete automation and motorised damper. Wall mounted graphic LCD display and keyboard to display actual pressure values, and for programming. Room over- or underpressure is freelly programmable between -50 and +50Pa. Room pressure can be set according to daytime or operation routine from the building managmenet system. With door contact switch signal input. The alarm sound signal with the setting of low/high pressure limit will warn the occupants to close the doors or to  eliminate unwanted depressurization. Alarm postponint is freely programmable between 0-240s. The alarm releases a relay contact signal towards the building management system. With 230VAC supply voltagel, integrated differential pressure sensor in the instrument housing, mipolán pipe connections. Butterfly valve from galvanized steel sheet, installable on duct end.
ICM-RP-1-E4 / DK-250</t>
  </si>
  <si>
    <t>SCHAKO ICM-RP-1 mikroprocesszor vezérlésű helyiség nyomás szabályzó gyorsfutású NMQ24 léptetőmotorral (0.5o lépésközzel 4s futásidő ) felszerel pillangószelep vagy zsaluval kompletten automatikával és motoros szeleppel.  Fali grafikus LCD kijelzővel és tasztatúrával az aktuális nyomásérték megjelentésére és a programozásra. A helyiségnyomás vagy helyiség depresszió értéke szabadom programozható -50Pa - +50 Pa érték között. A helyiségnyomást értéke épületfelügyeleti rendszerről átállítható napszaknak vagy üzemvitelnek megfelelően. Ajtónyitás érzékelő fogadásra alkalmas kivitelben. Riasztási alsó és felső nyomásérték beállításával a berendezés hangjelzéssel figyelmezteti a dolgozókat az ajtók zárására vagy a helyiség nem várt légtömörtelenségének megszüntetésére. Riasztási késleltetés 0-240s között szabadon programozható. A riasztási jelzések relé kontaktus formájában kiadásra kerülnek az épületfelügyeleti rendszer felé. 230VAC tápfeszültséggel, integrált  differenciál nyomás szenzorral a készülékházban, mipolán cső csatlakozássokkal. Pillangószelep horganyzott acéllemezből, csővégbe építhető kivitelben.
ICM-RP-1-E4 / DK-250</t>
  </si>
  <si>
    <t>Air terminals</t>
  </si>
  <si>
    <t>Anemosztátok</t>
  </si>
  <si>
    <t>PUSH-4-W270-AW -560mm
Industrial displacement diffuser. Throw direction can be set from horizontal to vertical. Supply air temperature difference : between -10K°and +25K°. Perfored supply casing amd adjustable baffle plates from galvanized steel sheet. Upper and lower plate individually adjusted by hand, via a chain(-2). Can be mounted on wall or column (-W), 270° direction angle type. Chain fixing on wall or column (-AW) Motorized base plate opening / closing   Nominal airflow: 2800 m³/h
Complete with installation</t>
  </si>
  <si>
    <t>PUSH-4-W270-AW -560mm
Kiszorításos ipari befúvóelem. A vízszintestől a függőlegesig állítható befúvási iránnyal. Befúvási  hőmérséklet különbség: -10Ko&lt;dTo&lt;+25Ko. Perforált befúvó köpeny és az állítható torlótárcsák horganyzott acéllemezből. Felső és alsó tárcsák egyenként láncal állítható(-2).Falra vagy pillérre építhető (-W), 270 fokos irányban befúvó kivitel. Beállítólánc rögzítése falon vagy pilléren (-AW) Alsó pillangólap motorosan nyitható zárható. 2800 m³/h
Tartózással</t>
  </si>
  <si>
    <t>PUSH-4-W270-AW -560mm
Industrial displacement diffuser. Throw direction can be set from horizontal to vertical. Supply air temperature difference : between -10K°and +25K°. Perfored supply casing amd adjustable baffle plates from galvanized steel sheet. Upper and lower plate individually adjusted by hand, via a chain(-2). Can be mounted on wall or column (-W), 270° direction angle type. Chain fixing on wall or column (-AW) Motorized base plate opening / closing   Nominal airflow: 3110 m³/h
Complete with installation</t>
  </si>
  <si>
    <t>PUSH-4-W270-AW -560mm
Kiszorításos ipari befúvóelem. A vízszintestől a függőlegesig állítható befúvási iránnyal. Befúvási  hőmérséklet különbség: -10Ko&lt;dTo&lt;+25Ko. Perforált befúvó köpeny és az állítható torlótárcsák horganyzott acéllemezből. Felső és alsó tárcsák egyenként láncal állítható(-2).Falra vagy pillérre építhető (-W), 270 fokos irányban befúvó kivitel. Beállítólánc rögzítése falon vagy pilléren (-AW) Alsó pillangólap motorosan nyitható zárható. 3110 m³/h
Tartózással</t>
  </si>
  <si>
    <t>PUSH-4-W270-AW -560mm
Industrial displacement diffuser. Throw direction can be set from horizontal to vertical. Supply air temperature difference : between -10K°and +25K°. Perfored supply casing amd adjustable baffle plates from galvanized steel sheet. Upper and lower plate individually adjusted by hand, via a chain(-2). Can be mounted on wall or column (-W), 270° direction angle type. Chain fixing on wall or column (-AW) Motorized base plate opening / closing   Nominal airflow: 3500 m³/h
Complete with installation</t>
  </si>
  <si>
    <t>PUSH-4-W270-AW -560mm
Kiszorításos ipari befúvóelem. A vízszintestől a függőlegesig állítható befúvási iránnyal. Befúvási  hőmérséklet különbség: -10Ko&lt;dTo&lt;+25Ko. Perforált befúvó köpeny és az állítható torlótárcsák horganyzott acéllemezből. Felső és alsó tárcsák egyenként láncal állítható(-2).Falra vagy pillérre építhető (-W), 270 fokos irányban befúvó kivitel. Beállítólánc rögzítése falon vagy pilléren (-AW) Alsó pillangólap motorosan nyitható zárható. 3500 m³/h
Tartózással</t>
  </si>
  <si>
    <t>PUSH-4-W270-AW -560mm
Industrial displacement diffuser. Throw direction can be set from horizontal to vertical. Supply air temperature difference : between -10K°and +25K°. Perfored supply casing amd adjustable baffle plates from galvanized steel sheet. Upper and lower plate individually adjusted by hand, via a chain(-2). Can be mounted on wall or column (-W), 270° direction angle type. Chain fixing on wall or column (-AW) Motorized base plate opening / closing   Nominal airflow: 3690 m³/h
Complete with installation</t>
  </si>
  <si>
    <t>PUSH-4-W270-AW -560mm
Kiszorításos ipari befúvóelem. A vízszintestől a függőlegesig állítható befúvási iránnyal. Befúvási  hőmérséklet különbség: -10Ko&lt;dTo&lt;+25Ko. Perforált befúvó köpeny és az állítható torlótárcsák horganyzott acéllemezből. Felső és alsó tárcsák egyenként láncal állítható(-2).Falra vagy pillérre építhető (-W), 270 fokos irányban befúvó kivitel. Beállítólánc rögzítése falon vagy pilléren (-AW) Alsó pillangólap motorosan nyitható zárható. 3690 m³/h
Tartózással</t>
  </si>
  <si>
    <t>Colour and shape of visible elements should be co-ordinated with the client, and ordered accordingly! Installation of following elements require the clients approval!!</t>
  </si>
  <si>
    <t>A látható elemek színeit és formáját egyezetetni kell a beruházóval, a beruházó igényének megfelelő színben kell megrendelni! Csak a beruzházó bele egyezésével építhetőek be az alábbiakban kiírt elemek!</t>
  </si>
  <si>
    <t>Indoor grilles, air terminals
Schako, Lindab codes below have the following meanings:
"KG" - Rectangular  aluminium  grille  with  adjustable  hori-
zontal  bars with volume regulator GAT.
"WDA" - Supply nozzles with adjustable motor. 
"SVZ" - valve for supply air"
"SVA" - valve for exhaust air"
"DQJ" - square perforated air terminal for exhaust air.
"DQJ" - square perforated air terminal with swirl inlay.
"ALA" -  Louvred grille, with a water stop at the rear edge, drip  nose and bird netting.  
"LTD" - Lindab slot diffuser
Exhaust outlet: exhaust air stud, standard 45° chamfer, with bird protection net</t>
  </si>
  <si>
    <t>Beltéri rácsok, anemosztátok
Schako, Lindab a lenti kódok jelentései az alábbiak:
"KG" - négyszögletes alumínium rács, állítható vízszintes lamellákkal, GAT szabályzás
"WDA" - állítható sugárfúvóka, motorral.
"SVZ" - légszelep befúvásra.
"SVA" - Légszelep elszívásra.
"DQJ" - négyzet alakú perforált anemosztát elszívásra.
"DQJ" - négyzet alakú anemosztát perforált frontlappal és integrált rotációs betéttel.
"ALA' - esővédő fixzsalu, hátsó részén kialakított vízelvezetővel, csepegtetővel és madárhálóval (beépítés építész konszignáció alapján)
Lindab "LTD" résbefúvó
Kifúvófej: beömlőnyílás: standard 45°-os fejjel, védőhálóval szerelve</t>
  </si>
  <si>
    <t>Sugárfúvóka WDA-W-SK-200 - 1400m³/h ø400</t>
  </si>
  <si>
    <t>Long range nozzles WDA-W-SK-200 - 1400m³/h ø400</t>
  </si>
  <si>
    <t>ALA 400x700</t>
  </si>
  <si>
    <t xml:space="preserve">ALA 400x700 </t>
  </si>
  <si>
    <t>ALA 1500x800</t>
  </si>
  <si>
    <t>DQJ-Q-SR-A-310</t>
  </si>
  <si>
    <t xml:space="preserve">DQJ-Q-SR-A-400 </t>
  </si>
  <si>
    <t>DQJ-Q-SR-A-500</t>
  </si>
  <si>
    <t>DQJ-Q-SR-A-600</t>
  </si>
  <si>
    <t>DQJ-Q-SR-Z-400</t>
  </si>
  <si>
    <t>DQJ-Q-SR-Z-500</t>
  </si>
  <si>
    <t>DQJ-Q-SR-Z-600</t>
  </si>
  <si>
    <t>KG-Q-08-0315-065</t>
  </si>
  <si>
    <t>KG-Q-08-0315-115</t>
  </si>
  <si>
    <t>KG-Q-08-0315-165</t>
  </si>
  <si>
    <t>KG-Q-08-0315-215</t>
  </si>
  <si>
    <t>KG-Q-08-0415-065</t>
  </si>
  <si>
    <t>KG-Q-08-0415-165</t>
  </si>
  <si>
    <t>KG-Q-08-0415-215</t>
  </si>
  <si>
    <t>KG-Q-08-0415-315</t>
  </si>
  <si>
    <t>KG-Q-08-0515-115</t>
  </si>
  <si>
    <t>KG-Q-08-0515-315</t>
  </si>
  <si>
    <t>KG-Q-08-0815-315</t>
  </si>
  <si>
    <t>KG-Q-08-1015-315</t>
  </si>
  <si>
    <t>LTD-25-1500 'ø125</t>
  </si>
  <si>
    <t>SVA 'ø100</t>
  </si>
  <si>
    <t>SVA 'ø150</t>
  </si>
  <si>
    <t>SVA 'ø160</t>
  </si>
  <si>
    <t>SVA 'ø200</t>
  </si>
  <si>
    <t>SVZ 'ø100</t>
  </si>
  <si>
    <t>SVZ 'ø200</t>
  </si>
  <si>
    <t>ø80 - exhaust air stud, standard 45° chamfer, with bird 
protection net</t>
  </si>
  <si>
    <t>Kifúvófej ø80</t>
  </si>
  <si>
    <t>ø100 - exhaust air stud, standard 45° chamfer, with bird 
protection net</t>
  </si>
  <si>
    <t>Kifúvófej ø100</t>
  </si>
  <si>
    <t>ø160 - exhaust air stud, standard 45° chamfer, with bird 
protection net</t>
  </si>
  <si>
    <t>Kifúvófej ø160</t>
  </si>
  <si>
    <t xml:space="preserve"> ø200 - exhaust air stud, standard 45° chamfer, with bird 
protection net</t>
  </si>
  <si>
    <t>Kifúvófej ø200</t>
  </si>
  <si>
    <t>ø250 - exhaust air stud, standard 45° chamfer, with bird 
protection net</t>
  </si>
  <si>
    <t>Kifúvófej ø250</t>
  </si>
  <si>
    <t>ø300 - exhaust air stud, standard 45° chamfer, with bird 
protection net</t>
  </si>
  <si>
    <t>Kifúvófej ø300</t>
  </si>
  <si>
    <t>ø450 - exhaust air stud, standard 45° chamfer, with bird 
protection net</t>
  </si>
  <si>
    <t>Kifúvófej ø450</t>
  </si>
  <si>
    <t>900x2000 - exhaust air stud, standard 45° chamfer, with bird 
protection net</t>
  </si>
  <si>
    <t>Kifúvófej 900x2000</t>
  </si>
  <si>
    <t>2200x2000 - exhaust air stud, standard 45° chamfer, with bird 
protection net</t>
  </si>
  <si>
    <t>Kifúvófej 2200x2000</t>
  </si>
  <si>
    <t>2460x1465 - exhaust air stud, standard 45° chamfer, with bird 
protection net</t>
  </si>
  <si>
    <t>Kifúvófej 2460x1465</t>
  </si>
  <si>
    <t>2155x1200 - exhaust air stud, standard 45° chamfer, with bird 
protection net</t>
  </si>
  <si>
    <t>Kifúvófej 2155x1200</t>
  </si>
  <si>
    <t>2155x1770 - exhaust air stud, standard 45° chamfer, with bird 
protection net</t>
  </si>
  <si>
    <t>Kifúvófej 2155x1770</t>
  </si>
  <si>
    <t>1545x1200 - exhaust air stud, standard 45° chamfer, with bird 
protection net</t>
  </si>
  <si>
    <t>Kifúvófej 1545x1200</t>
  </si>
  <si>
    <t>1545x1160 - exhaust air stud, standard 45° chamfer, with bird 
protection net</t>
  </si>
  <si>
    <t>Kifúvófej 1545x1160</t>
  </si>
  <si>
    <t>500x500 - exhaust air stud, standard 45° chamfer, with bird 
protection net</t>
  </si>
  <si>
    <t>Kifúvófej 500x500</t>
  </si>
  <si>
    <t>525x525 - exhaust air stud, standard 45° chamfer, with bird 
protection net</t>
  </si>
  <si>
    <t>Kifúvófej 525x525</t>
  </si>
  <si>
    <t>1240x855 - exhaust air stud, standard 45° chamfer, with bird 
protection net</t>
  </si>
  <si>
    <t>Kifúvófej 1240x855</t>
  </si>
  <si>
    <t>300x300 - exhaust air stud, standard 45° chamfer, with bird 
protection net</t>
  </si>
  <si>
    <t>Kifúvófej 300x300</t>
  </si>
  <si>
    <t>Ducts</t>
  </si>
  <si>
    <t>Légcsatornák</t>
  </si>
  <si>
    <t>Fireproof insulation of ductwork</t>
  </si>
  <si>
    <t>Tűzgátló elburkolás</t>
  </si>
  <si>
    <t>Mobile crane</t>
  </si>
  <si>
    <t>Mobildaru</t>
  </si>
  <si>
    <t xml:space="preserve">Horganyzott szerelősínek egyedi konstrukcióban, illetve gyűjtőfelfüggesztések.
Szerelősinek különböző hosszban feldolgozva, beleértve véglezárókkal, összekötő elemekkel, és horogfejű meneteslemezzel.
Utólagos horganyzás a szerelősineken nem megengedett.
Fémdübelenek, hordókapcsoknak, menetes száraknak, csavaroknak anyáknak, alátéteknek, menetes stifteknek az ajánlati egységárakban szerpelniük kell.
Gyártó: Hilti
Becslés ,a pontos mennyiség a kiviteli terv során kerül meghatározásra!
</t>
  </si>
  <si>
    <t>Insulation of ducts in outdoor installations with 5cm thick mineral wool and sheathing with galvanized sheet steel.</t>
  </si>
  <si>
    <t>Külső légcsatornák hőszigetelése 5 cm vastag ásványgyapottal és bádogozása horganyzott acéllemezből</t>
  </si>
  <si>
    <t>Az összes szerelési terv elkészítése</t>
  </si>
  <si>
    <t>Szerelési tervek elkészítése az átadott kiviteli terveknek megfelelő kidolgozás, 3 pld nyomtatva, 2 pld CD, magyar és angol nyelven</t>
  </si>
  <si>
    <t>Berendezések felülvizsgálata, a szükséges megbeszélések és műszaki ismertetések, stb.</t>
  </si>
  <si>
    <t>Commissioning and initial setup of centilation systems</t>
  </si>
  <si>
    <t>A légtechnikai rendszer üzembehelyezése és beszabályozása</t>
  </si>
  <si>
    <t>Labeling and marking (in hungarian and english)</t>
  </si>
  <si>
    <t>Táblaméret: 100x50 mm hegeszetett tartóval
Gyártó: Hilti vagy vele egyenértékű</t>
  </si>
  <si>
    <t>Flow direction indication arrows according to DIN2404
Labeling in hungarian and english</t>
  </si>
  <si>
    <t>Közeg áramlási irányának jelzése DIN2404 szerint
Magyarul, angolul feliratozva</t>
  </si>
  <si>
    <t>Acoustic measurement protocol preparation</t>
  </si>
  <si>
    <t>Akusztikai mérés készítése és dokumentálása</t>
  </si>
  <si>
    <t>Compressed air - Compressor room</t>
  </si>
  <si>
    <t>Sűrített levegő - Gépház</t>
  </si>
  <si>
    <t xml:space="preserve"> Az ajánlattevő köteles egy működőképes és egyben teljes komplett berendezés kivitelezést elkészíteni.</t>
  </si>
  <si>
    <t xml:space="preserve"> Minden berendezés egységelemei minden esetben a csatlakozáshoz szükséges szerelési anyaggal, tartószerkezettel, fogyóeszközökkel értendők, még akkor is ha külön nincs részletezve a költségvetetésben.</t>
  </si>
  <si>
    <t xml:space="preserve"> A felirati matricákat, magyar nyelven, rendszer szerint azonos távolságban 10m-ként kell elhelyezni. A költségeket az összárajánlat tartalmazza.</t>
  </si>
  <si>
    <t>Compressed air, equipment</t>
  </si>
  <si>
    <t>Sűrített levegő, berendezések</t>
  </si>
  <si>
    <t>Compressors</t>
  </si>
  <si>
    <t>Kompresszorok</t>
  </si>
  <si>
    <t>Compressor accessories</t>
  </si>
  <si>
    <t>Kompressor kiegészítők</t>
  </si>
  <si>
    <t>Compressed air, stainless steel pipe</t>
  </si>
  <si>
    <t>Sűrített levegő, rozsdamentes acélcső</t>
  </si>
  <si>
    <t>DN100 (ø108x2)</t>
  </si>
  <si>
    <t xml:space="preserve">DN150 </t>
  </si>
  <si>
    <r>
      <rPr>
        <b/>
        <sz val="8"/>
        <rFont val="Arial"/>
        <family val="2"/>
        <charset val="238"/>
      </rPr>
      <t>Pressure gauge</t>
    </r>
    <r>
      <rPr>
        <sz val="8"/>
        <rFont val="Arial"/>
        <family val="2"/>
        <charset val="238"/>
      </rPr>
      <t xml:space="preserve">
With capillary pipe, isolating valve, complete with auxiliary materials.
1,6 accuracy class, D63mm</t>
    </r>
  </si>
  <si>
    <r>
      <rPr>
        <b/>
        <sz val="8"/>
        <rFont val="Arial"/>
        <family val="2"/>
        <charset val="238"/>
      </rPr>
      <t>Nyomásmérő manométer</t>
    </r>
    <r>
      <rPr>
        <sz val="8"/>
        <rFont val="Arial"/>
        <family val="2"/>
        <charset val="238"/>
      </rPr>
      <t xml:space="preserve">
Impulzus vezetékekkel, leválasztó manométer gömbcsappal, szükséges segédanyagokkal kompletten.
1,6-os pontossági osztály, D63mm</t>
    </r>
  </si>
  <si>
    <r>
      <t xml:space="preserve">Temperature gauge
</t>
    </r>
    <r>
      <rPr>
        <sz val="8"/>
        <rFont val="Arial"/>
        <family val="2"/>
        <charset val="238"/>
      </rPr>
      <t>For 12mm bushing, 1/2" external thread, completely installed according to design.
- manufaturer:
- type:</t>
    </r>
  </si>
  <si>
    <r>
      <t xml:space="preserve">Merülőhüvelyes hőmérő 
</t>
    </r>
    <r>
      <rPr>
        <sz val="8"/>
        <rFont val="Arial"/>
        <family val="2"/>
        <charset val="238"/>
      </rPr>
      <t>12mm-es merülőhüvelybe, 1/2" külső menettel, kompletten beépítve a terv szerinti helyekre.
- gyártó:
- típus:</t>
    </r>
  </si>
  <si>
    <t>Drain pan construction from DN100 galvanized pipe, 1000mm long, with DN25 drain valve
consists of the following parts: 2pc. reducer DN100-DN25 , 1pc. 1000mm long galanized steel pipe, 2pc. DN25 ball valve, with closing cap,complete wit accessories</t>
  </si>
  <si>
    <t>Ürítőedény készítése DN100 horganyzott acélcsőből, 1000 mm hosszban DN25 ürítőszeleppel_x000D_
A követekező részekből: 2 db szükítő DN100-DN25 , 1 db 1000 mm hosszú DN100  hg acélcső, 2 db DN25 golyóscsap, lezáró kupakkal, tartozékokkal</t>
  </si>
  <si>
    <t>Obtaining authorization for installation and construction, preparing and conducting the compressed air network's permit process, inclucing preparation and delivery of protocols to the client.</t>
  </si>
  <si>
    <t>Felállítási és létesítési engedély beszerzés, sűrített levegős hálózat engedélyeztetése. Beleértve jegyzőkönyv készítése és átadása az építtető számára.</t>
  </si>
  <si>
    <t>Complete flow meter set for compressed air supply DN150, PN 16</t>
  </si>
  <si>
    <t>Komplett mérő szerelvénysor a sűrített levegő ellátáshoz DN150, PN 16</t>
  </si>
  <si>
    <t>Pressure relief valve Dn20/25 Pset=12 bar</t>
  </si>
  <si>
    <t>Biztonsági lefúvató szelep Dn20/25 Pbizt=12 bar</t>
  </si>
  <si>
    <t>Installation design, commissioning, etc. of compressed air systems</t>
  </si>
  <si>
    <t xml:space="preserve">Sűrített levegős rendszerek szerelési tervei, üzembe helyezése, stb, </t>
  </si>
  <si>
    <t>execution for the entire compressed air network according to regulations, protocolling</t>
  </si>
  <si>
    <t>elvégzése az előírások szerint az egész sűrített levegős hálózatra, és jegyzőkönyv készítése</t>
  </si>
  <si>
    <t>Compressed air - Compressor room total</t>
  </si>
  <si>
    <t>Sűrített levegő - Kompresszor gépház összesen</t>
  </si>
  <si>
    <t>Compressed air - Network</t>
  </si>
  <si>
    <t>Sűrített levegő - Hálózat</t>
  </si>
  <si>
    <t>DN12 (ø13x1)</t>
  </si>
  <si>
    <t>DN15 (ø16x1)</t>
  </si>
  <si>
    <t>DN20 (ø22x1.2)</t>
  </si>
  <si>
    <t>DN25 (ø28x1.2)</t>
  </si>
  <si>
    <t>DN50 (ø54x1.5)</t>
  </si>
  <si>
    <t>DN65 (ø76.1x2)</t>
  </si>
  <si>
    <t>DN80 (ø88.9x2)</t>
  </si>
  <si>
    <t>Ball valve
Internal/internal threaded connection, without drain
- manufacturer:
- type:</t>
  </si>
  <si>
    <t>Gömbcsap
Belső/belső menetes csatlakozással, ürítőcsonk nélkül
- gyártó:
- típus:</t>
  </si>
  <si>
    <t>Construction of compressed air drops with DN25 shut-off valve, complete
Flat rate price, shouldn't be included in combined offer</t>
  </si>
  <si>
    <t>Sűrített levegő leállás készítése DN25 elzáróval, kompletten.
Egységár, nem kell szerepeltetni az összesített ajánlatban</t>
  </si>
  <si>
    <t>Construction of compressed air drops with DN32 shut-off valve, complete
Flat rate price, shouldn't be included in combined offer</t>
  </si>
  <si>
    <t>Sűrített levegő leállás készítése DN32. elzáróval, kompletten.
Egységár, nem kell szerepeltetni az összesített ajánlatban</t>
  </si>
  <si>
    <t>Construction of compressed air drops with DN50 shut-off valve, complete
Flat rate price, shouldn't be included in combined offer</t>
  </si>
  <si>
    <t>Sűrített levegő leállás készítése DN50 elzáróval, kompletten.
Egységár, nem kell szerepeltetni az összesített ajánlatban</t>
  </si>
  <si>
    <t>Compressed air total</t>
  </si>
  <si>
    <t>Sűrített levegő összesen</t>
  </si>
  <si>
    <t>Internal linings walls</t>
  </si>
  <si>
    <t>Belső felületképzés falon</t>
  </si>
  <si>
    <t>Purity painting above suspended ceiling in 2 layers</t>
  </si>
  <si>
    <t>Dispersion Paint - only slabs</t>
  </si>
  <si>
    <t>Diszperziós festés födémen</t>
  </si>
  <si>
    <t>Repairing concrete on the bottom plane of reinforced concrete stairs and landing, plus dispersion paint in 2 layers</t>
  </si>
  <si>
    <t>Vb. lépcsők és pihenők alsó síkjának és élének betonjavítása és diszperziós festése 2 rtg-ben</t>
  </si>
  <si>
    <t>Repairing fillering on the surface of reinforced concrete walls, as needed (estimate)</t>
  </si>
  <si>
    <t>Vasbeton falak felületének javító glettelése szükség szerint (előirányzat)</t>
  </si>
  <si>
    <t>Tisztasági festés   álmennyezetek felett, 2 rtg-ben</t>
  </si>
  <si>
    <t>Trapezoid sheet- in office part primer and finising coat
Preparing surface, primer-, middle- and finishing coat
RAL7016</t>
  </si>
  <si>
    <t>Trapézlemez alapozó és fedőfestése irodai szárnyban
Alapfelület előkészítése, alapozás, köztes bevonat, fedőbevonat
RAL7016</t>
  </si>
  <si>
    <t xml:space="preserve">Kerámia falburkolat ragasztva, hálósan rakva, távtartó keresztekkel, pozitív élek, sarkok élvédővel, elasztikus fugázássa la függőleges és vízszintes burkolatok csatlakozásánál min. ajtó szemöldökig felvezetve, általános oldalfali vizesblokk burkolat </t>
  </si>
  <si>
    <t>Oil resistent, non-slip gres tile paving e.g. in kitchen, acc. to specification,</t>
  </si>
  <si>
    <t>Olajálló, csúszásmentes greslap burkolat pl. üzemi konyhában.</t>
  </si>
  <si>
    <t>Dimension: 1800x1500 mm</t>
  </si>
  <si>
    <t>Méret: 1800x1500  mm</t>
  </si>
  <si>
    <t>Dimension: 1800x1200 mm</t>
  </si>
  <si>
    <t>Méret: 1800x1200  mm</t>
  </si>
  <si>
    <t xml:space="preserve">Függőleges irányú tolóablak
Beltéri, alumínium MDF lapból készült könyöklővel kétoldalt
</t>
  </si>
  <si>
    <t>Beltéri ablakok</t>
  </si>
  <si>
    <t>Méret: 1200x1800  mm</t>
  </si>
  <si>
    <t>Méret: 1500x1000  mm</t>
  </si>
  <si>
    <t xml:space="preserve">Beltéri fa  ajtók </t>
  </si>
  <si>
    <t>Dimension:750x2125 mm</t>
  </si>
  <si>
    <t>Méret: 750x2125 mm</t>
  </si>
  <si>
    <t>Dimension:1000x2125 mm</t>
  </si>
  <si>
    <t>Dimension: 1750x2400 mm</t>
  </si>
  <si>
    <t>Méret:1750x2400</t>
  </si>
  <si>
    <t>Dimension: 2000x2400 mm</t>
  </si>
  <si>
    <t>Méret:2000x2400</t>
  </si>
  <si>
    <t>Méret:2400x2400</t>
  </si>
  <si>
    <t>Dimension: 2400x2400 mm</t>
  </si>
  <si>
    <t>Dimension: 2500x2400 mm</t>
  </si>
  <si>
    <t>Méret:2500x2400</t>
  </si>
  <si>
    <t>Méret:3000x3000</t>
  </si>
  <si>
    <t>Dimension: 3000x3000 mm</t>
  </si>
  <si>
    <t>Belsőtéri acél ajtók T0</t>
  </si>
  <si>
    <t>Méret:875x2125</t>
  </si>
  <si>
    <t>Méret:1750x2125</t>
  </si>
  <si>
    <t>Closer system: overhead DORMA TS 93/DORMA TS 93 GSR</t>
  </si>
  <si>
    <t>Felső ajtócsukó: Dorma  TS 93/DORMA TS 93 GSR</t>
  </si>
  <si>
    <t>Ajtólap egyszárnyú kivitelben, vastagság: 40 mm
Betét: teli, faforgácslap
Klímaosztály: I, II
Falc: falcolt 13x25,5
Pánt: VX objekt
Élképzés: Keményfa betét bevonattal
Felület: HPL Getalit 1,2 mm</t>
  </si>
  <si>
    <t>Steel internall doors EI 90-C5</t>
  </si>
  <si>
    <t>Belsőtéri acél ajtók EI90-C5</t>
  </si>
  <si>
    <t>Méret:1000x2125</t>
  </si>
  <si>
    <t>Steel internall doors EI 30-C5</t>
  </si>
  <si>
    <t>Belsőtéri acél ajtók EI30-C5</t>
  </si>
  <si>
    <t>Méret:1200x2400</t>
  </si>
  <si>
    <t>Dimension:1200x2400 mm</t>
  </si>
  <si>
    <t>Dimension:2000x2400 mm</t>
  </si>
  <si>
    <t>Dimension: 1750x2400</t>
  </si>
  <si>
    <t>Dimension: 1500x2125 mm</t>
  </si>
  <si>
    <t>Méret:1500x2125</t>
  </si>
  <si>
    <t>Dimension: 1500x3300 mm</t>
  </si>
  <si>
    <t>Méret:1500x3300</t>
  </si>
  <si>
    <t>Felső ajtócsukó: Dorma  TS 93 GS/GSR</t>
  </si>
  <si>
    <t>Closer system: as overhead DORMA TS 93 GS/GSR</t>
  </si>
  <si>
    <t>Dimension: 1000x2125+725 mm</t>
  </si>
  <si>
    <t>Méret:1000x2125+725 mm</t>
  </si>
  <si>
    <t>Belső téri ipari kapuk</t>
  </si>
  <si>
    <t>Dimension: 1800x2125+1005 mm</t>
  </si>
  <si>
    <t>Méret:1800x2150+1005</t>
  </si>
  <si>
    <t>Függönyfal</t>
  </si>
  <si>
    <t>Ipari gyorskapu</t>
  </si>
  <si>
    <t>Tűzgátló automata függöny</t>
  </si>
  <si>
    <t>Dimension: 3000x4000 mm</t>
  </si>
  <si>
    <t>Méret:3000x4000</t>
  </si>
  <si>
    <t>Dimension: 4000x4000 mm</t>
  </si>
  <si>
    <t>Méret:4000x4000</t>
  </si>
  <si>
    <t>Méret:7000x4000</t>
  </si>
  <si>
    <t>Dimension: 7000x4000 mm</t>
  </si>
  <si>
    <t>High-speed doors</t>
  </si>
  <si>
    <t>Crawford HS 9020G</t>
  </si>
  <si>
    <t xml:space="preserve"> Courtain automatic fire-rated </t>
  </si>
  <si>
    <t>COOL FIRE EI-30-C5-SM</t>
  </si>
  <si>
    <t>2 layer Polyester inserted SBS modificated bituminous waterproofing layer against groundwater, min.thickness 4 mm</t>
  </si>
  <si>
    <t>2 rtg. Min. 4 mm vtg., poliészter betétes SBS modifikált bitumenes vastaglemez, talajvíz elleni szigetelés</t>
  </si>
  <si>
    <r>
      <rPr>
        <b/>
        <sz val="8"/>
        <rFont val="Arial"/>
        <family val="2"/>
        <charset val="238"/>
      </rPr>
      <t>Diszpersion painting</t>
    </r>
    <r>
      <rPr>
        <sz val="8"/>
        <rFont val="Arial"/>
        <family val="2"/>
        <charset val="238"/>
      </rPr>
      <t xml:space="preserve">
Plastering and correction: </t>
    </r>
    <r>
      <rPr>
        <b/>
        <sz val="8"/>
        <rFont val="Arial"/>
        <family val="2"/>
        <charset val="238"/>
      </rPr>
      <t xml:space="preserve">
</t>
    </r>
    <r>
      <rPr>
        <sz val="8"/>
        <rFont val="Arial"/>
        <family val="2"/>
        <charset val="238"/>
      </rPr>
      <t>Application: dry plastering of slab lower surfaces
Material: gypsum based plastering
Thickness: 0-10 mm
Proposal: CAPAROL ALPINA GLETT, interior gypsum based plastering, or equivalent other product
RAL7016
Proposal: Caparol Amphibolin, silk, or equivalent other product</t>
    </r>
  </si>
  <si>
    <r>
      <rPr>
        <b/>
        <sz val="8"/>
        <rFont val="Arial"/>
        <family val="2"/>
        <charset val="238"/>
      </rPr>
      <t>Diszperziós festés</t>
    </r>
    <r>
      <rPr>
        <sz val="8"/>
        <rFont val="Arial"/>
        <family val="2"/>
        <charset val="238"/>
      </rPr>
      <t xml:space="preserve">
Glettelés, felületjavítás: 
Alkalmazási terület: beltéri -, födém alsósík felületeken
Anyag: Gipszbázisú glettanyag
Vastagság: 0-10 mm
Javaslat: CAPAROL ALPINA GLETT, beltéri gipszbázisú glettanyag, vagy azzal egyenértékű más gyártmány
RAL 7016
JaVaslat: CAPAROL AMPHIBOLIN, selyem, vagy azzal egyenértékű más gyártmány</t>
    </r>
  </si>
  <si>
    <r>
      <rPr>
        <b/>
        <sz val="8"/>
        <rFont val="Arial"/>
        <family val="2"/>
        <charset val="238"/>
      </rPr>
      <t>Diszpersion painting</t>
    </r>
    <r>
      <rPr>
        <sz val="8"/>
        <rFont val="Arial"/>
        <family val="2"/>
        <charset val="238"/>
      </rPr>
      <t xml:space="preserve">
Plastering and correction: </t>
    </r>
    <r>
      <rPr>
        <b/>
        <sz val="8"/>
        <rFont val="Arial"/>
        <family val="2"/>
        <charset val="238"/>
      </rPr>
      <t xml:space="preserve">
</t>
    </r>
    <r>
      <rPr>
        <sz val="8"/>
        <rFont val="Arial"/>
        <family val="2"/>
        <charset val="238"/>
      </rPr>
      <t>Application: dry plastering of wall-, column
Material: gypsum based plastering
Thickness: 0-10 mm
Proposal: CAPAROL ALPINA GLETT, interior gypsum based plastering, or equivalent other product
RAL 9016
Proposal: Caparol Amphibolin, silk, or equivalent other product</t>
    </r>
  </si>
  <si>
    <r>
      <rPr>
        <b/>
        <sz val="8"/>
        <rFont val="Arial"/>
        <family val="2"/>
        <charset val="238"/>
      </rPr>
      <t>Diszperziós festés</t>
    </r>
    <r>
      <rPr>
        <sz val="8"/>
        <rFont val="Arial"/>
        <family val="2"/>
        <charset val="238"/>
      </rPr>
      <t xml:space="preserve">
Glettelés, felületjavítás: 
Alkalmazási terület: beltéri fal és oszlop felületeken
Anyag: Gipszbázisú glettanyag
Vastagság: 0-10 mm
Javaslat: CAPAROL ALPINA GLETT, beltéri gipszbázisú glettanyag, vagy azzal egyenértékű más gyártmány
Felület: Selymesen matt, vékony bevonatot képező beltéri csúcs-festék
RAL 9016
JaVaslat: CAPAROL AMPHIBOLIN, selyem, vagy azzal egyenértékű más gyártmány</t>
    </r>
  </si>
  <si>
    <t>Homlokzati ipari kapuk</t>
  </si>
  <si>
    <t>Méret: 4000x4000 mm</t>
  </si>
  <si>
    <t>Méret: 4000x5000 mm</t>
  </si>
  <si>
    <t>Méret: 5000x5000 mm</t>
  </si>
  <si>
    <t>Dimension: 5000x5000 mm</t>
  </si>
  <si>
    <t>Dimension: 4000x5000 mm</t>
  </si>
  <si>
    <t>Dimension:: 3000x3000 mm</t>
  </si>
  <si>
    <t>Méret: 3000x3000 mm</t>
  </si>
  <si>
    <t>Homlokzati acél ajtók T0</t>
  </si>
  <si>
    <t xml:space="preserve">Szekcionált ipari kapu elhelyezése beépítéssel, tartozékokkal, RWA rendszerhez csatlakoztatva ASA-ABLOY_OH1042P vagy azzal egyenértékű, üvegezett sávval, kulcsos vezérlővel, távirányítással, nyitásérzékelővel, húzókapcsolóval, nyomógombal, radaros mozgásérzékelővel, motoros meghajtás, akkupakkal ellátva RAL 7016 szürke  </t>
  </si>
  <si>
    <t xml:space="preserve">Szekcionált ipari kapu elhelyezése beépítéssel, tartozékokkal, ASA-ABLOY_OH1042P overhead   vagy azzal egyenértékű, üvegezett sávval, kulcsos vezérlővel, távirányítással, nyitásérzékelővel, húzókapcsolóval, nyomógombal, radaros mozgásérzékelővel, motoros meghajtás, RAL 7016 szürke színben, u=1,1 W/m2K, </t>
  </si>
  <si>
    <t>15 cm Panelished facade system with metal coating and mineral wool insulation, fixed with border plates
RAL7016</t>
  </si>
  <si>
    <t>15 cm Ásványi szálas hőszigetelő maggal ellátott acél fegyverzetű szendvicspanel, fekvő kivitelben, acél falvázhoz mechanikailag rögzítve
RAL7016</t>
  </si>
  <si>
    <t>1 rtg. Fém sinuslemez homlokzatburkolat, függőleges kiosztásban, antracit színben, rendszerazonos fém vázbordára szerelve
RAL7016</t>
  </si>
  <si>
    <t>as 'Hörmann aluminium internal door ES 50 single/double
RAL7016</t>
  </si>
  <si>
    <t>mint 'Hörmann ES 50 belsőtéri alumínium ajtó egyszárnyú/kétszárnyú
RAL7016</t>
  </si>
  <si>
    <t>Hörmann 90-2, STU 90-2 vastagfalcos tűzgátló acélajtó Tűzgátló, beépítésre kész ajtóelem, DIBT engedélyszám: Z-6.20-1858 Környezetvédelmi terméknyilatkozattal (EPD*), ISO14025 és prEN15804 szerint, *ift Rosenheim EPD-FTÜ-0.7. 
RAL7016</t>
  </si>
  <si>
    <t>Hörmann 90-2 steel fire-rated door STU 90-2 as thick rebate door Fire-proof, ready-to-fit door set, DIBT approval no.: Z-6.20-1858 with Environmental Product Declaration (EPD*) acc. to ISO14025 and prEN15804 *ift Rosenheim EPD-FTÜ-0.7.
RAL7016</t>
  </si>
  <si>
    <t xml:space="preserve"> as 'Hörmann 90-1 steel fire-rated door STU 90-2 as thick rebate door Fire-proof, ready-to-fit door set, DIBT approval no.: Z-6.20-1858 with Environmental Product Declaration (EPD*) acc. to ISO14025 and prEN15804 *ift Rosenheim EPD-FTÜ-0.7.
RAL7016</t>
  </si>
  <si>
    <t>mint 'Hörmann 90-1, STU 90-2 vastagfalcos tűzgátló acélajtó Tűzgátló, beépítésre kész ajtóelem, DIBT engedélyszám: Z-6.20-1858 Környezetvédelmi terméknyilatkozattal (EPD*), ISO14025 és prEN15804 szerint, *ift Rosenheim EPD-FTÜ-0.7. 
RAL7016</t>
  </si>
  <si>
    <t xml:space="preserve"> as 'Hörmann 30-1 single/30-2double steel fire-rated door STU 30-1 as thick rebate door Fire-proof, ready-to-fit door set, DIBT approval no.: Z-6.20-1858 with Environmental Product Declaration (EPD*) acc. to ISO14025 and prEN15804 *ift Rosenheim EPD-FTÜ-0.7.
RAL7016</t>
  </si>
  <si>
    <t>mint 'Hörmann 30-1 egyszárnyú/30-2 kétszárnyú STU 30-1/30-2  vastagfalcos tűzgátló acélajtó Tűzgátló, beépítésre kész ajtóelem, DIBT engedélyszám: Z-6.20-1858 Környezetvédelmi terméknyilatkozattal (EPD*), ISO14025 és prEN15804 szerint, *ift Rosenheim EPD-FTÜ-0.7. 
RAL7016</t>
  </si>
  <si>
    <t xml:space="preserve">Door single / double  leaf: door thickness 40 mm as Hörmann 00
'"Insert: full span
'Climate class I, II
'Fold: rebated, standard fold 13x25.5
Hinge systeme: VX object
RAL7016
</t>
  </si>
  <si>
    <t xml:space="preserve">Ajtólap egyszárnyú / kétszárnyú kivitelben, vastagság: 40 mm mint Hörmann 00
Betét: teli, faforgácslap
Klímaosztály: I, II
Falc: falcolt 13x25,5
Pánt: VX objekt
RAL7016
</t>
  </si>
  <si>
    <t>Frame RAL7016</t>
  </si>
  <si>
    <t>Tok RAL7016</t>
  </si>
  <si>
    <r>
      <rPr>
        <b/>
        <sz val="10"/>
        <rFont val="Arial"/>
        <family val="2"/>
        <charset val="238"/>
      </rPr>
      <t>Fix üvegablak tűzgátló</t>
    </r>
    <r>
      <rPr>
        <sz val="8"/>
        <rFont val="Arial"/>
        <family val="2"/>
        <charset val="238"/>
      </rPr>
      <t xml:space="preserve">
Beltéri, alumínium tűzgátló fix ablak alumínium  könyöklővel kétoldalt
Tűzállósági határérték: EI90-C5 
COOLFIRE Sapa 74
RAL7016
</t>
    </r>
  </si>
  <si>
    <t xml:space="preserve">Fix üvegablak
Beltéri, alumínium  ablak MDF lapból készült  könyöklővel kétoldalt
RAL7016
</t>
  </si>
  <si>
    <t>Steel externall doors T0</t>
  </si>
  <si>
    <t xml:space="preserve">Hörmann D65-2 OD double  leaf with fanlight: door thickness ready-to-fit door set, external with Environmental Product Declaration (EPD*) acc. to ISO14025 and prEN15804 ift Rosenheim EPD-MT-0.1.1
</t>
  </si>
  <si>
    <t>Hörmann D65-2 OD vastagfalcos acélajtó felülvilágítóval
2-szárnyú, beépítésre kész ajtóelem kültéri felhasználásra.
Környezetvédelmi terméknyilatkozattal (EPD*), ISO14025 és prEN15804 szerint, *ift Rosenheim EPD-MT-0.1.1</t>
  </si>
  <si>
    <t>Dimension: 2000*3500+1500 mm</t>
  </si>
  <si>
    <t>Méret: 2000*3500+1500 mm</t>
  </si>
  <si>
    <t>Aluminium external doors</t>
  </si>
  <si>
    <t>Homlokzati alumínium ajtók</t>
  </si>
  <si>
    <t xml:space="preserve">Installation of WICSSTYL 75 evo Hinged door system  with accesories single/double
</t>
  </si>
  <si>
    <t>Dimension:875x2125 mm</t>
  </si>
  <si>
    <t>Dimension: 1000*2125 mm</t>
  </si>
  <si>
    <t>Dimension: 875*2125+575 mm</t>
  </si>
  <si>
    <t>Dimension: 875*2125+375 mm</t>
  </si>
  <si>
    <t>Dimension: 1000*2125+ 575 mm</t>
  </si>
  <si>
    <t>Dimension: 1000*2125+875 mm</t>
  </si>
  <si>
    <t>Dimension: 1750*2125 mm</t>
  </si>
  <si>
    <t>Dimension: 2400*2125+875 mm</t>
  </si>
  <si>
    <t>Dimension: 1750*2125+875 mm</t>
  </si>
  <si>
    <t>Dimension: 1900*2125+875 mm</t>
  </si>
  <si>
    <t>Dimension: 2250*2125+575 mm</t>
  </si>
  <si>
    <t>Méret: 1000*2125 mm</t>
  </si>
  <si>
    <t>Méret: 875*2125+375 mm</t>
  </si>
  <si>
    <t>Méret: 875*2125+575 mm</t>
  </si>
  <si>
    <t>Méret: 1000*2125+ 575 mm</t>
  </si>
  <si>
    <t>Méret: 1000*2125+875 mm</t>
  </si>
  <si>
    <t>Méret: 1750*2125 mm</t>
  </si>
  <si>
    <t>Méret: 2400*2125+875 mm</t>
  </si>
  <si>
    <t>Méret: 1750*2125+875 mm</t>
  </si>
  <si>
    <t>Méret: 1900*2125+875 mm</t>
  </si>
  <si>
    <t>Méret: 2250*2125+575 mm</t>
  </si>
  <si>
    <t>Méret: 3000x3000 mm Dokkolóban</t>
  </si>
  <si>
    <t>Dimension:: 3000x4000 mm</t>
  </si>
  <si>
    <t>Méret: 3000x4000 mm</t>
  </si>
  <si>
    <t xml:space="preserve">Ipari gyorskapu elhelyezése beépítéssel, tartozékokkal, RWA rendszerhez csatlakoztatvaCrawford HS90020G vagy azzal egyenértékű, üvegezett sávval, kulcsos vezérlővel, távirányítással, nyitásérzékelővel, húzókapcsolóval, nyomógombal, radaros mozgásérzékelővel, motoros meghajtás, akkupakkal ellátva RAL 7016 szürke  </t>
  </si>
  <si>
    <t xml:space="preserve">Installation of high speed door, with accessories,connected to RWA system Crawford HS90020G or equal quality, glassed strip, key control, remote control, opening sensor, pull switch, push button, radar motion sensor, motorized drive, with accupack RAL 7016 </t>
  </si>
  <si>
    <t>Installation of sectional industrial gate, with accessories,connected to RWA system ASA-ABLOY_OH1042P or equal quality, glassed strip, key control, remote control, opening sensor, pull switch, push button, radar motion sensor, motorized drive, with accupack RAL 7016 grey,</t>
  </si>
  <si>
    <t xml:space="preserve">Installation of sectional industrial gate, with accessories, ASA-ABLOY_OH1042P overhead  or equal quality, glassed strip, key control, remote control, opening sensor, pull switch, push button, radar motion sensor, motorized drive, RAL 7016 grey, </t>
  </si>
  <si>
    <t xml:space="preserve">Installation of high speed door, with accessories,connected to RWA system Crawford HS90010G or equal quality, glassed strip, key control, remote control, opening sensor, pull switch, push button, radar motion sensor, motorized drive, with accupack RAL 7016 </t>
  </si>
  <si>
    <t xml:space="preserve">Ipari gyorskapu elhelyezése beépítéssel, tartozékokkal, RWA rendszerhez csatlakoztatvaCrawford HS90010G vagy azzal egyenértékű, üvegezett sávval, kulcsos vezérlővel, távirányítással, nyitásérzékelővel, húzókapcsolóval, nyomógombal, radaros mozgásérzékelővel, motoros meghajtás, akkupakkal ellátva RAL 7016 szürke  </t>
  </si>
  <si>
    <t xml:space="preserve">Installation of high speed door, with accessories, Crawford HS90020G or equal quality, glassed strip, key control, remote control, opening sensor, pull switch, push button, radar motion sensor, motorized drive,  RAL 7016 </t>
  </si>
  <si>
    <t xml:space="preserve">Ipari gyorskapu elhelyezése beépítéssel, tartozékokkal,  Crawford HS90020G vagy azzal egyenértékű, üvegezett sávval, kulcsos vezérlővel, távirányítással, nyitásérzékelővel, húzókapcsolóval, nyomógombal, radaros mozgásérzékelővel, motoros meghajtás,  RAL 7016 szürke  </t>
  </si>
  <si>
    <t>External industrial doors/gates</t>
  </si>
  <si>
    <t>High speed doors</t>
  </si>
  <si>
    <t>Ipari gyorskapuk</t>
  </si>
  <si>
    <t xml:space="preserve">WICTEC 50 Stick system curtain wall with duble door glased
Technical performance:
System width: 50 mm
Profile depth: 50 mm to 260 mm
Thermal insulation: Uf value up to 0.7 W/(m²K)
Infill thickness: 3 mm to 63 mm
Glass weight: up to 5.6 kN
Polygon façade: up to ±45° (per side = 90° angle)
Roof pitch: up to 10°
</t>
  </si>
  <si>
    <t xml:space="preserve">WICTEC 50 Hőhídmentes alumínium függönyfal rendszer, kétszárnyó ajtóval kompletten. Látszóborda szélessége: 50 mm
Műszaki adatok
Bordaméret: 50 mm – 260 mm
Hőátbocsátási tényező: Uf érték max. 1,2 W/(m2K)
Üvegvastagság: 3 mm – 63 mm
Üvegsúly: max. 5,6 kN
Poligonális függönyfalak: max. 45°
(oldalanként = 90°-osszög)
Tetőhajlás: max. 10°
</t>
  </si>
  <si>
    <t>Méret: 1800x3000 mm</t>
  </si>
  <si>
    <t xml:space="preserve">WICSTYLE 75 evo Hőhidmentes alumínium ajtórendszer tartozékokkal
Műszaki jellemzők:
Profiltechnika:
• Szimmetrikus kialakítású, fokozottan szigetelt többkamrás rendszer, minoségbiztosított hőszigetelő kapcsolat
• Egy- és kétszárnyú nyíló ajtókhoz
• Befelé vagy kifelé nyíló
• 6 mm és 60 mm közötti vastagságú üvegekhez vagy
• kitöltő panelekhez
• Küszöbprofilok, akadálymentes változatban 
• Felülvilágítók, oldalsó üvegzések fix vagy nyitható kivitelben, a WICLINE evo ablakokkal kombinálva
Hőátbocsátási tényező:
• Uf érték 1.6 to 1.8 W/(m²K), habanyag betétek nélkül
Vasalatok:
• Csavarozott pánt 3D
Kilincs, ajtócsukó felső sínes 
• Szárnyméretek (sz x m): 1200 mm x 2520 mm
• Max. szárnysúly: 200 kg-ig, átlövés-gátláshoz további pántokkal 400 kg-ig
</t>
  </si>
  <si>
    <t xml:space="preserve">Dimension 18000x3000 </t>
  </si>
  <si>
    <t>Méret: 2000x1000 mm</t>
  </si>
  <si>
    <t>Méret: 3800x2000 mm</t>
  </si>
  <si>
    <t>Méret: 8550x1800 mm</t>
  </si>
  <si>
    <t>Méret: 17950x1800 mm</t>
  </si>
  <si>
    <t>Méret: 2800x3000 mm</t>
  </si>
  <si>
    <t>Méret: 3600x3000 mm</t>
  </si>
  <si>
    <t>Méret: 4600x3000 mm</t>
  </si>
  <si>
    <t>Méret: 8000x3000 mm</t>
  </si>
  <si>
    <t>Méret: 9000x3000 mm</t>
  </si>
  <si>
    <t>Dimension: 2000x1000 mm</t>
  </si>
  <si>
    <t>Dimension: 3800x2000 mm</t>
  </si>
  <si>
    <t>Dimension:5000x1800 mm</t>
  </si>
  <si>
    <t>Dimension: 8550x1800 mm</t>
  </si>
  <si>
    <t>Dimension: 17950x1800 mm</t>
  </si>
  <si>
    <t>Dimension: 1800x3000 mm</t>
  </si>
  <si>
    <t>Dimension: 2800x3000 mm</t>
  </si>
  <si>
    <t>Dimension: 3600x3000 mm</t>
  </si>
  <si>
    <t>Dimension: 4600x3000 mm</t>
  </si>
  <si>
    <t>Dimension: 8000x3000 mm</t>
  </si>
  <si>
    <t>Dimension: 9000x3000 mm</t>
  </si>
  <si>
    <t>Méret: 23000x1000 mm</t>
  </si>
  <si>
    <t>Dimension: 23000x1000 mm</t>
  </si>
  <si>
    <t xml:space="preserve">WICSTYLE 75 evo Hinged door with accessoir
Technical performance:
Profile technology:
• High insulation multi-chamber system in symmetric design, quality assured thermal insulator connection
• For single and double leaf hinged doors
• For inward and outward opening
• For glass or panels with infill thickness from 6 mm to 60 mm
• Various threshold profiles with or without thermal break, also barrier free
• Fanlights, lateral glazings fixed or opening in combination with WICLINE evo window series
Thermal insulation:
• Uf values: from 1.6 to 1.8 W/(m²K),
• without foam inserts
Hardware:
• Butt hinge 3D
• Screwed hinge
• Concealed hinge
• Leaf sizes (w x h): 1400 mm x 2520 mm
• Max. leaf weight: until 200 kg, for bullet resistance with additional hinges until 400 kg
</t>
  </si>
  <si>
    <t>WICLINE 75 evo ribbon Turn, Turn-tilt, Tilt, Tilt-first, Double casement windows with accessoir
Technical performance:
Profile technology:
• High insulation multi-chamber system in symmetric design, quality assured thermal insulator connection
• Patented corner and butt joint connection technology for high rigidity of frames and sashes
• Infill thickness up to 69 mm 
Thermal insulation:
• Uf values: until 1.2 W / (m²K)
• Uw values: until 0.87 W / (m²K) for sashes, until 0.72 W / (m²K) for fixed glazing, with triple glazing
• Certified as Minergie-P module Uw 0.8 W / (m²K) 
Sealing concept:
• Voluminous centre gasket with three installation methods:
--Circumferential centre gasket, no joints in the corner areas
--Formed corners, avoiding adhesive in the joints
--Corner vulcanised frames
Hardware:
• Heavy duty system fittings with:
--Visible hinges, powder coating or anodization in all colours
--Concealed hinges with integrated end position damping, opening angle max. 105°
• Sash weight:
--Concealed hinges: up to 160 kg
--Visible hinges: up to 200 kg
--On demand: up to 300 kg
• Sash sizes (w x h): 1700 mm x 2500 mm, fanlight 2500 mm x 1700 mm
• Optionally with opening limiter
Internal window sill: laminated
External window sill: Aluminium
RAL 7016</t>
  </si>
  <si>
    <t>Dimension: 1500x1600 mm</t>
  </si>
  <si>
    <t>Méret: 1500x1600 mm</t>
  </si>
  <si>
    <t>Dimension: 12000x1600 mm</t>
  </si>
  <si>
    <t>Méret: 12000x1600 mm</t>
  </si>
  <si>
    <t>Dimension: 3000x2500 mm</t>
  </si>
  <si>
    <t>Dimension: 3300x2500 mm</t>
  </si>
  <si>
    <t>Méret: 3000x2500 mm</t>
  </si>
  <si>
    <t>Méret: 3300x2500 mm</t>
  </si>
  <si>
    <t>Installation of bottom L profile  (L 60/110/3) supporting steel element of windows, placed along to the bottom length in every 50 cm-s, related levels: from 3rd to 6th floor</t>
  </si>
  <si>
    <t>Homlokzati ablakok rögzítéséhez alsó L acél profil (L 60/110/3) szinttező konzol elhelyezése beépítéssel, ablakok alsó hosszában 50 cm-enként elhelyezve, vonatkozó szintek: 3. - 6. emelet</t>
  </si>
  <si>
    <t>Purenit poliuretán keményhab hőszigetelő csík beépítése alumínium ablakok alsó csatlakozásánál vasbeton  szerkezethez: 6x8,5 cm</t>
  </si>
  <si>
    <t>Placing Purenit polyurethane hard foam heat insulation strip for aluminium windows bottom edges, connecting to concret construktion size: 6x8,5 cm</t>
  </si>
  <si>
    <t>Placing Purenit polyurethane hard foam heat insulation strip for aluminium windows side edges, connecting to concret construction, size: 6x14</t>
  </si>
  <si>
    <t>Méret: 2500x1500</t>
  </si>
  <si>
    <t>Dimension:1000x900 mm</t>
  </si>
  <si>
    <t>Méret: 1000x900</t>
  </si>
  <si>
    <t>Closing of fire protected holes (max. 1,2mx1,2m) from two sides. HILTI CFS-CT B fire protecting board 3 pcs/m2; + HILTI CFS-CT coat 3,0 kg/m2; + HILTI CFS ACR CW fire protecting gap sealing material 310 ml; in case of Armaflex insulation: + HILTI CFS-B fire protecting bandage</t>
  </si>
  <si>
    <t>Tűzvédelmi áttörés lezárása nagy méretű nyílásoknál (max. 1,2m×1,2m), két oldalról (üres falnyílás ill. acélcsövek, kábeltálcák átvezetése): HILTI CFS-CT B tűzvédelmi lap 3 db/m2; + HILTI CFS-CT bevonat 3,0 kg/m2; + HILTI CFS ACR CW tűzvédelmi réstömítő massza 310 ml; Armaflex szigetelés esetén: + HILTI CFS-B tűzvédelmi bandázs</t>
  </si>
  <si>
    <t>Closing of fire protected holes for electrical openings (in case of walls and slabs) from two sides</t>
  </si>
  <si>
    <t>Tűzvédelmi áttörés lezárása elektromos nyílásoknál (falak, födémek esetén), két oldalról</t>
  </si>
  <si>
    <t>Fire protection (sealings)</t>
  </si>
  <si>
    <t>Tűzvédelem tömítések</t>
  </si>
  <si>
    <t xml:space="preserve"> Sandwich panel facade system with metal coating and 15 cm mineral wool insulation, horizontal design, mechanically fixed to a steel wall frame
RAL7016</t>
  </si>
  <si>
    <t>2F-02 - Szendvicspanel falszerkezet irodai helyen - CSARNOK</t>
  </si>
  <si>
    <t>Toilet block with one cabins, HPL laminated furniture board, white,one cabins, one toilets, recommended product: Kemmlit Basic Type E white</t>
  </si>
  <si>
    <t>Fixed windows
'Internal windows aluminium, fixed glazing  with  laminated MDF sill on both sides
RAL7016</t>
  </si>
  <si>
    <t xml:space="preserve">Verticaly sliding windows
'Internal windows aluminium,  with  with  laminated MDF sill on both sides
</t>
  </si>
  <si>
    <r>
      <rPr>
        <b/>
        <sz val="10"/>
        <rFont val="Arial"/>
        <family val="2"/>
        <charset val="238"/>
      </rPr>
      <t>Fixed windows fire resistant</t>
    </r>
    <r>
      <rPr>
        <sz val="8"/>
        <rFont val="Arial"/>
        <family val="2"/>
        <charset val="238"/>
      </rPr>
      <t xml:space="preserve">
'Internal windows aluminium, fixed glazing  fire-resistant with sill aluminium on both sides
Fire resistance limit: EI90-C5
COOLFIRE Sapa 74
RAL7016</t>
    </r>
  </si>
  <si>
    <t>Internall wooden doors</t>
  </si>
  <si>
    <t>Single-leaf door</t>
  </si>
  <si>
    <t>Double-leaf door</t>
  </si>
  <si>
    <t>Kétszárnyú ajtók</t>
  </si>
  <si>
    <t>Egyszárnyú ajtók</t>
  </si>
  <si>
    <t>Base slab covers</t>
  </si>
  <si>
    <t>30 cm 95% compacted gravel priced in the structural BOQ</t>
  </si>
  <si>
    <t>1P-04 - Floor tile on ground (+0,00 M) - OFFICE, f.e. TAURUS
wet rooms, kitchenette, cleaning room
1 cm glued K6 abrasion resistance, R10 non-slip class gress sheet cover (according to cover design), CG 2 WA min. grouted with class B grout (eg BOTAMENT MULTIFUGE BASE or technically equivalent)
  0.3 cm C2TE min. Class A flexible adhesive mortar (BOTAMENT M21 or equivalent</t>
  </si>
  <si>
    <t>6,5 cm Screed slab with 10 mm thick Polyifoam foam sheet along the walls with edge insulation</t>
  </si>
  <si>
    <t>1P-04 - Floor tile on ground (+0,00 M) - OFFICE fe. TAURUS
 corridor, stairs, canteen
1 cm glued K6 abrasion resistant, R10 non-slip class gress sheet cover (according to cover design), CG 2 WA min. grouted (eg BOTAMENT MULTIFUGE BASE or technically equivalent)
  0.3 cm C2TE min. Class A flexible adhesive mortar (BOTAMENT M21 or technically equivalent)</t>
  </si>
  <si>
    <t>7,5 cm Screed slab with 10 mm thick Polyifoam foam sheet along the walls with edge insulation</t>
  </si>
  <si>
    <t>0,5 cm Non-slip resin covering system</t>
  </si>
  <si>
    <t>2 layers Cement-plastic based, 2-component coating insulation on horizontal surface</t>
  </si>
  <si>
    <t>7,8 cm Screed slab with 10 mm thick Polyifoam foam sheet along the walls with edge insulation</t>
  </si>
  <si>
    <t>Maintenance staircase - roof entrance. Frame U-section, including steel walkway, fastening to reinforced concrete slab and wall structure, hot-dip galvanized
LK4</t>
  </si>
  <si>
    <t>Maintenance staircase - roof entrance railing. D = 40 steel handrail post, d = 40 steel handrail and lower handrail bar, 1 d = 15 steel horizontal handrail, hot-dip galvanized, fastening to the upper plane of the main girder stair height above 1 m walkway</t>
  </si>
  <si>
    <t>"Gate crash protection - D = 15 cm steel column, with flat iron fasteners, yellow-black stripe powder coating on the outside and inside of the gate, height 1 m
LK-11</t>
  </si>
  <si>
    <t>Dimension: 140x60 cm</t>
  </si>
  <si>
    <t>Dimension: 170x60 cm</t>
  </si>
  <si>
    <t>Dimension: 200x60 cm</t>
  </si>
  <si>
    <t>Custom kitchen furniture made of laminated furniture panel, built-in dishwasher, single-basin sink, hand washer, 2 pcs built-in refrigerator and coffee machine, size (w x h x l): cabinet standing on the floor 60x240x60, cabinet on the wall 60x56x300, lower cabinet 60x91x150, counter 60x20x150, with side cover, according to joinery specification
Dimension: 60x240X210 cm</t>
  </si>
  <si>
    <t>Custom washbasin with 2 pcs of built-in sink, dimension (w x h x l): 60x20x140 cm,</t>
  </si>
  <si>
    <t>Custom washbasin with 2 pcs of built-in sink, dimension (w x h x l): 60x20x200cm,</t>
  </si>
  <si>
    <t>Custom washbasin with 3 pcs of built-in sink, dimension (w x h x l): 60x20x380cm,</t>
  </si>
  <si>
    <t>Acoustic pods
Product: Mikomax Hush</t>
  </si>
  <si>
    <t>Acoustic Meeting pod</t>
  </si>
  <si>
    <t>DELABIE wall-mounted paper towel dispenser, for 750 sheets 
With lock and standard key. With level control.
Capacity 750 sheets. Stainless steel thickness: 1mm.
Polished satin stainless steel.
Dimensions: 130 x 275 x 450mm.
Item number: DEL6607D</t>
  </si>
  <si>
    <t>DELABIE wall-mounted, rectangular bin for paper towels and waste paper.  Robust model. Capacity 25 litres. Stainless steel thickness: 1mm. 
Dimensions: 155 x 355 x 460mm.
Item number: DEL510461S</t>
  </si>
  <si>
    <t>DELABIE Jumbo toilet paper dispenser. 
One-piece hinged cover for easy maintenance and better hygiene. With lock and standard Delabie key. 
Level control. 304 stainless steel, Polished satin.
Item number: DEL2902
Large model for 400m rolls.
Item number: DEL2912</t>
  </si>
  <si>
    <t>HOTELLO silver, compact and powerful wall-mounted hairdryer with hose, 1200 W
8 mins automatic safety timer
“Cool touch” swivel handgrip
Extensible hose (up to m 1,20)
Easy wall-mounting without opening
2 possibilities of electrical wiring: direct connection to electrical mains (hardwire), connection with plug (softwire)
Fixation screws and screw anchors included 
Protection class: IP24
Item number: 830.01/T Silver</t>
  </si>
  <si>
    <t>Plasterboard dry rendering for pillar surfaces, glued, with 15 mm thick, normal 1 layer plasterboard covering</t>
  </si>
  <si>
    <t>Gipszkarton szárazvakolat vb szerkezetek felületére, ragasztva, 12,5 mm vtg, normál 1 rtg gipszkarton borítással</t>
  </si>
  <si>
    <t>Homlokzati csatakozás készítése, 200-300 mm szélességben homlokzati nyílászárók tokszerkezet-gk válaszfal /vasbeton oszlop csatlakozásnál</t>
  </si>
  <si>
    <t>Facade connection at facade fenestration and plasterboard /concrete  wall joints with 200-300 mm wide</t>
  </si>
  <si>
    <t xml:space="preserve">WICTEC 50 Stick system curtain for  internal area wall with single leaf door glased
Attached to ground floor base plate and trapezoidal plate slab, two levels high
Technical performance:
System width: 50 mm
Profile depth: 50 mm to 260 mm
Thermal insulation: Uf value up to 0.7 W/(m²K)
Infill thickness: 3 mm to 63 mm
Glass weight: up to 5.6 kN
Polygon façade: up to ±45° (per side = 90° angle)
Roof pitch: up to 10°
</t>
  </si>
  <si>
    <t>Mint előző tétel, de ajtó nélkül a földszinti alaplemezhez és a földzint feletti vasbeton födémhez rögzítve</t>
  </si>
  <si>
    <t>As previous item, but without door attached to the ground floor base plate and reinforced concrete slab above the ground level</t>
  </si>
  <si>
    <t>Mint előző tétel, de ajtó nélkül az emeleti vasbeton lemezhez és a trapézlemez tetőfödémhez födémhez rögzítve</t>
  </si>
  <si>
    <t>As previous item, but without door attached to the floor reinforced concrete slab and trapezoidal slab roof slab</t>
  </si>
  <si>
    <t>WICTEC 50 hőhídas alumínium függönyfal rendszer belső térben, egyszárnyú ''WICSTYLE 75 evo ajtóval kompletten. Látszóborda szélessége: 50 mm
Földszinti alaplemezhez és trapézlemez födémhez rögzítve, két szint magas
Műszaki adatok
Bordaméret: 50 mm – 260 mm
Hőátbocsátási tényező: Uf érték max. 1,2 W/(m2K)
Üvegvastagság: 3 mm – 63 mm
Üvegsúly: max. 5,6 kN
Poligonális függönyfalak: max. 45°
(oldalanként = 90°-osszög)
Tetőhajlás: max. 10°
Csatlakozás</t>
  </si>
  <si>
    <t>Movable walls</t>
  </si>
  <si>
    <t>Variflex 100 K/U-HA – Semi-Automatic
Mozgatható válaszfal függetlenül mozgatható elemekből,  alumínium és  acélprofilokból álló vázszerkezettel. Mindkét oldalán 16 mm vastag háromrétegű forgácslemez borítással választható HPL burkolattal (E 1) a DIN szerint Rw 46 dB
 Az elem vastagsága 100 mm. Csukva nincs csava</t>
  </si>
  <si>
    <t xml:space="preserve">Variflex 100 K/U-HA – Semi-Automatic
Movable partition wall of individually manually operable elements, in which the sealing strips and the telescoping element sequentially extend and retract automatically (electrically powered), with a frame construction of torsionally stiff aluminium and steel tubular sections (“profiles”). Clad on both faces with 16 mm thick triple-ply quality particle board panels (E1) to DIN, . Rw46 dB
 Element thickness 100 mm. </t>
  </si>
  <si>
    <t>Dimension: 5600x3500 mm</t>
  </si>
  <si>
    <t>Méret: 5600x3500 mm</t>
  </si>
  <si>
    <t xml:space="preserve">LIKOform 1mélyen üvegezett alumínium ajtó (ESG) az üvegfal rendszerbe integrálva, beépítve, elhelyezve, alapfelszereléssel
'Typ: MODUL213
Nm 940x2115+885 mm
</t>
  </si>
  <si>
    <t xml:space="preserve">LIKOform 1mélyen üvegezett alumínium ajtó (ESG) az üvegfal rendszerbe integrálva, beépítve, elhelyezve, alapfelszereléssel
'Typ: MODUL213
Nm 940x2115+700 mm
</t>
  </si>
  <si>
    <t>Dokkoló berendezések</t>
  </si>
  <si>
    <t>Loading dock equipments</t>
  </si>
  <si>
    <t>Szélfogó 'WICTEC 50 hőhídas alumínium függönyfal rendszerből belső térben, a homlokzati függönyfalhoz csatlakoztatva  üvegtetővel kétszárnyú ''WICSTYLE 75 evo ajtóval kompletten. Látszóborda szélessége: 50 mm
Földszinti alaplemezhez és a homlokzati függönyfalhoz rögzítve, 
Bordaméret: 50 mm – 260 mm
Üvegvastagság: 3 mm – 63 mm
Üvegsúly: max. 5,6 kN
Tetőhajlás: max. 10°
Befoglaló méret (szxhxm): cca 1900x1400x3000 mm
Ajtó méret: 1800x2300 mm</t>
  </si>
  <si>
    <t>Windbreaker 'made of WICTEC 50 thermal bridge aluminum curtain wall system indoors, connected to the façade curtain wall with a glass roof complete with' 'WICSTYLE 75 evo door'. Visible rib width: 50 mm
Fixed to the ground floor base plate and the facade curtain wall,
Rib size: 50 mm to 260 mm
Glass thickness: 3 mm - 63 mm
Glass weight: max. 5.6 kN
Roof pitch: max. 10 °
Enclosure size (wxlxh): approx. 1900x1400x3000 mm
Door size: 1800x2300 mm</t>
  </si>
  <si>
    <t>'Door single/doubl leaf</t>
  </si>
  <si>
    <t>Ajtó egy-, /kétszárnyú</t>
  </si>
  <si>
    <t>Dimension 1200x2125 mm double leaf</t>
  </si>
  <si>
    <t>Méret::1200x2125 mm kétszárnyú</t>
  </si>
  <si>
    <t>Powder-coated closure in developed width of 350 mm around  doors, windows and 700 mm around gates to the expanded sheeting plane with metal fixing items, according to detail drawing</t>
  </si>
  <si>
    <t>Nyílászárók körüli porszórt alu lemez lezárás a nyílások körül az expandált lemez burkolat síkjáig kivezetve, acél rögzítőelemekkel, részletrajz szerint, kit.szél ajtóknál, ablakoknál 350 mm, kapuknál 700 mm</t>
  </si>
  <si>
    <t>Purenit poliuretán keményhab hőszigetelő csík beépítése alumínium ablakok oldalsó csatlakozásánál vasbeton/homlokzati szerkezethez mérete: 6x14 cm</t>
  </si>
  <si>
    <t>Méret: 5000x1800 mm</t>
  </si>
  <si>
    <t>Kit. Szélesség: 700 mm</t>
  </si>
  <si>
    <t>Kit. Szélesség: 350 mm</t>
  </si>
  <si>
    <t>Dimension: 350 mm</t>
  </si>
  <si>
    <t>Dimension: 700 mm</t>
  </si>
  <si>
    <t>Homlokzati nyílászárók</t>
  </si>
  <si>
    <t>External gates doors and windows total</t>
  </si>
  <si>
    <t>Homlokzati nyílászárók total</t>
  </si>
  <si>
    <t>1 layer Steel, vertical sine-shaped covering, antracite colour, fixed on a metal frame
RAL7016</t>
  </si>
  <si>
    <t>Roof &amp; waterproofing</t>
  </si>
  <si>
    <t>Tető és vízszigetelés</t>
  </si>
  <si>
    <t>Soft rainwater-proofing on horizontal surface with full attic height folding, 1.8 mm thick root- and UV resistant PVC sheet, fixed mechanically (according to manufacturer’s instructions), see Insulation specification</t>
  </si>
  <si>
    <t xml:space="preserve">Csapadékvíz elleni lágy  szigetelés vízszintes felületen, széleken attika teljes magasságában felhajtva, 1,8 mm vtg, gyökér- és UV álló  PVC lemezzel, (gyártó útmutatása szerint) mechanikai rögzítéssel, lásd szigetelési műszaki leírást - </t>
  </si>
  <si>
    <t xml:space="preserve">Place 2x12,5 mm thick cement-bonded chipboard for canopies roof fixed on structural steel framework </t>
  </si>
  <si>
    <t xml:space="preserve">Előtetőkhöz  2x12,5 mm cementkötésű vízálló építőlemez elhelyezése, tartószerkezeti tervek szerinti acél szerkezetre </t>
  </si>
  <si>
    <t xml:space="preserve">Lay 1 layer of vapour-proofing foil on horizontal surface with continuity  </t>
  </si>
  <si>
    <t xml:space="preserve">1 rtg. párazáró fólia fektetése felületfolytonosan vízszintes felületen </t>
  </si>
  <si>
    <t xml:space="preserve">Place heat insulation in sloping in 14-40 cm thickness with EPS panels on horizontal surface </t>
  </si>
  <si>
    <t>Mellvédfal és attika szigetelése függőleges felületen, 1 rtg. lágy 1,8 mm vtg. gyökérálló PVC lemezzel, mechanikai rögzítéssel (gyártó útmutatása szerint)</t>
  </si>
  <si>
    <t xml:space="preserve">Insulate attic and parapet wall on vertical surface by placing 1 layer of 1,8 mm thick root resistant PVC sheet fixed mechanically </t>
  </si>
  <si>
    <t>Insulate feets of steel superstructures on roof by using PVC sheet folded up carefully and joints filled with water repellant silicone (envisaged)</t>
  </si>
  <si>
    <t>Tetőn lévő acélszerk felépítmények lábai szigetelése PVC lemezzel, felhajtással, gondosan, rések víztaszító szilikon kitöltéssel (előirányzat)</t>
  </si>
  <si>
    <t>Roof drain installation for PVC insulated roofs with ACO cast iron insulated plates with vertical chanelling and required auxiliary profiles, T shaped PVC pipe, gutter guard system. According to DN 150 detail drawing - at canopies</t>
  </si>
  <si>
    <t>Tetőösszefolyó szerelése lágyfedésű PVC szigetelésű tetőre, ACO öntöttvas, szigetelő galérral, függőleges levezetéssel, szükséges kiegészítő idomokkal, tisztítóidommal, lombfogó kosárral, DN 150, részletrajz szerint - előtetőkön</t>
  </si>
  <si>
    <t>Installation of painted cast iron duct connection, with plastic dirt screen and trap, ACO 5222.00.00 or equal quality - canopies</t>
  </si>
  <si>
    <t>Csatorna bekötő idom elhelyezése, öntöttvasból, festékbevonattal, műanyag szennyfogó szitával, bűzzárral, ACO 5222.00.00 vagy ezzel egyenértékű - előtetők</t>
  </si>
  <si>
    <t xml:space="preserve">Járósávok készítése lapostetőkön, 
Sikaplan Walkway 40 </t>
  </si>
  <si>
    <t xml:space="preserve">Placing c walkway with gaps on flat roofs 
Sikaplan Walkway 40 </t>
  </si>
  <si>
    <t>Shop drawings, shop details</t>
  </si>
  <si>
    <t>Műhelyrajzok, részletek készítése</t>
  </si>
  <si>
    <t>Site measurement plans</t>
  </si>
  <si>
    <t>Felmérési tervek készítése</t>
  </si>
  <si>
    <t xml:space="preserve">As built documentation </t>
  </si>
  <si>
    <t>Megvalósulási dokumentáció elkészítése</t>
  </si>
  <si>
    <t>Lean construction management participation</t>
  </si>
  <si>
    <t>Lean management részvétel kivitelezés alatt</t>
  </si>
  <si>
    <t>COSMOTRON Skydom system asbarell vault rooflight</t>
  </si>
  <si>
    <t>COSMOTRON felülvilágító sáv</t>
  </si>
  <si>
    <t xml:space="preserve">Size: 200x200 cm, </t>
  </si>
  <si>
    <t xml:space="preserve">Size: 200x300 cm, </t>
  </si>
  <si>
    <t xml:space="preserve">Size: 200x250 cm, </t>
  </si>
  <si>
    <t>Méret: 200x200 cm</t>
  </si>
  <si>
    <t>Méret: 200x250 cm</t>
  </si>
  <si>
    <t>Méret: 200x300 cm</t>
  </si>
  <si>
    <t xml:space="preserve">Size: 150x150 cm, </t>
  </si>
  <si>
    <t>Méret: 150x150 cm</t>
  </si>
  <si>
    <t xml:space="preserve">Size: 180x180 cm, </t>
  </si>
  <si>
    <t xml:space="preserve">Size: 240x120 cm, </t>
  </si>
  <si>
    <t>Méret: 240x120 cm</t>
  </si>
  <si>
    <t>Securant</t>
  </si>
  <si>
    <t>Tetőnyílások összesen</t>
  </si>
  <si>
    <t xml:space="preserve">Külső egyéb homlokzati szerkezetek </t>
  </si>
  <si>
    <t>klts</t>
  </si>
  <si>
    <t>Épület felirat - vállalati logó a homlokzaton:
arculati terv szerinti felirat, méretezett horganyzott acél tartószerkezettel
világító plexi előlapos, bevonatolt acéllemez keret és hátszerkezetű betűk
Méret: cca 30 m2</t>
  </si>
  <si>
    <t>Company logo/sign on the facade
unique designed sign according to company logo, with unique dimensioned galvanized steel structure
fonts are made with coated steel sheet frame and backside and plexi frontside with lighting
Size: cca 30 m2</t>
  </si>
  <si>
    <t>Mounted smoke wall, 125 mm impregnated thickness, between 75 cm steel ribs, 7.5 cm sound absorbing mineral wool insulation, 2 layers of fireprotection  and 2 layers of Blue Acoustic fire protection plasterboard covering, treated with filler and glass-cloth in quality Q2
CW75/125 2x( RF 12,5+RFBlue Acoustic12,5)</t>
  </si>
  <si>
    <t>Szerelt füstkötény fal125 mm névleges vtg-ban, 75 mm-es profilváz között 7,5 cm hangelnyelő ásványgyapot szigeteléssel, 2rtg tűzgátló és 2 rtg tűzgátló Blue Acoustic gipszkarton borítással, üvegszövettel glettelve Q2 minőségben
CW75/125 2x( RF 12,5+RFBlue Acoustic12,5)</t>
  </si>
  <si>
    <t>Excavation (from -0,6m)</t>
  </si>
  <si>
    <t>föld kiemelés (-0,60 szinttől)</t>
  </si>
  <si>
    <t>Backfill (from -0,6m)</t>
  </si>
  <si>
    <t>föld visszatöltés (-0,60 m szintig)</t>
  </si>
  <si>
    <t>Storage of excvated material in depot and transport (30% loosening)</t>
  </si>
  <si>
    <t>föld felrakás és elszállítás (30% lazulással számolva)</t>
  </si>
  <si>
    <t>Concrete underfill (C12/15)</t>
  </si>
  <si>
    <t>Alábetonozás (C12/15)</t>
  </si>
  <si>
    <t>Kehelyalapok (előregyártott)</t>
  </si>
  <si>
    <t>Ny.01; 6 t/pcs</t>
  </si>
  <si>
    <t>Ny.01 jelű 6 t/db</t>
  </si>
  <si>
    <t>Ny.02; 5,63 t/pcs</t>
  </si>
  <si>
    <t>Ny.02 jelű 5,63 t/db</t>
  </si>
  <si>
    <t>Ny.03; 3,44 t/pcs</t>
  </si>
  <si>
    <t>Ny.03 jelű 3,44 t/db</t>
  </si>
  <si>
    <t>Ny.04; 5,44 t/pcs</t>
  </si>
  <si>
    <t>Ny.04 jelű 5,44 t/db</t>
  </si>
  <si>
    <t>Ny.05; 10,95 t/pcs</t>
  </si>
  <si>
    <t>Ny.05 jelű 10,95 t/db</t>
  </si>
  <si>
    <t>Ny.06; 8,09 t/pcs</t>
  </si>
  <si>
    <t>Ny.06 jelű 8,09 t/db</t>
  </si>
  <si>
    <t>Ny.07; 10,39 t/pcs</t>
  </si>
  <si>
    <t>Ny.07 jelű 10,39 t/db</t>
  </si>
  <si>
    <t>Ny.08;  7,88 t/pcs</t>
  </si>
  <si>
    <t>Ny.08 jelű 7,88 t/db</t>
  </si>
  <si>
    <t>Ny.09; 8,86 t/pcs</t>
  </si>
  <si>
    <t>Ny.09 jelű 8,86 t/db</t>
  </si>
  <si>
    <t>Ny.10; 9,3 t/pcs</t>
  </si>
  <si>
    <t>Ny.10 jelű 9,3 t/db</t>
  </si>
  <si>
    <t>Ny.11;  14,05 t/pcs</t>
  </si>
  <si>
    <t>Ny.11 jelű 14,05 t/db</t>
  </si>
  <si>
    <t>Ny.12;  9,41 t/pcs</t>
  </si>
  <si>
    <t>Ny.12 jelű 9,41 t/db</t>
  </si>
  <si>
    <t>I./P1 jelű 19,35 t/db</t>
  </si>
  <si>
    <t>I./P2 jelű 11,95 t/db</t>
  </si>
  <si>
    <t>I./P3 jelű 19,35 t/db</t>
  </si>
  <si>
    <t>I./P4 jelű 19,35 t/db</t>
  </si>
  <si>
    <t>I./P5 jelű 19,35 t/db</t>
  </si>
  <si>
    <t>I./P6 jelű 20 t/db</t>
  </si>
  <si>
    <t>I./P7 jelű 19,35 t/db</t>
  </si>
  <si>
    <t>I./P8 jelű 19,35 t/db</t>
  </si>
  <si>
    <t>I./P9 jelű 19,35 t/db</t>
  </si>
  <si>
    <t>II./P1 jelű 8,73 t/db</t>
  </si>
  <si>
    <t>II./P2 jelű 12,22 t/db</t>
  </si>
  <si>
    <t>II./P3 jelű 8,73 t/db</t>
  </si>
  <si>
    <t>II./P4 jelű 8,73 t/db</t>
  </si>
  <si>
    <t>II./P5 jelű 12,22 t/db</t>
  </si>
  <si>
    <t>II./P6 jelű 8,73 t/db</t>
  </si>
  <si>
    <t>II./P7 jelű 8,73 t/db</t>
  </si>
  <si>
    <t>II./P8 jelű 12,22 t/db</t>
  </si>
  <si>
    <t>II./P9 jelű 12,22 t/db</t>
  </si>
  <si>
    <t>II./P10 jelű 12,22 t/db</t>
  </si>
  <si>
    <t>II./P11 jelű 12,22 t/db</t>
  </si>
  <si>
    <t>II./P12 jelű 8,73 t/db</t>
  </si>
  <si>
    <t>II./P13 jelű 12,22 t/db</t>
  </si>
  <si>
    <t>II./P14 jelű 12,22 t/db</t>
  </si>
  <si>
    <t>III./P.1 jelű 12,22 t/db</t>
  </si>
  <si>
    <t>III./P.2 jelű 12,22 t/db</t>
  </si>
  <si>
    <t>III./P.3 jelű 12,22 t/db</t>
  </si>
  <si>
    <t>III./P.4 jelű 12,22 t/db</t>
  </si>
  <si>
    <t>III./P.5 jelű 12,22 t/db</t>
  </si>
  <si>
    <t>III./P.6 jelű 12,22 t/db</t>
  </si>
  <si>
    <t>III./P.7 jelű 12,22 t/db</t>
  </si>
  <si>
    <t>III./P.8 jelű 12,22 t/db</t>
  </si>
  <si>
    <t>III./P.9 jelű 12,22 t/db</t>
  </si>
  <si>
    <t>III./P.10 jelű 12,22 t/db</t>
  </si>
  <si>
    <t>III./P.11 jelű 8,73 t/db</t>
  </si>
  <si>
    <t>III./P.12 jelű 8,73 t/db</t>
  </si>
  <si>
    <t>III./P.13 jelű 12,22 t/db</t>
  </si>
  <si>
    <t>IV./P.1 jelű 19,21 t/db</t>
  </si>
  <si>
    <t>IV./P.2 jelű 19,21 t/db</t>
  </si>
  <si>
    <t>IV./P.3 jelű 19,25 t/db</t>
  </si>
  <si>
    <t>IV./P.4 jelű 19,29 t/db</t>
  </si>
  <si>
    <t>IV./P.5 jelű 19,29 t/db</t>
  </si>
  <si>
    <t>IV./P.6 jelű 19,92 t/db</t>
  </si>
  <si>
    <t>IV./P.7 jelű 19,92 t/db</t>
  </si>
  <si>
    <t>IV./P.8 jelű 19,92 t/db</t>
  </si>
  <si>
    <t>IV./P.9 jelű 19,92 t/db</t>
  </si>
  <si>
    <t>IV./P.10 jelű 19,92 t/db</t>
  </si>
  <si>
    <t>V./P.1 jelű 4,05 t/db</t>
  </si>
  <si>
    <t>V./P.2 jelű 3,73 t/db</t>
  </si>
  <si>
    <t>V./P.3 jelű 4,05 t/db</t>
  </si>
  <si>
    <t>V./P.4 jelű 1,88 t/db</t>
  </si>
  <si>
    <t>V./P.5 jelű 2,28 t/db</t>
  </si>
  <si>
    <t>V./P.6 jelű 3,98 t/db</t>
  </si>
  <si>
    <t>V./P.7 jelű 2,35 t/db</t>
  </si>
  <si>
    <t>V./P.8 jelű 2,43 t/db</t>
  </si>
  <si>
    <t>I./FT.1 jelű 4,19 t/db</t>
  </si>
  <si>
    <t>I./FT.2 jelű 8,1 t/db</t>
  </si>
  <si>
    <t>I./FT.3 jelű 8,38 t/db</t>
  </si>
  <si>
    <t>II./FT.1 jelű 8,84 t/db</t>
  </si>
  <si>
    <t>II./FT.2 jelű 8,65 t/db</t>
  </si>
  <si>
    <t>II./FT.3 jelű 8,84 t/db</t>
  </si>
  <si>
    <t>II./FT.4 jelű 8,84 t/db</t>
  </si>
  <si>
    <t>II./FT.5 jelű 8,65 t/db</t>
  </si>
  <si>
    <t>II./FT.6 jelű 8,84 t/db</t>
  </si>
  <si>
    <t>II./FT.7 jelű 8,84 t/db</t>
  </si>
  <si>
    <t>II./FT.8 jelű 8,65 t/db</t>
  </si>
  <si>
    <t>II./FT.9 jelű 8,65 t/db</t>
  </si>
  <si>
    <t>II./FT.10 jelű 8,84 t/db</t>
  </si>
  <si>
    <t>II./FT.11 jelű 8,91 t/db</t>
  </si>
  <si>
    <t>II./FT.12 jelű 8,91 t/db</t>
  </si>
  <si>
    <t>III./FT.1 jelű 8,91 t/db</t>
  </si>
  <si>
    <t>III./FT.2 jelű 8,65 t/db</t>
  </si>
  <si>
    <t>III./FT.3 jelű 8,84 t/db</t>
  </si>
  <si>
    <t>III./FT.4 jelű 8,91 t/db</t>
  </si>
  <si>
    <t>III./FT.5 jelű 8,65 t/db</t>
  </si>
  <si>
    <t>III./FT.6 jelű 8,84 t/db</t>
  </si>
  <si>
    <t>III./FT.7 jelű 8,91 t/db</t>
  </si>
  <si>
    <t>III./FT.8 jelű 8,65 t/db</t>
  </si>
  <si>
    <t>III./FT.9 jelű 8,95 t/db</t>
  </si>
  <si>
    <t>IV./FT.1 jelű 7,28 t/db</t>
  </si>
  <si>
    <t>IV./FT.2 jelű 8,65 t/db</t>
  </si>
  <si>
    <t>IV./FT.3 jelű 10,46 t/db</t>
  </si>
  <si>
    <t>V./FT.1 jelű 7,14 t/db</t>
  </si>
  <si>
    <t>I./SZT.1 jelű 13,51 t/db</t>
  </si>
  <si>
    <t>I./SZT.2 jelű 10,8 t/db</t>
  </si>
  <si>
    <t>I./SZT.3 jelű 2,95 t/db</t>
  </si>
  <si>
    <t>I./SZT.4 jelű 6,81 t/db</t>
  </si>
  <si>
    <t>II./SZT.1 jelű 14,52 t/db</t>
  </si>
  <si>
    <t>II./SZT.2 jelű 15,69 t/db</t>
  </si>
  <si>
    <t>II./SZT.3 jelű 14,52 t/db</t>
  </si>
  <si>
    <t>II./SZT.4 jelű 14,39 t/db</t>
  </si>
  <si>
    <t>II./SZT.5 jelű 15,53 t/db</t>
  </si>
  <si>
    <t>II./SZT.6 jelű 14,39 t/db</t>
  </si>
  <si>
    <t>II./SZT.7 jelű 14,52 t/db</t>
  </si>
  <si>
    <t>II./SZT.8 jelű 15,69 t/db</t>
  </si>
  <si>
    <t>II./SZT.9 jelű 14,52 t/db</t>
  </si>
  <si>
    <t>II./SZT.10 jelű 15,69 t/db</t>
  </si>
  <si>
    <t>II./SZT.11 jelű 15,69 t/db</t>
  </si>
  <si>
    <t>II./SZT.12 jelű 15,69 t/db</t>
  </si>
  <si>
    <t>III./SZT.1 jelű 15,69 t/db</t>
  </si>
  <si>
    <t>III./SZT.2 jelű 15,69 t/db</t>
  </si>
  <si>
    <t>III./SZT.3 jelű 14,52 t/db</t>
  </si>
  <si>
    <t>III./SZT.4 jelű 15,53 t/db</t>
  </si>
  <si>
    <t>III./SZT.5 jelű 15,53 t/db</t>
  </si>
  <si>
    <t>III./SZT.6 jelű 14,39 t/db</t>
  </si>
  <si>
    <t>III./SZT.7 jelű 15,69 t/db</t>
  </si>
  <si>
    <t>III./SZT.8 jelű 15,69 t/db</t>
  </si>
  <si>
    <t>III./SZT.9 jelű 14,52 t/db</t>
  </si>
  <si>
    <t>IV.SZT.1 jelű 11,62 t/db</t>
  </si>
  <si>
    <t>IV.SZT.2 jelű 11,57 t/db</t>
  </si>
  <si>
    <t>IV.SZT.3 jelű 11,61 t/db</t>
  </si>
  <si>
    <t>IV.SZT.4 jelű 11,62 t/db</t>
  </si>
  <si>
    <t>V.SZT.1 jelű 8,87 t/db</t>
  </si>
  <si>
    <t>V.SZT.2 jelű 5,44 t/db</t>
  </si>
  <si>
    <t>Bracing in the roof plane</t>
  </si>
  <si>
    <t>Merevítés tetősíkban</t>
  </si>
  <si>
    <t>Steel structure of overpass</t>
  </si>
  <si>
    <t>felüljáró acélszerkezete</t>
  </si>
  <si>
    <t>Other steel structures (stairs)</t>
  </si>
  <si>
    <t>Egyéb acélszerkezet( lépcső..)</t>
  </si>
  <si>
    <t>LTP150x1,5 trapezoid sheet roofing</t>
  </si>
  <si>
    <t>LTP150x1,5 trapézlemez</t>
  </si>
  <si>
    <t>LTP150x1,25 trapezoid sheet roofing</t>
  </si>
  <si>
    <t>LTP150x1,25 trapézlemez</t>
  </si>
  <si>
    <t>LTP150x1,25 trapezoid sheet roofing - canopy</t>
  </si>
  <si>
    <t>LTP150x1,25 trapézlemez - előtető</t>
  </si>
  <si>
    <t>Ductable, gas-fired air heater with centrifugal fan, complete w. factory-madel flue exhaust assembly, factory-made combustion air system
Designation: U.0..03.0 - Boiler Room
- nominal output [kW]: 18.7-23.9
- gas consumption [m³/h]: 2.73
- air flow [m³/h]: 3110
- nominal power consumption [W]: 68
- operational weight [kg]: 75
- manufacturer: Pakole
- type: GTV-E-27CL</t>
  </si>
  <si>
    <t>Légcsatornázható, gáztüzelésű termoventilátor centrifugál ventilátorral, gyári égéstermék elvezető rendszerrel, gyári égési levegő bevezető rendszerrel
Jelölés: U.0..03.0 - Kazánhelyiség
- névleges teljesítmény [kW]: 18.7-23.9
- gázfogyasztás [m³/h]: 2.73
- légszállítás [m³/h]: 3110
- névleges el. teljesítmény [W]: 68
- üzemi tömeg [kg]: 75
- gyártó: Pakole
- típus: GTV-E-27CL</t>
  </si>
  <si>
    <t>Ductable, gas-fired air heater with centrifugal fan, complete w. factory-madel flue exhaust assembly, factory-made combustion air system
Designation: Fan heater 5, 6 - Baller Hall
- nominal output [kW]: 35.3-45.1
- gas consumption [m³/h]: 5.17
- air flow [m³/h]: 5480
- nominal power consumption [W]: 95
- operational weight [kg]: 124
- manufacturer: Pakole
- type: GTV-E-48C</t>
  </si>
  <si>
    <t>Légcsatornázható, gáztüzelésű termoventilátor centrifugál ventilátorral, gyári égéstermék elvezető rendszerrel, gyári égési levegő bevezető rendszerrel
Jelölés: Fan heater 5, 6 - Baller Hall
- névleges teljesítmény [kW]: 35.3-45.1
- gázfogyasztás [m³/h]: 5.17
- légszállítás [m³/h]: 5480
- névleges el. teljesítmény [W]: 95
- üzemi tömeg [kg]: 124
- gyártó: Pakole
- típus: GTV-E-48C</t>
  </si>
  <si>
    <t>Stainless steel for gaseous media
CrNiMo Steel 1.4401 according to EN 10088,welded pipe pressfitting system with bends, fittings, bushings, section-wise pressure test, freely mounted, protective coating, insulation, complete support construction in a distance defined in design and technical description, for which galvanised steel clamps/brackets, supports/hangers should be used with vibration and noise insulating rubber inlays.</t>
  </si>
  <si>
    <t>Rozsdamentes acél gáznemű közegekhez
CrNiMo acél, 1.4401 az EN 10088,szabvány szerint, hegesztett csőanyag, présfitting rendszerű kötésekkel, domokkal, csőhüvelyekkel, szakaszos nyomáspróbával, szabadon szerelve, alapmázolással, szigeteléssel, komplett tartózással, a terv és műszaki leírás szerinti megfogási távolságokban, melyhez horganyzott kivitelű típus csőbilincseket, csőtartókat és függesztőket kell használni rezgés- és hangszigetelt betétekkel.</t>
  </si>
  <si>
    <t>Technológiai gépészet - Fogyasztók</t>
  </si>
  <si>
    <t>A lent felsorolt tételek a tartalékot nem tartalmazzák. /
 Quantity without spare items.</t>
  </si>
  <si>
    <t>Seamless steel tube 
DN15 21,3x2 
P235GH 
MSZ EN 10216-1:2014</t>
  </si>
  <si>
    <t>Varratnélküli acélcső 
DN15 21,3x2 
P235GH 
MSZ EN 10216-1:2014</t>
  </si>
  <si>
    <t>Seamless steel tube 
DN25 33,7x2,6 
P235GH 
MSZ EN 10216-1:2014</t>
  </si>
  <si>
    <t>Varratnélküli acélcső 
DN25 33,7x2,6 
P235GH 
MSZ EN 10216-1:2014</t>
  </si>
  <si>
    <t>Seamless steel tube 
DN32 42,4x2,6 
P235GH 
MSZ EN 10216-1:2014</t>
  </si>
  <si>
    <t>Varratnélküli acélcső 
DN32 42,4x2,6 
P235GH 
MSZ EN 10216-1:2014</t>
  </si>
  <si>
    <t>Seamless steel tube 
DN40 48,3x2,6 
P235GH 
MSZ EN 10216-1:2014</t>
  </si>
  <si>
    <t>Varratnélküli acélcső 
DN40 48,3x2,6 
P235GH 
MSZ EN 10216-1:2014</t>
  </si>
  <si>
    <t>Seamless steel tube 
DN50 60,3x2,9 
P235GH 
MSZ EN 10216-1:2014</t>
  </si>
  <si>
    <t>Varratnélküli acélcső 
DN50 60,3x2,9 
P235GH 
MSZ EN 10216-1:2014</t>
  </si>
  <si>
    <t>Seamless steel tube 
DN65 76,1x2,9 
P235GH 
MSZ EN 10216-1:2014</t>
  </si>
  <si>
    <t>Varratnélküli acélcső 
DN65 76,1x2,9 
P235GH 
MSZ EN 10216-1:2014</t>
  </si>
  <si>
    <t>Seamless steel tube 
DN100 114,3x3,6 
P235GH 
MSZ EN 10216-1:2014</t>
  </si>
  <si>
    <t>Varratnélküli acélcső 
DN100 114,3x3,6 
P235GH 
MSZ EN 10216-1:2014</t>
  </si>
  <si>
    <t>Seamless steel tube 
DN150 168,3x4,5 
P235GH 
MSZ EN 10216-1:2014</t>
  </si>
  <si>
    <t>Varratnélküli acélcső 
DN150 168,3x4,5 
P235GH 
MSZ EN 10216-1:2014</t>
  </si>
  <si>
    <t>Elbow 3D 90° 
DN15 
P235GH 
MSZ EN 10253-2:2008</t>
  </si>
  <si>
    <t>Csőív 3D 90° 
DN15 
P235GH 
MSZ EN 10253-2:2008</t>
  </si>
  <si>
    <t>db / pcs</t>
  </si>
  <si>
    <t>Elbow 3D 90° 
DN25 
P235GH 
MSZ EN 10253-2:2008</t>
  </si>
  <si>
    <t>Csőív 3D 90° 
DN25 
P235GH 
MSZ EN 10253-2:2008</t>
  </si>
  <si>
    <t>Elbow 3D 90° 
DN32 
P235GH 
MSZ EN 10253-2:2008</t>
  </si>
  <si>
    <t>Csőív 3D 90° 
DN32 
P235GH 
MSZ EN 10253-2:2008</t>
  </si>
  <si>
    <t>Elbow 3D 90° 
DN40 
P235GH 
MSZ EN 10253-2:2008</t>
  </si>
  <si>
    <t>Csőív 3D 90° 
DN40 
P235GH 
MSZ EN 10253-2:2008</t>
  </si>
  <si>
    <t>Elbow 3D 90° 
DN50 
P235GH 
MSZ EN 10253-2:2008</t>
  </si>
  <si>
    <t>Csőív 3D 90° 
DN50 
P235GH 
MSZ EN 10253-2:2008</t>
  </si>
  <si>
    <t>Elbow 3D 90° 
DN65 
P235GH 
MSZ EN 10253-2:2008</t>
  </si>
  <si>
    <t>Csőív 3D 90° 
DN65 
P235GH 
MSZ EN 10253-2:2008</t>
  </si>
  <si>
    <t>Elbow 3D 90° 
DN100 
P235GH 
MSZ EN 10253-2:2008</t>
  </si>
  <si>
    <t>Csőív 3D 90° 
DN100 
P235GH 
MSZ EN 10253-2:2008</t>
  </si>
  <si>
    <t>Elbow 3D 90° 
DN150 
P235GH 
MSZ EN 10253-2:2008</t>
  </si>
  <si>
    <t>Csőív 3D 90° 
DN150 
P235GH 
MSZ EN 10253-2:2008</t>
  </si>
  <si>
    <t>Elbow 3D 45° 
DN100 
P235GH 
MSZ EN 10253-2:2008</t>
  </si>
  <si>
    <t>Csőív 3D 45° 
DN100 
P235GH 
MSZ EN 10253-2:2008</t>
  </si>
  <si>
    <t>Reducing tee 
DN65 / DN50 
P235GH 
MSZ EN 10253-2:2008</t>
  </si>
  <si>
    <t>T-idom 
DN65 / DN50 
P235GH 
MSZ EN 10253-2:2008</t>
  </si>
  <si>
    <t>Equal tee 
DN65 / DN65 
P235GH 
MSZ EN 10253-2:2008</t>
  </si>
  <si>
    <t>T-idom 
DN65 / DN65 
P235GH 
MSZ EN 10253-2:2008</t>
  </si>
  <si>
    <t>Equal tee 
DN100 / DN100 
P235GH 
MSZ EN 10253-2:2008</t>
  </si>
  <si>
    <t>T-idom 
DN100 / DN100 
P235GH 
MSZ EN 10253-2:2008</t>
  </si>
  <si>
    <t>Reducing tee 
DN150 / DN65 
P235GH 
MSZ EN 10253-2:2008</t>
  </si>
  <si>
    <t>T-idom 
DN150 / DN65 
P235GH 
MSZ EN 10253-2:2008</t>
  </si>
  <si>
    <t>Reducing tee 
DN150 / DN100 
P235GH 
MSZ EN 10253-2:2008</t>
  </si>
  <si>
    <t>T-idom 
DN150 / DN100 
P235GH 
MSZ EN 10253-2:2008</t>
  </si>
  <si>
    <t>Concentric reducer 
DN65 / DN50 
P235GH 
MSZ EN 10253-2:2008</t>
  </si>
  <si>
    <t>Koncentrikus szűkítő 
DN65 / DN50 
P235GH 
MSZ EN 10253-2:2008</t>
  </si>
  <si>
    <t>Concentric reducer 
DN100 / DN80 
P235GH 
MSZ EN 10253-2:2008</t>
  </si>
  <si>
    <t>Koncentrikus szűkítő 
DN100 / DN80 
P235GH 
MSZ EN 10253-2:2008</t>
  </si>
  <si>
    <t>Eccentric reducer 
DN65 / DN50 
P235GH 
MSZ EN 10253-2:2008</t>
  </si>
  <si>
    <t>Excentrikus szűkítő 
DN65 / DN50 
P235GH 
MSZ EN 10253-2:2008</t>
  </si>
  <si>
    <t>Eccentric reducer 
DN100 / DN80 
P235GH 
MSZ EN 10253-2:2008</t>
  </si>
  <si>
    <t>Excentrikus szűkítő 
DN100 / DN80 
P235GH 
MSZ EN 10253-2:2008</t>
  </si>
  <si>
    <t>Weld-neck flange 
DN15 
PN16 
P245GH 
MSZ EN 1092-1:2018</t>
  </si>
  <si>
    <t>Hegesztőtoldatos acélkarima 
DN15 
PN16 
P245GH 
MSZ EN 1092-1:2018</t>
  </si>
  <si>
    <t>Weld-neck flange 
DN15 
PN25 
P245GH 
MSZ EN 1092-1:2018</t>
  </si>
  <si>
    <t>Hegesztőtoldatos acélkarima 
DN15 
PN25 
P245GH 
MSZ EN 1092-1:2018</t>
  </si>
  <si>
    <t>Weld-neck flange 
DN20 
PN25 
P245GH 
MSZ EN 1092-1:2018</t>
  </si>
  <si>
    <t>Hegesztőtoldatos acélkarima 
DN20 
PN25 
P245GH 
MSZ EN 1092-1:2018</t>
  </si>
  <si>
    <t>Weld-neck flange 
DN25 
PN25 
P245GH 
MSZ EN 1092-1:2018</t>
  </si>
  <si>
    <t>Hegesztőtoldatos acélkarima 
DN25 
PN25 
P245GH 
MSZ EN 1092-1:2018</t>
  </si>
  <si>
    <t>Weld-neck flange 
DN32 
PN25 
P245GH 
MSZ EN 1092-1:2018</t>
  </si>
  <si>
    <t>Hegesztőtoldatos acélkarima 
DN32 
PN25 
P245GH 
MSZ EN 1092-1:2018</t>
  </si>
  <si>
    <t>Weld-neck flange 
DN40 
PN25 
P245GH 
MSZ EN 1092-1:2018</t>
  </si>
  <si>
    <t>Hegesztőtoldatos acélkarima 
DN40 
PN25 
P245GH 
MSZ EN 1092-1:2018</t>
  </si>
  <si>
    <t>Weld-neck flange 
DN50 
PN25 
P245GH 
MSZ EN 1092-1:2018</t>
  </si>
  <si>
    <t>Hegesztőtoldatos acélkarima 
DN50 
PN25 
P245GH 
MSZ EN 1092-1:2018</t>
  </si>
  <si>
    <t>Weld-neck flange 
DN65 
PN25 
P245GH 
MSZ EN 1092-1:2018</t>
  </si>
  <si>
    <t>Hegesztőtoldatos acélkarima 
DN65 
PN25 
P245GH 
MSZ EN 1092-1:2018</t>
  </si>
  <si>
    <t>Weld-neck flange 
DN80 
PN25 
P245GH 
MSZ EN 1092-1:2018</t>
  </si>
  <si>
    <t>Hegesztőtoldatos acélkarima 
DN80 
PN25 
P245GH 
MSZ EN 1092-1:2018</t>
  </si>
  <si>
    <t>Weld-neck flange 
DN100 
PN25 
P245GH 
MSZ EN 1092-1:2018</t>
  </si>
  <si>
    <t>Hegesztőtoldatos acélkarima 
DN100 
PN25 
P245GH 
MSZ EN 1092-1:2018</t>
  </si>
  <si>
    <t>Weld-neck flange 
DN15 
PN40 
P285GH 
MSZ EN 1092-1:2018</t>
  </si>
  <si>
    <t>Hegesztőtoldatos acélkarima 
DN15 
PN40 
P285GH 
MSZ EN 1092-1:2018</t>
  </si>
  <si>
    <t>Weld-neck flange 
DN25 
PN40 
P285GH 
MSZ EN 1092-1:2018</t>
  </si>
  <si>
    <t>Hegesztőtoldatos acélkarima 
DN25 
PN40 
P285GH 
MSZ EN 1092-1:2018</t>
  </si>
  <si>
    <t>Weld-neck flange 
DN32 
PN40 
P285GH 
MSZ EN 1092-1:2018</t>
  </si>
  <si>
    <t>Hegesztőtoldatos acélkarima 
DN32 
PN40 
P285GH 
MSZ EN 1092-1:2018</t>
  </si>
  <si>
    <t>Weld-neck flange 
DN40 
PN40 
P285GH 
MSZ EN 1092-1:2018</t>
  </si>
  <si>
    <t>Hegesztőtoldatos acélkarima 
DN40 
PN40 
P285GH 
MSZ EN 1092-1:2018</t>
  </si>
  <si>
    <t>Weld-neck flange 
DN50 
PN40 
P285GH 
MSZ EN 1092-1:2018</t>
  </si>
  <si>
    <t>Hegesztőtoldatos acélkarima 
DN50 
PN40 
P285GH 
MSZ EN 1092-1:2018</t>
  </si>
  <si>
    <t>Weld-neck flange 
DN80 
PN40 
P285GH 
MSZ EN 1092-1:2018</t>
  </si>
  <si>
    <t>Hegesztőtoldatos acélkarima 
DN80 
PN40 
P285GH 
MSZ EN 1092-1:2018</t>
  </si>
  <si>
    <t>Weld-neck flange 
DN100 
PN40 
P285GH 
MSZ EN 1092-1:2018</t>
  </si>
  <si>
    <t>Hegesztőtoldatos acélkarima 
DN100 
PN40 
P285GH 
MSZ EN 1092-1:2018</t>
  </si>
  <si>
    <t>Weld-neck flange 
DN150 
PN40 
P285GH 
MSZ EN 1092-1:2018</t>
  </si>
  <si>
    <t>Hegesztőtoldatos acélkarima 
DN150 
PN40 
P285GH 
MSZ EN 1092-1:2018</t>
  </si>
  <si>
    <t>Blind flange 
DN40 
PN25 
P245GH 
MSZ EN 1092-1:2018</t>
  </si>
  <si>
    <t>Acél vakkarima 
DN40 
PN25 
P245GH 
MSZ EN 1092-1:2018</t>
  </si>
  <si>
    <t>Blind flange 
DN50 
PN25 
P245GH 
MSZ EN 1092-1:2018</t>
  </si>
  <si>
    <t>Acél vakkarima 
DN50 
PN25 
P245GH 
MSZ EN 1092-1:2018</t>
  </si>
  <si>
    <t>Blind flange 
DN65 
PN25 
P245GH 
MSZ EN 1092-1:2018</t>
  </si>
  <si>
    <t>Acél vakkarima 
DN65 
PN25 
P245GH 
MSZ EN 1092-1:2018</t>
  </si>
  <si>
    <t>Blind flange 
DN80 
PN25 
P245GH 
MSZ EN 1092-1:2018</t>
  </si>
  <si>
    <t>Acél vakkarima 
DN80 
PN25 
P245GH 
MSZ EN 1092-1:2018</t>
  </si>
  <si>
    <t>Blind flange 
DN100 
PN25 
P245GH 
MSZ EN 1092-1:2018</t>
  </si>
  <si>
    <t>Acél vakkarima 
DN100 
PN25 
P245GH 
MSZ EN 1092-1:2018</t>
  </si>
  <si>
    <t>Blind flange 
DN100 
PN40 
P285GH 
MSZ EN 1092-1:2018</t>
  </si>
  <si>
    <t>Acél vakkarima 
DN100 
PN40 
P285GH 
MSZ EN 1092-1:2018</t>
  </si>
  <si>
    <t>Blind flange 
DN150 
PN40 
P285GH 
MSZ EN 1092-1:2018</t>
  </si>
  <si>
    <t>Acél vakkarima 
DN150 
PN40 
P285GH 
MSZ EN 1092-1:2018</t>
  </si>
  <si>
    <t>Flange joint with standard bolt 
DN15 
PN25 
P245GH 
MSZ EN 1515-1 
Medium: Steam-condensate</t>
  </si>
  <si>
    <t>Karimakötés készlet normál csavarzattal 
DN15 
PN25 
P245GH 
MSZ EN 1515-1 
Közeg: Gőz-kondenz</t>
  </si>
  <si>
    <t>klt. / kit</t>
  </si>
  <si>
    <t>Flange joint with standard bolt 
DN20 
PN25 
P245GH 
MSZ EN 1515-1 
Medium: Steam-condensate</t>
  </si>
  <si>
    <t>Karimakötés készlet normál csavarzattal 
DN20 
PN25 
P245GH 
MSZ EN 1515-1 
Közeg: Gőz-kondenz</t>
  </si>
  <si>
    <t>Flange joint with standard bolt 
DN25 
PN25 
P245GH 
MSZ EN 1515-1 
Medium: Steam-condensate</t>
  </si>
  <si>
    <t>Karimakötés készlet normál csavarzattal 
DN25 
PN25 
P245GH 
MSZ EN 1515-1 
Közeg: Gőz-kondenz</t>
  </si>
  <si>
    <t>Flange joint with standard bolt 
DN32 
PN25 
P245GH 
MSZ EN 1515-1 
Medium: Steam-condensate</t>
  </si>
  <si>
    <t>Karimakötés készlet normál csavarzattal 
DN32 
PN25 
P245GH 
MSZ EN 1515-1 
Közeg: Gőz-kondenz</t>
  </si>
  <si>
    <t>Flange joint with standard bolt 
DN40 
PN25 
P245GH 
MSZ EN 1515-1 
Medium: Steam-condensate</t>
  </si>
  <si>
    <t>Karimakötés készlet normál csavarzattal 
DN40 
PN25 
P245GH 
MSZ EN 1515-1 
Közeg: Gőz-kondenz</t>
  </si>
  <si>
    <t>Flange joint with standard bolt 
DN50 
PN25 
P245GH 
MSZ EN 1515-1 
Medium: Steam-condensate</t>
  </si>
  <si>
    <t>Karimakötés készlet normál csavarzattal 
DN50 
PN25 
P245GH 
MSZ EN 1515-1 
Közeg: Gőz-kondenz</t>
  </si>
  <si>
    <t>Flange joint with standard bolt 
DN65 
PN25 
P245GH 
MSZ EN 1515-1 
Medium: Steam-condensate</t>
  </si>
  <si>
    <t>Karimakötés készlet normál csavarzattal 
DN65 
PN25 
P245GH 
MSZ EN 1515-1 
Közeg: Gőz-kondenz</t>
  </si>
  <si>
    <t>Flange joint with standard bolt 
DN80 
PN25 
P245GH 
MSZ EN 1515-1 
Medium: Steam-condensate</t>
  </si>
  <si>
    <t>Karimakötés készlet normál csavarzattal 
DN80 
PN25 
P245GH 
MSZ EN 1515-1 
Közeg: Gőz-kondenz</t>
  </si>
  <si>
    <t>Flange joint with standard bolt 
DN100 
PN25 
P245GH 
MSZ EN 1515-1 
Medium: Steam-condensate</t>
  </si>
  <si>
    <t>Karimakötés készlet normál csavarzattal 
DN100 
PN25 
P245GH 
MSZ EN 1515-1 
Közeg: Gőz-kondenz</t>
  </si>
  <si>
    <t>Flange joint with standard bolt 
DN15 
PN40 
P285GH 
MSZ EN 1515-1 
Medium: Steam-condensate</t>
  </si>
  <si>
    <t>Karimakötés készlet normál csavarzattal 
DN15 
PN40 
P285GH 
MSZ EN 1515-1 
Közeg: Gőz-kondenz</t>
  </si>
  <si>
    <t>Flange joint with standard bolt 
DN25 
PN40 
P285GH 
MSZ EN 1515-1 
Medium: Steam-condensate</t>
  </si>
  <si>
    <t>Karimakötés készlet normál csavarzattal 
DN25 
PN40 
P285GH 
MSZ EN 1515-1 
Közeg: Gőz-kondenz</t>
  </si>
  <si>
    <t>Flange joint with standard bolt 
DN32 
PN40 
P285GH 
MSZ EN 1515-1 
Medium: Steam-condensate</t>
  </si>
  <si>
    <t>Karimakötés készlet normál csavarzattal 
DN32 
PN40 
P285GH 
MSZ EN 1515-1 
Közeg: Gőz-kondenz</t>
  </si>
  <si>
    <t>Flange joint with standard bolt 
DN40 
PN40 
P285GH 
MSZ EN 1515-1 
Medium: Steam-condensate</t>
  </si>
  <si>
    <t>Karimakötés készlet normál csavarzattal 
DN40 
PN40 
P285GH 
MSZ EN 1515-1 
Közeg: Gőz-kondenz</t>
  </si>
  <si>
    <t>Flange joint with standard bolt 
DN50 
PN40 
P285GH 
MSZ EN 1515-1 
Medium: Steam-condensate</t>
  </si>
  <si>
    <t>Karimakötés készlet normál csavarzattal 
DN50 
PN40 
P285GH 
MSZ EN 1515-1 
Közeg: Gőz-kondenz</t>
  </si>
  <si>
    <t>Flange joint with standard bolt 
DN80 
PN40 
P285GH 
MSZ EN 1515-1 
Medium: Steam-condensate</t>
  </si>
  <si>
    <t>Karimakötés készlet normál csavarzattal 
DN80 
PN40 
P285GH 
MSZ EN 1515-1 
Közeg: Gőz-kondenz</t>
  </si>
  <si>
    <t>Flange joint with standard bolt 
DN100 
PN40 
P285GH 
MSZ EN 1515-1 
Medium: Steam-condensate</t>
  </si>
  <si>
    <t>Karimakötés készlet normál csavarzattal 
DN100 
PN40 
P285GH 
MSZ EN 1515-1 
Közeg: Gőz-kondenz</t>
  </si>
  <si>
    <t>Flange joint with standard bolt 
DN150 
PN40 
P285GH 
MSZ EN 1515-1 
Medium: Steam-condensate</t>
  </si>
  <si>
    <t>Karimakötés készlet normál csavarzattal 
DN150 
PN40 
P285GH 
MSZ EN 1515-1 
Közeg: Gőz-kondenz</t>
  </si>
  <si>
    <t>Flange joint with long bolt 
DN15 
PN25 
P245GH 
MSZ EN 1515-1 
Medium: Steam-condensate</t>
  </si>
  <si>
    <t>Karimakötés készlet hosszú csavarzattal 
DN15 
PN25 
P245GH 
MSZ EN 1515-1 
Közeg: Gőz-kondenz</t>
  </si>
  <si>
    <t>Flange joint with long bolt 
DN25 
PN25 
P245GH 
MSZ EN 1515-1 
Medium: Steam-condensate</t>
  </si>
  <si>
    <t>Karimakötés készlet hosszú csavarzattal 
DN25 
PN25 
P245GH 
MSZ EN 1515-1 
Közeg: Gőz-kondenz</t>
  </si>
  <si>
    <t>Flange joint with long bolt 
DN32 
PN25 
P245GH 
MSZ EN 1515-1 
Medium: Steam-condensate</t>
  </si>
  <si>
    <t>Karimakötés készlet hosszú csavarzattal 
DN32 
PN25 
P245GH 
MSZ EN 1515-1 
Közeg: Gőz-kondenz</t>
  </si>
  <si>
    <t>Flange joint with long bolt 
DN50 
PN25 
P245GH 
MSZ EN 1515-1 
Medium: Steam-condensate</t>
  </si>
  <si>
    <t>Karimakötés készlet hosszú csavarzattal 
DN50 
PN25 
P245GH 
MSZ EN 1515-1 
Közeg: Gőz-kondenz</t>
  </si>
  <si>
    <t>Flange joint with long bolt 
DN100 
PN25 
P245GH 
MSZ EN 1515-1 
Medium: Steam-condensate</t>
  </si>
  <si>
    <t>Karimakötés készlet hosszú csavarzattal 
DN100 
PN25 
P245GH 
MSZ EN 1515-1 
Közeg: Gőz-kondenz</t>
  </si>
  <si>
    <t>Flange joint with long bolt 
DN15 
PN40 
P285GH 
MSZ EN 1515-1 
Medium: Steam-condensate</t>
  </si>
  <si>
    <t>Karimakötés készlet hosszú csavarzattal 
DN15 
PN40 
P285GH 
MSZ EN 1515-1 
Közeg: Gőz-kondenz</t>
  </si>
  <si>
    <t>Thermometer and thermosensor protecting tube, turned 
1/2" belső menet (internal thread)</t>
  </si>
  <si>
    <t>Esztergált csőcsonk hőmérőhőz, hőmérséklet távadóhoz 
1/2" belső menet (internal thread)</t>
  </si>
  <si>
    <t>Pressure gauge and pressure sensor pipe branch, turned 
1/2" belső menet (internal thread)</t>
  </si>
  <si>
    <t>Esztergált csőcsonk manométerhez, nyomás távadóhoz 
1/2" belső menet (internal thread)</t>
  </si>
  <si>
    <t>Circumferential welding 
DN15 21,3x2 
P235GH 
MSZ EN 13480-5</t>
  </si>
  <si>
    <t>Körvarrat készítése 
DN15 21,3x2 
P235GH 
MSZ EN 13480-5</t>
  </si>
  <si>
    <t>Circumferential welding 
DN20 26,9x2,3 
P235GH 
MSZ EN 13480-5</t>
  </si>
  <si>
    <t>Körvarrat készítése 
DN20 26,9x2,3 
P235GH 
MSZ EN 13480-5</t>
  </si>
  <si>
    <t>Circumferential welding 
DN25 33,7x2,6 
P235GH 
MSZ EN 13480-5</t>
  </si>
  <si>
    <t>Körvarrat készítése 
DN25 33,7x2,6 
P235GH 
MSZ EN 13480-5</t>
  </si>
  <si>
    <t>Circumferential welding 
DN32 42,4x2,6 
P235GH 
MSZ EN 13480-5</t>
  </si>
  <si>
    <t>Körvarrat készítése 
DN32 42,4x2,6 
P235GH 
MSZ EN 13480-5</t>
  </si>
  <si>
    <t>Circumferential welding 
DN40 48,3x2,6 
P235GH 
MSZ EN 13480-5</t>
  </si>
  <si>
    <t>Körvarrat készítése 
DN40 48,3x2,6 
P235GH 
MSZ EN 13480-5</t>
  </si>
  <si>
    <t>Circumferential welding 
DN50 60,3x2,9 
P235GH 
MSZ EN 13480-5</t>
  </si>
  <si>
    <t>Körvarrat készítése 
DN50 60,3x2,9 
P235GH 
MSZ EN 13480-5</t>
  </si>
  <si>
    <t>Circumferential welding 
DN65 76,1x2,9 
P235GH 
MSZ EN 13480-5</t>
  </si>
  <si>
    <t>Körvarrat készítése 
DN65 76,1x2,9 
P235GH 
MSZ EN 13480-5</t>
  </si>
  <si>
    <t>Circumferential welding 
DN80 88,9x3,2 
P235GH 
MSZ EN 13480-5</t>
  </si>
  <si>
    <t>Körvarrat készítése 
DN80 88,9x3,2 
P235GH 
MSZ EN 13480-5</t>
  </si>
  <si>
    <t>Circumferential welding 
DN100 114,3x3,6 
P235GH 
MSZ EN 13480-5</t>
  </si>
  <si>
    <t>Körvarrat készítése 
DN100 114,3x3,6 
P235GH 
MSZ EN 13480-5</t>
  </si>
  <si>
    <t>Circumferential welding 
DN150 168,3x4,5 
P235GH 
MSZ EN 13480-5</t>
  </si>
  <si>
    <t>Körvarrat készítése 
DN150 168,3x4,5 
P235GH 
MSZ EN 13480-5</t>
  </si>
  <si>
    <t>Sight glass, suitable for Steam-condensate 
DN15 
PN25 
Flanged</t>
  </si>
  <si>
    <t>Áramlásfigyelő nézőüveg Gőz-kondenz közegre 
DN15 
PN25 
Karimás kivitel</t>
  </si>
  <si>
    <t>Sight glass, suitable for Steam-condensate 
DN25 
PN25 
Flanged</t>
  </si>
  <si>
    <t>Áramlásfigyelő nézőüveg Gőz-kondenz közegre 
DN25 
PN25 
Karimás kivitel</t>
  </si>
  <si>
    <t>Sight glass, suitable for Steam-condensate 
DN32 
PN25 
Flanged</t>
  </si>
  <si>
    <t>Áramlásfigyelő nézőüveg Gőz-kondenz közegre 
DN32 
PN25 
Karimás kivitel</t>
  </si>
  <si>
    <t>Sight glass, suitable for Steam-condensate 
DN15 
PN40 
Flanged</t>
  </si>
  <si>
    <t>Áramlásfigyelő nézőüveg Gőz-kondenz közegre 
DN15 
PN40 
Karimás kivitel</t>
  </si>
  <si>
    <t>Deaerator, suitable for Steam-condensate 
DN15 
PN25 
Threaded</t>
  </si>
  <si>
    <t>Automata légtelenítő Gőz-kondenz közegre 
DN15 
PN25 
Menetes kivitel</t>
  </si>
  <si>
    <t>Deaerator, suitable for Steam-condensate 
DN15 
PN40 
Threaded</t>
  </si>
  <si>
    <t>Automata légtelenítő Gőz-kondenz közegre 
DN15 
PN40 
Menetes kivitel</t>
  </si>
  <si>
    <t>Valve, suitable for Steam-condensate 
DN15 
PN25 
Flanged</t>
  </si>
  <si>
    <t>Elzáró szelep Gőz-kondenz közegre 
DN15 
PN25 
Karimás kivitel</t>
  </si>
  <si>
    <t>Valve, suitable for Steam-condensate 
DN20 
PN25 
Flanged</t>
  </si>
  <si>
    <t>Elzáró szelep Gőz-kondenz közegre 
DN20 
PN25 
Karimás kivitel</t>
  </si>
  <si>
    <t>Valve, suitable for Steam-condensate 
DN25 
PN25 
Flanged</t>
  </si>
  <si>
    <t>Elzáró szelep Gőz-kondenz közegre 
DN25 
PN25 
Karimás kivitel</t>
  </si>
  <si>
    <t>Valve, suitable for Steam-condensate 
DN32 
PN25 
Flanged</t>
  </si>
  <si>
    <t>Elzáró szelep Gőz-kondenz közegre 
DN32 
PN25 
Karimás kivitel</t>
  </si>
  <si>
    <t>Valve, suitable for Steam-condensate 
DN40 
PN25 
Flanged</t>
  </si>
  <si>
    <t>Elzáró szelep Gőz-kondenz közegre 
DN40 
PN25 
Karimás kivitel</t>
  </si>
  <si>
    <t>Valve, suitable for Steam-condensate 
DN50 
PN25 
Flanged</t>
  </si>
  <si>
    <t>Elzáró szelep Gőz-kondenz közegre 
DN50 
PN25 
Karimás kivitel</t>
  </si>
  <si>
    <t>Valve, suitable for Steam-condensate 
DN65 
PN25 
Flanged</t>
  </si>
  <si>
    <t>Elzáró szelep Gőz-kondenz közegre 
DN65 
PN25 
Karimás kivitel</t>
  </si>
  <si>
    <t>Valve, suitable for Steam-condensate 
DN100 
PN25 
Flanged</t>
  </si>
  <si>
    <t>Elzáró szelep Gőz-kondenz közegre 
DN100 
PN25 
Karimás kivitel</t>
  </si>
  <si>
    <t>Valve, suitable for Steam-condensate 
DN15 
PN40 
Flanged</t>
  </si>
  <si>
    <t>Elzáró szelep Gőz-kondenz közegre 
DN15 
PN40 
Karimás kivitel</t>
  </si>
  <si>
    <t>Valve, suitable for Steam-condensate 
DN150 
PN40 
Flanged</t>
  </si>
  <si>
    <t>Elzáró szelep Gőz-kondenz közegre 
DN150 
PN40 
Karimás kivitel</t>
  </si>
  <si>
    <t>Condensate compensator, suitable for Steam-condensate 
DN40/40/20 
PN25 
Flanged</t>
  </si>
  <si>
    <t>Kondenz kompenzátor Gőz-kondenz közegre 
DN40/40/20 
PN25 
Karimás kivitel</t>
  </si>
  <si>
    <t>Condensate compensator, suitable for Steam-condensate 
DN50/50/20 
PN25 
Flanged</t>
  </si>
  <si>
    <t>Kondenz kompenzátor Gőz-kondenz közegre 
DN50/50/20 
PN25 
Karimás kivitel</t>
  </si>
  <si>
    <t>Steam trap, suitable for Steam-condensate 
DN15 
PN25 
Flanged</t>
  </si>
  <si>
    <t>Kondenzleválasztó Gőz-kondenz közegre 
DN15 
PN25 
Karimás kivitel</t>
  </si>
  <si>
    <t>Steam trap, suitable for Steam-condensate 
DN25 
PN25 
Flanged</t>
  </si>
  <si>
    <t>Kondenzleválasztó Gőz-kondenz közegre 
DN25 
PN25 
Karimás kivitel</t>
  </si>
  <si>
    <t>Steam trap, suitable for Steam-condensate 
DN32 
PN25 
Flanged</t>
  </si>
  <si>
    <t>Kondenzleválasztó Gőz-kondenz közegre 
DN32 
PN25 
Karimás kivitel</t>
  </si>
  <si>
    <t>Steam trap, suitable for Steam-condensate 
DN15 
PN40 
Flanged</t>
  </si>
  <si>
    <t>Kondenzleválasztó Gőz-kondenz közegre 
DN15 
PN40 
Karimás kivitel</t>
  </si>
  <si>
    <t>Motorized control valve, suitable for Steam-condensate 
DN50 
PN25 
Flanged</t>
  </si>
  <si>
    <t>Motoros szabályozó szelep Gőz-kondenz közegre 
DN50 
PN25 
Karimás kivitel</t>
  </si>
  <si>
    <t>Strainer, suitable for Steam-condensate 
DN15 
PN25 
Flanged</t>
  </si>
  <si>
    <t>Szűrő Gőz-kondenz közegre 
DN15 
PN25 
Karimás kivitel</t>
  </si>
  <si>
    <t>Strainer, suitable for Steam-condensate 
DN25 
PN25 
Flanged</t>
  </si>
  <si>
    <t>Szűrő Gőz-kondenz közegre 
DN25 
PN25 
Karimás kivitel</t>
  </si>
  <si>
    <t>Strainer, suitable for Steam-condensate 
DN32 
PN25 
Flanged</t>
  </si>
  <si>
    <t>Szűrő Gőz-kondenz közegre 
DN32 
PN25 
Karimás kivitel</t>
  </si>
  <si>
    <t>Strainer, suitable for Steam-condensate 
DN65 
PN25 
Flanged</t>
  </si>
  <si>
    <t>Szűrő Gőz-kondenz közegre 
DN65 
PN25 
Karimás kivitel</t>
  </si>
  <si>
    <t>Strainer, suitable for Steam-condensate 
DN15 
PN40 
Flanged</t>
  </si>
  <si>
    <t>Szűrő Gőz-kondenz közegre 
DN15 
PN40 
Karimás kivitel</t>
  </si>
  <si>
    <t>Vacuum breaker, suitable for Steam-condensate 
DN15 
PN25 
Threaded</t>
  </si>
  <si>
    <t>Vákuumtörő Gőz-kondenz közegre 
DN15 
PN25 
Menetes kivitel</t>
  </si>
  <si>
    <t>Vacuum breaker, suitable for Steam-condensate 
DN65 
PN25 
Threaded</t>
  </si>
  <si>
    <t>Vákuumtörő Gőz-kondenz közegre 
DN65 
PN25 
Menetes kivitel</t>
  </si>
  <si>
    <t>Vacuum breaker, suitable for Steam-condensate 
DN15 
PN40 
Threaded</t>
  </si>
  <si>
    <t>Vákuumtörő Gőz-kondenz közegre 
DN15 
PN40 
Menetes kivitel</t>
  </si>
  <si>
    <t>Check valve, suitable for Steam-condensate 
DN15 
PN25 
Mounting between flanges</t>
  </si>
  <si>
    <t>Visszacsapó szelep Gőz-kondenz közegre 
DN15 
PN25 
Karimák közé fogható kivitel</t>
  </si>
  <si>
    <t>Check valve, suitable for Steam-condensate 
DN25 
PN25 
Mounting between flanges</t>
  </si>
  <si>
    <t>Visszacsapó szelep Gőz-kondenz közegre 
DN25 
PN25 
Karimák közé fogható kivitel</t>
  </si>
  <si>
    <t>Check valve, suitable for Steam-condensate 
DN32 
PN25 
Mounting between flanges</t>
  </si>
  <si>
    <t>Visszacsapó szelep Gőz-kondenz közegre 
DN32 
PN25 
Karimák közé fogható kivitel</t>
  </si>
  <si>
    <t>Check valve, suitable for Steam-condensate 
DN50 
PN25 
Mounting between flanges</t>
  </si>
  <si>
    <t>Visszacsapó szelep Gőz-kondenz közegre 
DN50 
PN25 
Karimák közé fogható kivitel</t>
  </si>
  <si>
    <t>Check valve, suitable for Steam-condensate 
DN100 
PN25 
Mounting between flanges</t>
  </si>
  <si>
    <t>Visszacsapó szelep Gőz-kondenz közegre 
DN100 
PN25 
Karimák közé fogható kivitel</t>
  </si>
  <si>
    <t>Check valve, suitable for Steam-condensate 
DN15 
PN40 
Mounting between flanges</t>
  </si>
  <si>
    <t>Visszacsapó szelep Gőz-kondenz közegre 
DN15 
PN40 
Karimák közé fogható kivitel</t>
  </si>
  <si>
    <t>Pressure gauge 
1/2"  (D=100) 
PN25</t>
  </si>
  <si>
    <t>Helyi manométer 
1/2"  (D=100) 
PN25</t>
  </si>
  <si>
    <t>Pressure gauge valve 
1/2" 
PN25</t>
  </si>
  <si>
    <t>Manométer szelep 
1/2" 
PN25</t>
  </si>
  <si>
    <t>Pipe clamp (appropriation) 
DN15 
MEFA v. egyenértékű / MEFA or equal 
Estimated value by the length of the pipeline route</t>
  </si>
  <si>
    <t>Csőbilincs (előirányzat) 
DN15 
MEFA v. egyenértékű / MEFA or equal 
Nyomvonalhossz alapján becsült érték</t>
  </si>
  <si>
    <t>Pipe clamp (appropriation) 
DN25 
MEFA v. egyenértékű / MEFA or equal 
Estimated value by the length of the pipeline route</t>
  </si>
  <si>
    <t>Csőbilincs (előirányzat) 
DN25 
MEFA v. egyenértékű / MEFA or equal 
Nyomvonalhossz alapján becsült érték</t>
  </si>
  <si>
    <t>Pipe clamp (appropriation) 
DN32 
MEFA v. egyenértékű / MEFA or equal 
Estimated value by the length of the pipeline route</t>
  </si>
  <si>
    <t>Csőbilincs (előirányzat) 
DN32 
MEFA v. egyenértékű / MEFA or equal 
Nyomvonalhossz alapján becsült érték</t>
  </si>
  <si>
    <t>Pipe clamp (appropriation) 
DN40 
MEFA v. egyenértékű / MEFA or equal 
Estimated value by the length of the pipeline route</t>
  </si>
  <si>
    <t>Csőbilincs (előirányzat) 
DN40 
MEFA v. egyenértékű / MEFA or equal 
Nyomvonalhossz alapján becsült érték</t>
  </si>
  <si>
    <t>Pipe support: limit stop/anchor, weight: 2,01-5,00 kg/pcs</t>
  </si>
  <si>
    <t>Csőtartó beépítése fix vagy csúszó kivitelben,
csőtartó tömege: 2,01-5,00 kg/db között</t>
  </si>
  <si>
    <t>Pipe support: limit stop/anchor, weight: 5,01-10,00 kg/pcs</t>
  </si>
  <si>
    <t>Csőtartó beépítése fix vagy csúszó kivitelben,
csőtartó tömege: 5,01-10,00 kg/db között</t>
  </si>
  <si>
    <t>Pipe support: limit stop/anchor, weight: 20,01-50,00 kg/pcs</t>
  </si>
  <si>
    <t>Csőtartó beépítése fix vagy csúszó kivitelben,
csőtartó tömege: 20,01-50,00 kg/db között</t>
  </si>
  <si>
    <t>Aluminium jacketing of straight pipes AL99,5 semisolid 
Do ≤ 100 mm</t>
  </si>
  <si>
    <t>Vezeték burkolás egyenes vezetéken AL99,5 félkemény 
Do ≤ 100 mm</t>
  </si>
  <si>
    <t>Aluminium jacketing of straight pipes AL99,5 semisolid 
100 mm &lt; Do ≤ 200 mm</t>
  </si>
  <si>
    <t>Vezeték burkolás egyenes vezetéken AL99,5 félkemény 
100 mm &lt; Do ≤ 200 mm</t>
  </si>
  <si>
    <t>Aluminium jacketing of straight pipes AL99,5 semisolid 
200 mm &lt; Do ≤ 300 mm</t>
  </si>
  <si>
    <t>Vezeték burkolás egyenes vezetéken AL99,5 félkemény 
200 mm &lt; Do ≤ 300 mm</t>
  </si>
  <si>
    <t>Aluminium jacketing of straight pipes AL99,5 semisolid 
300 mm &lt; Do ≤ 400 mm</t>
  </si>
  <si>
    <t>Vezeték burkolás egyenes vezetéken AL99,5 félkemény 
300 mm &lt; Do ≤ 400 mm</t>
  </si>
  <si>
    <t>Aluminium jacketing of pipe bends AL99,5 semisolid 
Do ≤ 100 mm</t>
  </si>
  <si>
    <t>Vezeték burkolás íves vezetéken AL99,5 félkemény 
Do ≤ 100 mm</t>
  </si>
  <si>
    <t>Aluminium jacketing of pipe bends AL99,5 semisolid 
100 mm &lt; Do ≤ 200 mm</t>
  </si>
  <si>
    <t>Vezeték burkolás íves vezetéken AL99,5 félkemény 
100 mm &lt; Do ≤ 200 mm</t>
  </si>
  <si>
    <t>Aluminium jacketing of pipe bends AL99,5 semisolid 
200 mm &lt; Do ≤ 300 mm</t>
  </si>
  <si>
    <t>Vezeték burkolás íves vezetéken AL99,5 félkemény 
200 mm &lt; Do ≤ 300 mm</t>
  </si>
  <si>
    <t>Aluminium jacketing of pipe bends AL99,5 semisolid 
300 mm &lt; Do ≤ 500 mm</t>
  </si>
  <si>
    <t>Vezeték burkolás íves vezetéken AL99,5 félkemény 
300 mm &lt; Do ≤ 500 mm</t>
  </si>
  <si>
    <t>Paintwork of pipes 
&lt; DN80</t>
  </si>
  <si>
    <t>Csővezeték festése mázolása 
&lt; DN80</t>
  </si>
  <si>
    <t>Paintwork of pipes 
DN80 ≤</t>
  </si>
  <si>
    <t>Csővezeték festése mázolása 
DN80 ≤</t>
  </si>
  <si>
    <t>m²</t>
  </si>
  <si>
    <t>Paintwork of pipe supports</t>
  </si>
  <si>
    <t>Csőmegfogáshoz tartozó acélszerkezet festése, mázolása</t>
  </si>
  <si>
    <t>Rock wool pipe insulation of straight pipes 
DN15 v=30mm</t>
  </si>
  <si>
    <t>Egyenes csővezeték szigetelése kőzetgyapot csőhéjjal 
DN15 v=30mm</t>
  </si>
  <si>
    <t>Rock wool pipe insulation of straight pipes 
DN25 v=40mm</t>
  </si>
  <si>
    <t>Egyenes csővezeték szigetelése kőzetgyapot csőhéjjal 
DN25 v=40mm</t>
  </si>
  <si>
    <t>Rock wool pipe insulation of straight pipes 
DN32 v=50mm</t>
  </si>
  <si>
    <t>Egyenes csővezeték szigetelése kőzetgyapot csőhéjjal 
DN32 v=50mm</t>
  </si>
  <si>
    <t>Rock wool pipe insulation of straight pipes 
DN40 v=50mm</t>
  </si>
  <si>
    <t>Egyenes csővezeték szigetelése kőzetgyapot csőhéjjal 
DN40 v=50mm</t>
  </si>
  <si>
    <t>Rock wool pipe insulation of straight pipes 
DN50 v=50mm</t>
  </si>
  <si>
    <t>Egyenes csővezeték szigetelése kőzetgyapot csőhéjjal 
DN50 v=50mm</t>
  </si>
  <si>
    <t>Rock wool pipe insulation of straight pipes 
DN65 v=60mm</t>
  </si>
  <si>
    <t>Egyenes csővezeték szigetelése kőzetgyapot csőhéjjal 
DN65 v=60mm</t>
  </si>
  <si>
    <t>Rock wool pipe insulation of straight pipes 
DN100 v=60mm</t>
  </si>
  <si>
    <t>Egyenes csővezeték szigetelése kőzetgyapot csőhéjjal 
DN100 v=60mm</t>
  </si>
  <si>
    <t>Insulation of straight pipes with rock wool mat 
DN150 v=80mm</t>
  </si>
  <si>
    <t>Egyenes csővezeték szigetelése kőzetgyapot paplannal 
DN150 v=80mm</t>
  </si>
  <si>
    <t>Rock wool pipe insulation of pipe fittings 
DN15 v=30mm</t>
  </si>
  <si>
    <t>Csőidom szigetelése kőzetgyapot csőhéjjal 
DN15 v=30mm</t>
  </si>
  <si>
    <t>Rock wool pipe insulation of pipe fittings 
DN25 v=40mm</t>
  </si>
  <si>
    <t>Csőidom szigetelése kőzetgyapot csőhéjjal 
DN25 v=40mm</t>
  </si>
  <si>
    <t>Rock wool pipe insulation of pipe fittings 
DN32 v=50mm</t>
  </si>
  <si>
    <t>Csőidom szigetelése kőzetgyapot csőhéjjal 
DN32 v=50mm</t>
  </si>
  <si>
    <t>Rock wool pipe insulation of pipe fittings 
DN40 v=50mm</t>
  </si>
  <si>
    <t>Csőidom szigetelése kőzetgyapot csőhéjjal 
DN40 v=50mm</t>
  </si>
  <si>
    <t>Rock wool pipe insulation of pipe fittings 
DN50 v=50mm</t>
  </si>
  <si>
    <t>Csőidom szigetelése kőzetgyapot csőhéjjal 
DN50 v=50mm</t>
  </si>
  <si>
    <t>Rock wool pipe insulation of pipe fittings 
DN65 v=60mm</t>
  </si>
  <si>
    <t>Csőidom szigetelése kőzetgyapot csőhéjjal 
DN65 v=60mm</t>
  </si>
  <si>
    <t>Rock wool pipe insulation of pipe fittings 
DN100 v=60mm</t>
  </si>
  <si>
    <t>Csőidom szigetelése kőzetgyapot csőhéjjal 
DN100 v=60mm</t>
  </si>
  <si>
    <t>Insulation of pipe fittings with rock wool mat 
DN150 v=80mm</t>
  </si>
  <si>
    <t>Csőidom szigetelése kőzetgyapot paplannal 
DN150 v=80mm</t>
  </si>
  <si>
    <t>Insulation of valves with pre-insulated jacket 
DN15 v=30mm</t>
  </si>
  <si>
    <t>Szerelvény szigetelése beépített szigetelésű burkolattal 
DN15 v=30mm</t>
  </si>
  <si>
    <t>Insulation of valves with pre-insulated jacket 
DN20 v=40mm</t>
  </si>
  <si>
    <t>Szerelvény szigetelése beépített szigetelésű burkolattal 
DN20 v=40mm</t>
  </si>
  <si>
    <t>Insulation of valves with pre-insulated jacket 
DN25 v=40mm</t>
  </si>
  <si>
    <t>Szerelvény szigetelése beépített szigetelésű burkolattal 
DN25 v=40mm</t>
  </si>
  <si>
    <t>Insulation of valves with pre-insulated jacket 
DN32 v=50mm</t>
  </si>
  <si>
    <t>Szerelvény szigetelése beépített szigetelésű burkolattal 
DN32 v=50mm</t>
  </si>
  <si>
    <t>Insulation of valves with pre-insulated jacket 
DN40 v=50mm</t>
  </si>
  <si>
    <t>Szerelvény szigetelése beépített szigetelésű burkolattal 
DN40 v=50mm</t>
  </si>
  <si>
    <t>Insulation of valves with pre-insulated jacket 
DN50 v=50mm</t>
  </si>
  <si>
    <t>Szerelvény szigetelése beépített szigetelésű burkolattal 
DN50 v=50mm</t>
  </si>
  <si>
    <t>Insulation of valves with pre-insulated jacket 
DN65 v=60mm</t>
  </si>
  <si>
    <t>Szerelvény szigetelése beépített szigetelésű burkolattal 
DN65 v=60mm</t>
  </si>
  <si>
    <t>Insulation of valves with pre-insulated jacket 
DN100 v=60mm</t>
  </si>
  <si>
    <t>Szerelvény szigetelése beépített szigetelésű burkolattal 
DN100 v=60mm</t>
  </si>
  <si>
    <t>Insulation of valves with pre-insulated jacket 
DN150 v=80mm</t>
  </si>
  <si>
    <t>Szerelvény szigetelése beépített szigetelésű burkolattal 
DN150 v=80mm</t>
  </si>
  <si>
    <t>Radiographic or ultrasonic testing of welds 
DN15-DN65</t>
  </si>
  <si>
    <t>Radiográfiai vagy ultrahangos varratvizsgálat 
DN15-DN65</t>
  </si>
  <si>
    <t>Radiographic or ultrasonic testing of welds 
DN80-DN100</t>
  </si>
  <si>
    <t>Radiográfiai vagy ultrahangos varratvizsgálat 
DN80-DN100</t>
  </si>
  <si>
    <t>Radiographic or ultrasonic testing of welds 
DN125-DN200</t>
  </si>
  <si>
    <t>Radiográfiai vagy ultrahangos varratvizsgálat 
DN125-DN200</t>
  </si>
  <si>
    <t>For the parrying of unpredictable, during the construcion happened obstructions, or by the time of planning unknown local obstructions caused pipe route or pipe support modifying. (The required items can be used from the spare, included in this material list.)</t>
  </si>
  <si>
    <t>Előre nem látható, a kivitelezés során felmerülő akadályok elhárítására, a tervek készítésekor nem ismert helyi akadályok miatti nyomvonal-változtatás, vagy csőtartó módosítási igény miatt szükséges munkák elvégzésére. (Fenti munkák anyaghányada a kiírásban felvett biztonsági többletből ill. tartalék alkat-részként kiírt szerelvényből fedezhető). Előirányozva:</t>
  </si>
  <si>
    <t xml:space="preserve"> egys. / unit</t>
  </si>
  <si>
    <t>Universal informative sign to the main devices, galvanised steel plate, with steel strip fixing and screen printed plastic plates, notations as on plan 9946-T-G-001 and 9946-T-G-002. 
90x43 mm</t>
  </si>
  <si>
    <t>Univerzális jelzőtábla a főberendezések feliratozásához, horganyzott acéllemezből, acélszalag rögzítéssel, szitanyomással készült műanyag táblákkal ellátva, 9946-T-G-001 és 9946-T-G-002 sz. séma szerinti jelölésekkel. 
90x43 mm</t>
  </si>
  <si>
    <t>Pressure testing
Test medium: water.
Before the start of the testing the existing equipments, that are dimensioned for smaller test pressures, must be shut out. The new devices, that are not dimensioned for the pressure of the test (e.g. gauges) can not be joined in.
The pressure test value is according to MSZ EN 13480-5:2017 9.3.2.2.1, but the maximal nominal pressure:
● po = 16 bar, PN40, PS = 20,0 bar → PP = 34,3 bar
● po = 9 bar, PN25, PS = 16,0 bar → PP = 25,0 bar
● po = 6 bar, PN16, PS =  10 bar → PP = 14,3 bar
● po = 0,23 bar, PN16, PS =  0,5 bar → PP = 0,7 bar
Duration: Water- and steam pipelines: 1 hour, or the time needed for the checking of the whole pipeline, which is bigger.</t>
  </si>
  <si>
    <t>Nyomáspróba
A csővezetékek nyomáspróbájának közege: víz. Nyomáspróba előtt a műszereket és a próbanyomás értékére nem méretezett, berendezéseket (a meglévő, kisebb próbanyomásra méretezett berendezéseket) nem szabad csatlakoztatni, vagy ki kell szakaszolni. A próbanyomás értéke az MSZ EN 13480-5:2017 9.3.2.2.1 pont szerinti, de legfeljebb a névleges nyomás:
● pü = 16 bar, PN40, PS = 20,0 bar → PP = 34,3 bar
● pü = 9 bar, PN25, PS = 16,0 bar → PP = 25,0 bar
● pü = 6 bar, PN16, PS =  10 bar → PP = 14,3 bar
● pü = 0,23 bar, PN16, PS =  0,5 bar → PP = 0,7 bar
 Időtartama: Víz- és gőzvezetékeknél: 1 óra, ill. az adott vezetékszakasz teljes ellenőrzéséhez szükséges idő.</t>
  </si>
  <si>
    <t>For warm water flushing of the pipelines
provisional pipes, hose pipes, support reinforcements (appropriation)</t>
  </si>
  <si>
    <t>Vezetékek mosására
Provizórikus vezetékek, tömlők, kifúvató tartók és megerősítések, vezetékek melegvizes kimosására, előirányozva</t>
  </si>
  <si>
    <t>System installation, measuring, and service testing (appropriation)</t>
  </si>
  <si>
    <t>A rendszer üzembehelyezésére, mérésekre, melegüzemi próbára előirányozva</t>
  </si>
  <si>
    <t>Scaffolding between 5 and 10 m.</t>
  </si>
  <si>
    <t>Csőállvány állítása állványcsőből mint munkaállvány, szintenkénti pallóterítéssel, korláttal, lábdeszkával, kétlábas, 0,60-0,90 m padlószélességgel, munkapadló távolság 2,00 m, 2,00 kN/m² terhelhetőséggel, állványépítés MSZ és alkalmazástechnikai kézikönyv szerint, 5,00-10,00 m magasságban</t>
  </si>
  <si>
    <t>Self-propelled aerial platform if required</t>
  </si>
  <si>
    <t>Szükség szerint önjáró kosaras emelő</t>
  </si>
  <si>
    <t>Technológiai gépészet - Kazánház</t>
  </si>
  <si>
    <t>Seamless steel tube 
DN20 26,9x2,3 
P235GH 
MSZ EN 10216-1:2014</t>
  </si>
  <si>
    <t>Varratnélküli acélcső 
DN20 26,9x2,3 
P235GH 
MSZ EN 10216-1:2014</t>
  </si>
  <si>
    <t>Seamless steel tube 
DN80 88,9x3,2 
P235GH 
MSZ EN 10216-1:2014</t>
  </si>
  <si>
    <t>Varratnélküli acélcső 
DN80 88,9x3,2 
P235GH 
MSZ EN 10216-1:2014</t>
  </si>
  <si>
    <t>Seamless steel tube 
DN125 139,7x4 
P235GH 
MSZ EN 10216-1:2014</t>
  </si>
  <si>
    <t>Varratnélküli acélcső 
DN125 139,7x4 
P235GH 
MSZ EN 10216-1:2014</t>
  </si>
  <si>
    <t>Seamless steel tube 
DN250 273x6,3 
P235GH 
MSZ EN 10216-1:2014</t>
  </si>
  <si>
    <t>Varratnélküli acélcső 
DN250 273x6,3 
P235GH 
MSZ EN 10216-1:2014</t>
  </si>
  <si>
    <t>Elbow 3D 90° 
DN20 
P235GH 
MSZ EN 10253-2:2008</t>
  </si>
  <si>
    <t>Csőív 3D 90° 
DN20 
P235GH 
MSZ EN 10253-2:2008</t>
  </si>
  <si>
    <t>Elbow 3D 90° 
DN80 
P235GH 
MSZ EN 10253-2:2008</t>
  </si>
  <si>
    <t>Csőív 3D 90° 
DN80 
P235GH 
MSZ EN 10253-2:2008</t>
  </si>
  <si>
    <t>Elbow 3D 90° 
DN125 
P235GH 
MSZ EN 10253-2:2008</t>
  </si>
  <si>
    <t>Csőív 3D 90° 
DN125 
P235GH 
MSZ EN 10253-2:2008</t>
  </si>
  <si>
    <t>Elbow 3D 45° 
DN15 
P235GH 
MSZ EN 10253-2:2008</t>
  </si>
  <si>
    <t>Csőív 3D 45° 
DN15 
P235GH 
MSZ EN 10253-2:2008</t>
  </si>
  <si>
    <t>Elbow 3D 45° 
DN40 
P235GH 
MSZ EN 10253-2:2008</t>
  </si>
  <si>
    <t>Csőív 3D 45° 
DN40 
P235GH 
MSZ EN 10253-2:2008</t>
  </si>
  <si>
    <t>Cap 
DN125 
P235GH 
MSZ EN 10253-2:2008</t>
  </si>
  <si>
    <t>Mélydomború edényfenék 
DN125 
P235GH 
MSZ EN 10253-2:2008</t>
  </si>
  <si>
    <t>Cap 
DN150 
P235GH 
MSZ EN 10253-2:2008</t>
  </si>
  <si>
    <t>Mélydomború edényfenék 
DN150 
P235GH 
MSZ EN 10253-2:2008</t>
  </si>
  <si>
    <t>Cap 
DN250 
P235GH 
MSZ EN 10253-2:2008</t>
  </si>
  <si>
    <t>Mélydomború edényfenék 
DN250 
P235GH 
MSZ EN 10253-2:2008</t>
  </si>
  <si>
    <t>Reducing tee 
DN125 / DN80 
P235GH 
MSZ EN 10253-2:2008</t>
  </si>
  <si>
    <t>T-idom 
DN125 / DN80 
P235GH 
MSZ EN 10253-2:2008</t>
  </si>
  <si>
    <t>Concentric reducer 
DN65 / DN32 
P235GH 
MSZ EN 10253-2:2008</t>
  </si>
  <si>
    <t>Koncentrikus szűkítő 
DN65 / DN32 
P235GH 
MSZ EN 10253-2:2008</t>
  </si>
  <si>
    <t>Concentric reducer 
DN80 / DN65 
P235GH 
MSZ EN 10253-2:2008</t>
  </si>
  <si>
    <t>Koncentrikus szűkítő 
DN80 / DN65 
P235GH 
MSZ EN 10253-2:2008</t>
  </si>
  <si>
    <t>Concentric reducer 
DN125 / DN100 
P235GH 
MSZ EN 10253-2:2008</t>
  </si>
  <si>
    <t>Koncentrikus szűkítő 
DN125 / DN100 
P235GH 
MSZ EN 10253-2:2008</t>
  </si>
  <si>
    <t>Concentric reducer 
DN150 / DN125 
P235GH 
MSZ EN 10253-2:2008</t>
  </si>
  <si>
    <t>Koncentrikus szűkítő 
DN150 / DN125 
P235GH 
MSZ EN 10253-2:2008</t>
  </si>
  <si>
    <t>Eccentric reducer 
DN65 / DN32 
P235GH 
MSZ EN 10253-2:2008</t>
  </si>
  <si>
    <t>Excentrikus szűkítő 
DN65 / DN32 
P235GH 
MSZ EN 10253-2:2008</t>
  </si>
  <si>
    <t>Eccentric reducer 
DN80 / DN65 
P235GH 
MSZ EN 10253-2:2008</t>
  </si>
  <si>
    <t>Excentrikus szűkítő 
DN80 / DN65 
P235GH 
MSZ EN 10253-2:2008</t>
  </si>
  <si>
    <t>Eccentric reducer 
DN125 / DN100 
P235GH 
MSZ EN 10253-2:2008</t>
  </si>
  <si>
    <t>Excentrikus szűkítő 
DN125 / DN100 
P235GH 
MSZ EN 10253-2:2008</t>
  </si>
  <si>
    <t>Eccentric reducer 
DN150 / DN125 
P235GH 
MSZ EN 10253-2:2008</t>
  </si>
  <si>
    <t>Excentrikus szűkítő 
DN150 / DN125 
P235GH 
MSZ EN 10253-2:2008</t>
  </si>
  <si>
    <t>Weld-neck flange 
DN20 
PN16 
P245GH 
MSZ EN 1092-1:2018</t>
  </si>
  <si>
    <t>Hegesztőtoldatos acélkarima 
DN20 
PN16 
P245GH 
MSZ EN 1092-1:2018</t>
  </si>
  <si>
    <t>Weld-neck flange 
DN32 
PN16 
P245GH 
MSZ EN 1092-1:2018</t>
  </si>
  <si>
    <t>Hegesztőtoldatos acélkarima 
DN32 
PN16 
P245GH 
MSZ EN 1092-1:2018</t>
  </si>
  <si>
    <t>Weld-neck flange 
DN40 
PN16 
P245GH 
MSZ EN 1092-1:2018</t>
  </si>
  <si>
    <t>Hegesztőtoldatos acélkarima 
DN40 
PN16 
P245GH 
MSZ EN 1092-1:2018</t>
  </si>
  <si>
    <t>Weld-neck flange 
DN50 
PN16 
P245GH 
MSZ EN 1092-1:2018</t>
  </si>
  <si>
    <t>Hegesztőtoldatos acélkarima 
DN50 
PN16 
P245GH 
MSZ EN 1092-1:2018</t>
  </si>
  <si>
    <t>Weld-neck flange 
DN65 
PN16 
P245GH 
MSZ EN 1092-1:2018</t>
  </si>
  <si>
    <t>Hegesztőtoldatos acélkarima 
DN65 
PN16 
P245GH 
MSZ EN 1092-1:2018</t>
  </si>
  <si>
    <t>Weld-neck flange 
DN125 
PN25 
P245GH 
MSZ EN 1092-1:2018</t>
  </si>
  <si>
    <t>Hegesztőtoldatos acélkarima 
DN125 
PN25 
P245GH 
MSZ EN 1092-1:2018</t>
  </si>
  <si>
    <t>Weld-neck flange 
DN20 
PN40 
P285GH 
MSZ EN 1092-1:2018</t>
  </si>
  <si>
    <t>Hegesztőtoldatos acélkarima 
DN20 
PN40 
P285GH 
MSZ EN 1092-1:2018</t>
  </si>
  <si>
    <t>Weld-neck flange 
DN65 
PN40 
P285GH 
MSZ EN 1092-1:2018</t>
  </si>
  <si>
    <t>Hegesztőtoldatos acélkarima 
DN65 
PN40 
P285GH 
MSZ EN 1092-1:2018</t>
  </si>
  <si>
    <t>Weld-neck flange 
DN125 
PN40 
P285GH 
MSZ EN 1092-1:2018</t>
  </si>
  <si>
    <t>Hegesztőtoldatos acélkarima 
DN125 
PN40 
P285GH 
MSZ EN 1092-1:2018</t>
  </si>
  <si>
    <t>Blind flange 
DN50 
PN16 
P245GH 
MSZ EN 1092-1:2018</t>
  </si>
  <si>
    <t>Acél vakkarima 
DN50 
PN16 
P245GH 
MSZ EN 1092-1:2018</t>
  </si>
  <si>
    <t>Blind flange 
DN25 
PN25 
P245GH 
MSZ EN 1092-1:2018</t>
  </si>
  <si>
    <t>Acél vakkarima 
DN25 
PN25 
P245GH 
MSZ EN 1092-1:2018</t>
  </si>
  <si>
    <t>Blind flange 
DN50 
PN40 
P285GH 
MSZ EN 1092-1:2018</t>
  </si>
  <si>
    <t>Acél vakkarima 
DN50 
PN40 
P285GH 
MSZ EN 1092-1:2018</t>
  </si>
  <si>
    <t>Flange joint with standard bolt 
DN15 
PN16 
P245GH 
MSZ EN 1515-1 
Medium: Chemicals</t>
  </si>
  <si>
    <t>Karimakötés készlet normál csavarzattal 
DN15 
PN16 
P245GH 
MSZ EN 1515-1 
Közeg: Vegyszerek</t>
  </si>
  <si>
    <t>Flange joint with standard bolt 
DN20 
PN16 
P245GH 
MSZ EN 1515-1 
Medium: Feed water</t>
  </si>
  <si>
    <t>Karimakötés készlet normál csavarzattal 
DN20 
PN16 
P245GH 
MSZ EN 1515-1 
Közeg: Tápvíz</t>
  </si>
  <si>
    <t>Flange joint with standard bolt 
DN32 
PN16 
P245GH 
MSZ EN 1515-1 
Medium: Drain water</t>
  </si>
  <si>
    <t>Karimakötés készlet normál csavarzattal 
DN32 
PN16 
P245GH 
MSZ EN 1515-1 
Közeg: Csurgalékvíz</t>
  </si>
  <si>
    <t>Flange joint with standard bolt 
DN40 
PN16 
P245GH 
MSZ EN 1515-1 
Medium: Drain water</t>
  </si>
  <si>
    <t>Karimakötés készlet normál csavarzattal 
DN40 
PN16 
P245GH 
MSZ EN 1515-1 
Közeg: Csurgalékvíz</t>
  </si>
  <si>
    <t>Flange joint with standard bolt 
DN50 
PN16 
P245GH 
MSZ EN 1515-1 
Medium: Drain water</t>
  </si>
  <si>
    <t>Karimakötés készlet normál csavarzattal 
DN50 
PN16 
P245GH 
MSZ EN 1515-1 
Közeg: Csurgalékvíz</t>
  </si>
  <si>
    <t>Flange joint with standard bolt 
DN65 
PN16 
P245GH 
MSZ EN 1515-1 
Medium: Drain water</t>
  </si>
  <si>
    <t>Karimakötés készlet normál csavarzattal 
DN65 
PN16 
P245GH 
MSZ EN 1515-1 
Közeg: Csurgalékvíz</t>
  </si>
  <si>
    <t>Flange joint with standard bolt 
DN65 
PN16 
P245GH 
MSZ EN 1515-1 
Medium: Feed water</t>
  </si>
  <si>
    <t>Karimakötés készlet normál csavarzattal 
DN65 
PN16 
P245GH 
MSZ EN 1515-1 
Közeg: Tápvíz</t>
  </si>
  <si>
    <t>Flange joint with standard bolt 
DN15 
PN25 
P245GH 
MSZ EN 1515-1 
Medium: Chemicals</t>
  </si>
  <si>
    <t>Karimakötés készlet normál csavarzattal 
DN15 
PN25 
P245GH 
MSZ EN 1515-1 
Közeg: Vegyszerek</t>
  </si>
  <si>
    <t>Flange joint with standard bolt 
DN125 
PN25 
P245GH 
MSZ EN 1515-1 
Medium: Steam-condensate</t>
  </si>
  <si>
    <t>Karimakötés készlet normál csavarzattal 
DN125 
PN25 
P245GH 
MSZ EN 1515-1 
Közeg: Gőz-kondenz</t>
  </si>
  <si>
    <t>Flange joint with standard bolt 
DN15 
PN40 
P285GH 
MSZ EN 1515-1 
Medium: Feed water</t>
  </si>
  <si>
    <t>Karimakötés készlet normál csavarzattal 
DN15 
PN40 
P285GH 
MSZ EN 1515-1 
Közeg: Tápvíz</t>
  </si>
  <si>
    <t>Flange joint with standard bolt 
DN20 
PN40 
P285GH 
MSZ EN 1515-1 
Medium: Steam-condensate</t>
  </si>
  <si>
    <t>Karimakötés készlet normál csavarzattal 
DN20 
PN40 
P285GH 
MSZ EN 1515-1 
Közeg: Gőz-kondenz</t>
  </si>
  <si>
    <t>Flange joint with standard bolt 
DN20 
PN40 
P285GH 
MSZ EN 1515-1 
Medium: Feed water</t>
  </si>
  <si>
    <t>Karimakötés készlet normál csavarzattal 
DN20 
PN40 
P285GH 
MSZ EN 1515-1 
Közeg: Tápvíz</t>
  </si>
  <si>
    <t>Flange joint with standard bolt 
DN25 
PN40 
P285GH 
MSZ EN 1515-1 
Medium: Feed water</t>
  </si>
  <si>
    <t>Karimakötés készlet normál csavarzattal 
DN25 
PN40 
P285GH 
MSZ EN 1515-1 
Közeg: Tápvíz</t>
  </si>
  <si>
    <t>Flange joint with standard bolt 
DN32 
PN40 
P285GH 
MSZ EN 1515-1 
Medium: Drain water</t>
  </si>
  <si>
    <t>Karimakötés készlet normál csavarzattal 
DN32 
PN40 
P285GH 
MSZ EN 1515-1 
Közeg: Csurgalékvíz</t>
  </si>
  <si>
    <t>Flange joint with standard bolt 
DN32 
PN40 
P285GH 
MSZ EN 1515-1 
Medium: Feed water</t>
  </si>
  <si>
    <t>Karimakötés készlet normál csavarzattal 
DN32 
PN40 
P285GH 
MSZ EN 1515-1 
Közeg: Tápvíz</t>
  </si>
  <si>
    <t>Flange joint with standard bolt 
DN40 
PN40 
P285GH 
MSZ EN 1515-1 
Medium: Feed water</t>
  </si>
  <si>
    <t>Karimakötés készlet normál csavarzattal 
DN40 
PN40 
P285GH 
MSZ EN 1515-1 
Közeg: Tápvíz</t>
  </si>
  <si>
    <t>Flange joint with standard bolt 
DN50 
PN40 
P285GH 
MSZ EN 1515-1 
Medium: Feed water</t>
  </si>
  <si>
    <t>Karimakötés készlet normál csavarzattal 
DN50 
PN40 
P285GH 
MSZ EN 1515-1 
Közeg: Tápvíz</t>
  </si>
  <si>
    <t>Flange joint with standard bolt 
DN65 
PN40 
P285GH 
MSZ EN 1515-1 
Medium: Steam-condensate</t>
  </si>
  <si>
    <t>Karimakötés készlet normál csavarzattal 
DN65 
PN40 
P285GH 
MSZ EN 1515-1 
Közeg: Gőz-kondenz</t>
  </si>
  <si>
    <t>Flange joint with standard bolt 
DN100 
PN40 
P285GH 
MSZ EN 1515-1 
Medium: Feed water</t>
  </si>
  <si>
    <t>Karimakötés készlet normál csavarzattal 
DN100 
PN40 
P285GH 
MSZ EN 1515-1 
Közeg: Tápvíz</t>
  </si>
  <si>
    <t>Flange joint with standard bolt 
DN125 
PN40 
P285GH 
MSZ EN 1515-1 
Medium: Steam-condensate</t>
  </si>
  <si>
    <t>Karimakötés készlet normál csavarzattal 
DN125 
PN40 
P285GH 
MSZ EN 1515-1 
Közeg: Gőz-kondenz</t>
  </si>
  <si>
    <t>Flange joint with long bolt 
DN15 
PN16 
P245GH 
MSZ EN 1515-1 
Medium: Chemicals</t>
  </si>
  <si>
    <t>Karimakötés készlet hosszú csavarzattal 
DN15 
PN16 
P245GH 
MSZ EN 1515-1 
Közeg: Vegyszerek</t>
  </si>
  <si>
    <t>Flange joint with long bolt 
DN65 
PN16 
P245GH 
MSZ EN 1515-1 
Medium: Feed water</t>
  </si>
  <si>
    <t>Karimakötés készlet hosszú csavarzattal 
DN65 
PN16 
P245GH 
MSZ EN 1515-1 
Közeg: Tápvíz</t>
  </si>
  <si>
    <t>Flange joint with long bolt 
DN15 
PN25 
P245GH 
MSZ EN 1515-1 
Medium: Chemicals</t>
  </si>
  <si>
    <t>Karimakötés készlet hosszú csavarzattal 
DN15 
PN25 
P245GH 
MSZ EN 1515-1 
Közeg: Vegyszerek</t>
  </si>
  <si>
    <t>Flange joint with long bolt 
DN25 
PN40 
P285GH 
MSZ EN 1515-1 
Medium: Feed water</t>
  </si>
  <si>
    <t>Karimakötés készlet hosszú csavarzattal 
DN25 
PN40 
P285GH 
MSZ EN 1515-1 
Közeg: Tápvíz</t>
  </si>
  <si>
    <t>Flange joint with long bolt 
DN50 
PN40 
P285GH 
MSZ EN 1515-1 
Medium: Steam-condensate</t>
  </si>
  <si>
    <t>Karimakötés készlet hosszú csavarzattal 
DN50 
PN40 
P285GH 
MSZ EN 1515-1 
Közeg: Gőz-kondenz</t>
  </si>
  <si>
    <t>Flange joint with long bolt 
DN50 
PN40 
P285GH 
MSZ EN 1515-1 
Medium: Feed water</t>
  </si>
  <si>
    <t>Karimakötés készlet hosszú csavarzattal 
DN50 
PN40 
P285GH 
MSZ EN 1515-1 
Közeg: Tápvíz</t>
  </si>
  <si>
    <t>Flange joint with long bolt 
DN150 
PN40 
P285GH 
MSZ EN 1515-1 
Medium: Steam-condensate</t>
  </si>
  <si>
    <t>Karimakötés készlet hosszú csavarzattal 
DN150 
PN40 
P285GH 
MSZ EN 1515-1 
Közeg: Gőz-kondenz</t>
  </si>
  <si>
    <t>Circumferential welding 
DN125 139,7x4 
P235GH 
MSZ EN 13480-5</t>
  </si>
  <si>
    <t>Körvarrat készítése 
DN125 139,7x4 
P235GH 
MSZ EN 13480-5</t>
  </si>
  <si>
    <t>Circumferential welding 
DN250 273x6,3 
P235GH 
MSZ EN 13480-5</t>
  </si>
  <si>
    <t>Körvarrat készítése 
DN250 273x6,3 
P235GH 
MSZ EN 13480-5</t>
  </si>
  <si>
    <t>Flowmeter, suitable for Steam-condensate 
DN100 
PN40 
Flanged</t>
  </si>
  <si>
    <t>Áramlásmérő Gőz-kondenz közegre 
DN100 
PN40 
Karimás kivitel</t>
  </si>
  <si>
    <t>Flowmeter, suitable for Feed water 
DN25 
PN40 
Flanged</t>
  </si>
  <si>
    <t>Áramlásmérő Tápvíz közegre 
DN25 
PN40 
Karimás kivitel</t>
  </si>
  <si>
    <t>Safety valve, suitable for Steam-condensate 
DN80/125 
PN25 
Flanged</t>
  </si>
  <si>
    <t>Biztonsági lefúvató szelep Gőz-kondenz közegre 
DN80/125 
PN25 
Karimás kivitel</t>
  </si>
  <si>
    <t>Safety valve, suitable for Steam-condensate 
DN50/80 
PN40 
Flanged</t>
  </si>
  <si>
    <t>Biztonsági lefúvató szelep Gőz-kondenz közegre 
DN50/80 
PN40 
Karimás kivitel</t>
  </si>
  <si>
    <t>Safety valve, suitable for Steam-condensate 
DN65/100 
PN40 
Flanged</t>
  </si>
  <si>
    <t>Biztonsági lefúvató szelep Gőz-kondenz közegre 
DN65/100 
PN40 
Karimás kivitel</t>
  </si>
  <si>
    <t>Safety valve, suitable for Feed water 
DN20/32 
PN40 
Flanged</t>
  </si>
  <si>
    <t>Biztonsági lefúvató szelep Tápvíz közegre 
DN20/32 
PN40 
Karimás kivitel</t>
  </si>
  <si>
    <t>Valve, suitable for Drain water 
DN32 
PN16 
Flanged</t>
  </si>
  <si>
    <t>Elzáró szelep Csurgalékvíz közegre 
DN32 
PN16 
Karimás kivitel</t>
  </si>
  <si>
    <t>Valve, suitable for Drain water 
DN32 
PN40 
Flanged</t>
  </si>
  <si>
    <t>Elzáró szelep Csurgalékvíz közegre 
DN32 
PN40 
Karimás kivitel</t>
  </si>
  <si>
    <t>Valve, suitable for Steam-condensate 
DN20 
PN40 
Flanged</t>
  </si>
  <si>
    <t>Elzáró szelep Gőz-kondenz közegre 
DN20 
PN40 
Karimás kivitel</t>
  </si>
  <si>
    <t>Valve, suitable for Steam-condensate 
DN100 
PN40 
Flanged</t>
  </si>
  <si>
    <t>Elzáró szelep Gőz-kondenz közegre 
DN100 
PN40 
Karimás kivitel</t>
  </si>
  <si>
    <t>Valve, suitable for Steam-condensate 
DN125 
PN40 
Flanged</t>
  </si>
  <si>
    <t>Elzáró szelep Gőz-kondenz közegre 
DN125 
PN40 
Karimás kivitel</t>
  </si>
  <si>
    <t>Valve, suitable for Feed water 
DN15 
PN16 
Flanged</t>
  </si>
  <si>
    <t>Elzáró szelep Tápvíz közegre 
DN15 
PN16 
Karimás kivitel</t>
  </si>
  <si>
    <t>Valve, suitable for Feed water 
DN20 
PN16 
Flanged</t>
  </si>
  <si>
    <t>Elzáró szelep Tápvíz közegre 
DN20 
PN16 
Karimás kivitel</t>
  </si>
  <si>
    <t>Valve, suitable for Feed water 
DN65 
PN16 
Flanged</t>
  </si>
  <si>
    <t>Elzáró szelep Tápvíz közegre 
DN65 
PN16 
Karimás kivitel</t>
  </si>
  <si>
    <t>Valve, suitable for Feed water 
DN15 
PN40 
Flanged</t>
  </si>
  <si>
    <t>Elzáró szelep Tápvíz közegre 
DN15 
PN40 
Karimás kivitel</t>
  </si>
  <si>
    <t>Valve, suitable for Feed water 
DN25 
PN40 
Flanged</t>
  </si>
  <si>
    <t>Elzáró szelep Tápvíz közegre 
DN25 
PN40 
Karimás kivitel</t>
  </si>
  <si>
    <t>Valve, suitable for Feed water 
DN40 
PN40 
Flanged</t>
  </si>
  <si>
    <t>Elzáró szelep Tápvíz közegre 
DN40 
PN40 
Karimás kivitel</t>
  </si>
  <si>
    <t>Valve, suitable for Feed water 
DN50 
PN40 
Flanged</t>
  </si>
  <si>
    <t>Elzáró szelep Tápvíz közegre 
DN50 
PN40 
Karimás kivitel</t>
  </si>
  <si>
    <t>Pneumatic valve, suitable for Feed water 
DN40 
PN40 
Flanged</t>
  </si>
  <si>
    <t>Elzáró szelep pneumatikus működtetéssel Tápvíz közegre 
DN40 
PN40 
Karimás kivitel</t>
  </si>
  <si>
    <t>Ball valve, suitable for Drain water 
DN40 
PN16 
Flanged</t>
  </si>
  <si>
    <t>Gömbcsap Csurgalékvíz közegre 
DN40 
PN16 
Karimás kivitel</t>
  </si>
  <si>
    <t>Ball valve, suitable for Feed water 
DN25 
PN16 
Flanged</t>
  </si>
  <si>
    <t>Gömbcsap Tápvíz közegre 
DN25 
PN16 
Karimás kivitel</t>
  </si>
  <si>
    <t>Ball valve, suitable for Feed water 
DN65 
PN16 
Flanged</t>
  </si>
  <si>
    <t>Gömbcsap Tápvíz közegre 
DN65 
PN16 
Karimás kivitel</t>
  </si>
  <si>
    <t>Ball valve, suitable for Feed water 
DN15 
PN40 
Flanged</t>
  </si>
  <si>
    <t>Gömbcsap Tápvíz közegre 
DN15 
PN40 
Karimás kivitel</t>
  </si>
  <si>
    <t>Ball valve, suitable for Feed water 
DN25 
PN40 
Flanged</t>
  </si>
  <si>
    <t>Gömbcsap Tápvíz közegre 
DN25 
PN40 
Karimás kivitel</t>
  </si>
  <si>
    <t>Motorized 3-way valve, suitable for Feed water 
DN50/25 
PN40 
Flanged</t>
  </si>
  <si>
    <t>Háromjáratú motoros szelep Tápvíz közegre 
DN50/25 
PN40 
Karimás kivitel</t>
  </si>
  <si>
    <t>Motorized valve, suitable for Drain water 
DN40 
PN16 
Flanged</t>
  </si>
  <si>
    <t>Motoros elzáró szelep Csurgalékvíz közegre 
DN40 
PN16 
Karimás kivitel</t>
  </si>
  <si>
    <t>Motorized valve, suitable for Steam-condensate 
DN125 
PN40 
Flanged</t>
  </si>
  <si>
    <t>Motoros elzáró szelep Gőz-kondenz közegre 
DN125 
PN40 
Karimás kivitel</t>
  </si>
  <si>
    <t>Motorized control valve, suitable for Steam-condensate 
DN25 
PN25 
Flanged</t>
  </si>
  <si>
    <t>Motoros szabályozó szelep Gőz-kondenz közegre 
DN25 
PN25 
Karimás kivitel</t>
  </si>
  <si>
    <t>Motorized control valve, suitable for Feed water 
DN65 
PN16 
Flanged</t>
  </si>
  <si>
    <t>Motoros szabályozó szelep Tápvíz közegre 
DN65 
PN16 
Karimás kivitel</t>
  </si>
  <si>
    <t>Motorized control valve, suitable for Feed water 
DN25 
PN40 
Flanged</t>
  </si>
  <si>
    <t>Motoros szabályozó szelep Tápvíz közegre 
DN25 
PN40 
Karimás kivitel</t>
  </si>
  <si>
    <t>Electromagnetic control valve, suitable for Feed water 
DN20 
PN16 
Flanged</t>
  </si>
  <si>
    <t>Szabályozó szelep elektromágneses működtetéssel Tápvíz közegre 
DN20 
PN16 
Karimás kivitel</t>
  </si>
  <si>
    <t>Strainer, suitable for Feed water 
DN65 
PN16 
Flanged</t>
  </si>
  <si>
    <t>Szűrő Tápvíz közegre 
DN65 
PN16 
Karimás kivitel</t>
  </si>
  <si>
    <t>Strainer, suitable for Feed water 
DN50 
PN40 
Flanged</t>
  </si>
  <si>
    <t>Szűrő Tápvíz közegre 
DN50 
PN40 
Karimás kivitel</t>
  </si>
  <si>
    <t>Check valve, suitable for Steam-condensate 
DN150 
PN40 
Mounting between flanges</t>
  </si>
  <si>
    <t>Visszacsapó szelep Gőz-kondenz közegre 
DN150 
PN40 
Karimák közé fogható kivitel</t>
  </si>
  <si>
    <t>Check valve, suitable for Feed water 
DN50 
PN16 
Mounting between flanges</t>
  </si>
  <si>
    <t>Visszacsapó szelep Tápvíz közegre 
DN50 
PN16 
Karimák közé fogható kivitel</t>
  </si>
  <si>
    <t>Check valve, suitable for Feed water 
DN65 
PN16 
Mounting between flanges</t>
  </si>
  <si>
    <t>Visszacsapó szelep Tápvíz közegre 
DN65 
PN16 
Karimák közé fogható kivitel</t>
  </si>
  <si>
    <t>Check valve, suitable for Feed water 
DN25 
PN40 
Mounting between flanges</t>
  </si>
  <si>
    <t>Visszacsapó szelep Tápvíz közegre 
DN25 
PN40 
Karimák közé fogható kivitel</t>
  </si>
  <si>
    <t>Check valve, suitable for Feed water 
DN50 
PN40 
Mounting between flanges</t>
  </si>
  <si>
    <t>Visszacsapó szelep Tápvíz közegre 
DN50 
PN40 
Karimák közé fogható kivitel</t>
  </si>
  <si>
    <t>Check valve, suitable for Chemicals 
DN15 
PN16 
Mounting between flanges</t>
  </si>
  <si>
    <t>Visszacsapó szelep Vegyszerek közegre 
DN15 
PN16 
Karimák közé fogható kivitel</t>
  </si>
  <si>
    <t>Check valve, suitable for Chemicals 
DN15 
PN25 
Mounting between flanges</t>
  </si>
  <si>
    <t>Visszacsapó szelep Vegyszerek közegre 
DN15 
PN25 
Karimák közé fogható kivitel</t>
  </si>
  <si>
    <t>Pressure gauge 
1/2"  (D=100) 
PN16</t>
  </si>
  <si>
    <t>Helyi manométer 
1/2"  (D=100) 
PN16</t>
  </si>
  <si>
    <t>Thermometer (elbow type) 
1/2"  
PN16</t>
  </si>
  <si>
    <t>Helyi hőmérő (könyök kivitel) 
1/2"  
PN16</t>
  </si>
  <si>
    <t>Pressure gauge valve 
1/2" 
PN16</t>
  </si>
  <si>
    <t>Manométer szelep 
1/2" 
PN16</t>
  </si>
  <si>
    <t>Pipe clamp (appropriation) 
DN20 
MEFA v. egyenértékű / MEFA or equal 
Estimated value by the length of the pipeline route</t>
  </si>
  <si>
    <t>Csőbilincs (előirányzat) 
DN20 
MEFA v. egyenértékű / MEFA or equal 
Nyomvonalhossz alapján becsült érték</t>
  </si>
  <si>
    <t>Aluminium jacketing of straight pipes AL99,5 semisolid 
400 mm &lt; Do ≤ 500 mm</t>
  </si>
  <si>
    <t>Vezeték burkolás egyenes vezetéken AL99,5 félkemény 
400 mm &lt; Do ≤ 500 mm</t>
  </si>
  <si>
    <t>Rock wool pipe insulation of straight pipes 
DN20 v=40mm</t>
  </si>
  <si>
    <t>Egyenes csővezeték szigetelése kőzetgyapot csőhéjjal 
DN20 v=40mm</t>
  </si>
  <si>
    <t>Rock wool pipe insulation of straight pipes 
DN80 v=60mm</t>
  </si>
  <si>
    <t>Egyenes csővezeték szigetelése kőzetgyapot csőhéjjal 
DN80 v=60mm</t>
  </si>
  <si>
    <t>Rock wool pipe insulation of straight pipes 
DN125 v=80mm</t>
  </si>
  <si>
    <t>Egyenes csővezeték szigetelése kőzetgyapot csőhéjjal 
DN125 v=80mm</t>
  </si>
  <si>
    <t>Insulation of straight pipes with rock wool mat 
DN250 v=100mm</t>
  </si>
  <si>
    <t>Egyenes csővezeték szigetelése kőzetgyapot paplannal 
DN250 v=100mm</t>
  </si>
  <si>
    <t>Rock wool pipe insulation of pipe fittings 
DN20 v=40mm</t>
  </si>
  <si>
    <t>Csőidom szigetelése kőzetgyapot csőhéjjal 
DN20 v=40mm</t>
  </si>
  <si>
    <t>Rock wool pipe insulation of pipe fittings 
DN80 v=60mm</t>
  </si>
  <si>
    <t>Csőidom szigetelése kőzetgyapot csőhéjjal 
DN80 v=60mm</t>
  </si>
  <si>
    <t>Rock wool pipe insulation of pipe fittings 
DN125 v=80mm</t>
  </si>
  <si>
    <t>Csőidom szigetelése kőzetgyapot csőhéjjal 
DN125 v=80mm</t>
  </si>
  <si>
    <t>Insulation of valves with pre-insulated jacket 
DN125 v=80mm</t>
  </si>
  <si>
    <t>Szerelvény szigetelése beépített szigetelésű burkolattal 
DN125 v=80mm</t>
  </si>
  <si>
    <t xml:space="preserve">Radiographic or ultrasonic testing of welds 
DN250-DN300 </t>
  </si>
  <si>
    <t xml:space="preserve">Radiográfiai vagy ultrahangos varratvizsgálat 
DN250-DN300 </t>
  </si>
  <si>
    <t>Lifting of heavy mechanical equipments (Boiler, MWT, CRU HE)</t>
  </si>
  <si>
    <t>Gépészeti egységek telepítéséhez szükséges bemelési, daruzási munkálatok (Kazán, Táptartály, nagynyomású kondenztartály)</t>
  </si>
  <si>
    <t>431E</t>
  </si>
  <si>
    <t>Supply air</t>
  </si>
  <si>
    <t>Befúvás</t>
  </si>
  <si>
    <t>65x315</t>
  </si>
  <si>
    <t>115x515</t>
  </si>
  <si>
    <t>150x165</t>
  </si>
  <si>
    <t>200x315</t>
  </si>
  <si>
    <t>300x300</t>
  </si>
  <si>
    <t>315x115</t>
  </si>
  <si>
    <t>350x350</t>
  </si>
  <si>
    <t>350x400</t>
  </si>
  <si>
    <t>350x425</t>
  </si>
  <si>
    <t>400x400</t>
  </si>
  <si>
    <t>415x165</t>
  </si>
  <si>
    <t>415x315</t>
  </si>
  <si>
    <t>425x425</t>
  </si>
  <si>
    <t>450x450</t>
  </si>
  <si>
    <t>500x350</t>
  </si>
  <si>
    <t>500x500</t>
  </si>
  <si>
    <t>550x550</t>
  </si>
  <si>
    <t>700x800</t>
  </si>
  <si>
    <t>700x1000</t>
  </si>
  <si>
    <t>750x600</t>
  </si>
  <si>
    <t>800x550</t>
  </si>
  <si>
    <t>800x700</t>
  </si>
  <si>
    <t>900x700</t>
  </si>
  <si>
    <t>1000x450</t>
  </si>
  <si>
    <t>1000x600</t>
  </si>
  <si>
    <t>1000x1000</t>
  </si>
  <si>
    <t>1015x315</t>
  </si>
  <si>
    <t>1100x1100</t>
  </si>
  <si>
    <t>1200x1300</t>
  </si>
  <si>
    <t>1200x1500</t>
  </si>
  <si>
    <t>1240x855</t>
  </si>
  <si>
    <t>1250x600</t>
  </si>
  <si>
    <t>1300x600</t>
  </si>
  <si>
    <t>1300x900</t>
  </si>
  <si>
    <t>1300x1100</t>
  </si>
  <si>
    <t>1300x1300</t>
  </si>
  <si>
    <t>1500x600</t>
  </si>
  <si>
    <t>1600x750</t>
  </si>
  <si>
    <t>1750x600</t>
  </si>
  <si>
    <t>1800x1200</t>
  </si>
  <si>
    <t>2000x600</t>
  </si>
  <si>
    <t>2000x1500</t>
  </si>
  <si>
    <t>ø100</t>
  </si>
  <si>
    <t>ø125</t>
  </si>
  <si>
    <t>ø160</t>
  </si>
  <si>
    <t>ø200</t>
  </si>
  <si>
    <t>ø250</t>
  </si>
  <si>
    <t>ø300</t>
  </si>
  <si>
    <t>ø315</t>
  </si>
  <si>
    <t>ø350</t>
  </si>
  <si>
    <t>ø390</t>
  </si>
  <si>
    <t>ø400</t>
  </si>
  <si>
    <t>ø450</t>
  </si>
  <si>
    <t>ø560</t>
  </si>
  <si>
    <t>ø630</t>
  </si>
  <si>
    <t>ø700</t>
  </si>
  <si>
    <t>ø710</t>
  </si>
  <si>
    <t>ø800</t>
  </si>
  <si>
    <t>ø900</t>
  </si>
  <si>
    <t>Bend, round - ø560-ø560 - 30.00°</t>
  </si>
  <si>
    <t>Könyökidom kör keresztmetszet - ø560-ø560 - 30.00°</t>
  </si>
  <si>
    <t>Bend, round - ø200-ø200 - 30.00°</t>
  </si>
  <si>
    <t>Könyökidom kör keresztmetszet - ø200-ø200 - 30.00°</t>
  </si>
  <si>
    <t>Bend, round - ø560-ø560 - 45.00°</t>
  </si>
  <si>
    <t>Könyökidom kör keresztmetszet - ø560-ø560 - 45.00°</t>
  </si>
  <si>
    <t>Bend, round - ø315-ø315 - 45.00°</t>
  </si>
  <si>
    <t>Könyökidom kör keresztmetszet - ø315-ø315 - 45.00°</t>
  </si>
  <si>
    <t>Bend, round - ø200-ø200 - 49.00°</t>
  </si>
  <si>
    <t>Könyökidom kör keresztmetszet - ø200-ø200 - 49.00°</t>
  </si>
  <si>
    <t>Bend, round - ø100-ø100 - 90.00°</t>
  </si>
  <si>
    <t>Könyökidom kör keresztmetszet - ø100-ø100 - 90.00°</t>
  </si>
  <si>
    <t>Bend, round - ø125-ø125 - 90.00°</t>
  </si>
  <si>
    <t>Könyökidom kör keresztmetszet - ø125-ø125 - 90.00°</t>
  </si>
  <si>
    <t>Bend, round - ø160-ø160 - 90.00°</t>
  </si>
  <si>
    <t>Könyökidom kör keresztmetszet - ø160-ø160 - 90.00°</t>
  </si>
  <si>
    <t>Bend, round - ø200-ø200 - 90.00°</t>
  </si>
  <si>
    <t>Könyökidom kör keresztmetszet - ø200-ø200 - 90.00°</t>
  </si>
  <si>
    <t>Bend, round - ø250-ø250 - 90.00°</t>
  </si>
  <si>
    <t>Könyökidom kör keresztmetszet - ø250-ø250 - 90.00°</t>
  </si>
  <si>
    <t>Bend, round - ø300-ø300 - 90.00°</t>
  </si>
  <si>
    <t>Könyökidom kör keresztmetszet - ø300-ø300 - 90.00°</t>
  </si>
  <si>
    <t>Bend, round - ø315-ø315 - 90.00°</t>
  </si>
  <si>
    <t>Könyökidom kör keresztmetszet - ø315-ø315 - 90.00°</t>
  </si>
  <si>
    <t>Bend, round - ø390-ø390 - 90.00°</t>
  </si>
  <si>
    <t>Könyökidom kör keresztmetszet - ø390-ø390 - 90.00°</t>
  </si>
  <si>
    <t>Bend, round - ø560-ø560 - 90.00°</t>
  </si>
  <si>
    <t>Könyökidom kör keresztmetszet - ø560-ø560 - 90.00°</t>
  </si>
  <si>
    <t>Bend, round - ø700-ø700 - 90.00°</t>
  </si>
  <si>
    <t>Könyökidom kör keresztmetszet - ø700-ø700 - 90.00°</t>
  </si>
  <si>
    <t>Bend, round - ø630-ø630 - 90.00°</t>
  </si>
  <si>
    <t>Könyökidom kör keresztmetszet - ø630-ø630 - 90.00°</t>
  </si>
  <si>
    <t>Radius elbow - 700x1000-700x1000 - 90.00°</t>
  </si>
  <si>
    <t>Könyökidom négyszög keresztmetszet - 700x1000-700x1000 - 90.00°</t>
  </si>
  <si>
    <t>Radius elbow - 1000x700-1000x700 - 90.00°</t>
  </si>
  <si>
    <t>Könyökidom négyszög keresztmetszet - 1000x700-1000x700 - 90.00°</t>
  </si>
  <si>
    <t>Radius elbow - 300x300-300x300 - 45.00°</t>
  </si>
  <si>
    <t>Könyökidom négyszög keresztmetszet - 300x300-300x300 - 45.00°</t>
  </si>
  <si>
    <t>Radius elbow - 150x165-150x165 - 90.00°</t>
  </si>
  <si>
    <t>Könyökidom négyszög keresztmetszet - 150x165-150x165 - 90.00°</t>
  </si>
  <si>
    <t>Radius elbow - 200x315-200x315 - 90.00°</t>
  </si>
  <si>
    <t>Könyökidom négyszög keresztmetszet - 200x315-200x315 - 90.00°</t>
  </si>
  <si>
    <t>Radius elbow - 300x300-300x300 - 90.00°</t>
  </si>
  <si>
    <t>Könyökidom négyszög keresztmetszet - 300x300-300x300 - 90.00°</t>
  </si>
  <si>
    <t>Radius elbow - 350x350-300x350 - 90.00°</t>
  </si>
  <si>
    <t>Könyökidom négyszög keresztmetszet - 350x350-300x350 - 90.00°</t>
  </si>
  <si>
    <t>Radius elbow - 350x350-350x350 - 90.00°</t>
  </si>
  <si>
    <t>Könyökidom négyszög keresztmetszet - 350x350-350x350 - 90.00°</t>
  </si>
  <si>
    <t>Radius elbow - 425x425-350x425 - 90.00°</t>
  </si>
  <si>
    <t>Könyökidom négyszög keresztmetszet - 425x425-350x425 - 90.00°</t>
  </si>
  <si>
    <t>Radius elbow - 450x450-450x450 - 90.00°</t>
  </si>
  <si>
    <t>Könyökidom négyszög keresztmetszet - 450x450-450x450 - 90.00°</t>
  </si>
  <si>
    <t>Radius elbow - 550x425-425x425 - 90.00°</t>
  </si>
  <si>
    <t>Könyökidom négyszög keresztmetszet - 550x425-425x425 - 90.00°</t>
  </si>
  <si>
    <t>Radius elbow - 700x1000-450x1000 - 90.00°</t>
  </si>
  <si>
    <t>Könyökidom négyszög keresztmetszet - 700x1000-450x1000 - 90.00°</t>
  </si>
  <si>
    <t>Radius elbow - 800x700-800x700 - 90.00°</t>
  </si>
  <si>
    <t>Könyökidom négyszög keresztmetszet - 800x700-800x700 - 90.00°</t>
  </si>
  <si>
    <t>Radius elbow - 1000x1000-600x1000 - 90.00°</t>
  </si>
  <si>
    <t>Könyökidom négyszög keresztmetszet - 1000x1000-600x1000 - 90.00°</t>
  </si>
  <si>
    <t>Radius elbow - 1000x1000-1000x1000 - 90.00°</t>
  </si>
  <si>
    <t>Könyökidom négyszög keresztmetszet - 1000x1000-1000x1000 - 90.00°</t>
  </si>
  <si>
    <t>Radius elbow - 1100x1100-1100x1100 - 90.00°</t>
  </si>
  <si>
    <t>Könyökidom négyszög keresztmetszet - 1100x1100-1100x1100 - 90.00°</t>
  </si>
  <si>
    <t>Radius elbow - 1200x1300-1100x1300 - 90.00°</t>
  </si>
  <si>
    <t>Könyökidom négyszög keresztmetszet - 1200x1300-1100x1300 - 90.00°</t>
  </si>
  <si>
    <t>Radius elbow - 1200x1800-900x1800 - 90.00°</t>
  </si>
  <si>
    <t>Könyökidom négyszög keresztmetszet - 1200x1800-900x1800 - 90.00°</t>
  </si>
  <si>
    <t>Radius elbow - 1300x1100-1100x1100 - 90.00°</t>
  </si>
  <si>
    <t>Könyökidom négyszög keresztmetszet - 1300x1100-1100x1100 - 90.00°</t>
  </si>
  <si>
    <t>Radius elbow - 1300x1100-1300x1100 - 90.00°</t>
  </si>
  <si>
    <t>Könyökidom négyszög keresztmetszet - 1300x1100-1300x1100 - 90.00°</t>
  </si>
  <si>
    <t>Radius elbow - 1300x1300-1100x1300 - 90.00°</t>
  </si>
  <si>
    <t>Könyökidom négyszög keresztmetszet - 1300x1300-1100x1300 - 90.00°</t>
  </si>
  <si>
    <t>Radius elbow - 1500x2000-1200x2000 - 90.00°</t>
  </si>
  <si>
    <t>Könyökidom négyszög keresztmetszet - 1500x2000-1200x2000 - 90.00°</t>
  </si>
  <si>
    <t>Radius elbow - 1545x1000-700x1000 - 90.00°</t>
  </si>
  <si>
    <t>Könyökidom négyszög keresztmetszet - 1545x1000-700x1000 - 90.00°</t>
  </si>
  <si>
    <t>Transition, rect. - round - 300x300-ø300</t>
  </si>
  <si>
    <t>Négyszög-Kör átmenet - 300x300-ø300</t>
  </si>
  <si>
    <t>Transition, rect. - round - 315x115-ø200</t>
  </si>
  <si>
    <t>Négyszög-Kör átmenet - 315x115-ø200</t>
  </si>
  <si>
    <t>Transition, rect. - round - 410x675-ø390</t>
  </si>
  <si>
    <t>Négyszög-Kör átmenet - 410x675-ø390</t>
  </si>
  <si>
    <t>Transition, rect. - round - 750x600-ø630</t>
  </si>
  <si>
    <t>Négyszög-Kör átmenet - 750x600-ø630</t>
  </si>
  <si>
    <t>Transition, rect. - round - 900x700-ø700</t>
  </si>
  <si>
    <t>Négyszög-Kör átmenet - 900x700-ø700</t>
  </si>
  <si>
    <t>Transition, rect. - round - 900x900-ø800</t>
  </si>
  <si>
    <t>Négyszög-Kör átmenet - 900x900-ø800</t>
  </si>
  <si>
    <t>Transition, rect. - round - 900x900-ø900</t>
  </si>
  <si>
    <t>Négyszög-Kör átmenet - 900x900-ø900</t>
  </si>
  <si>
    <t>Transition, rect. - round - 1200x1500-ø900</t>
  </si>
  <si>
    <t>Négyszög-Kör átmenet - 1200x1500-ø900</t>
  </si>
  <si>
    <t>Transition, rect. - round - 1300x600-ø630</t>
  </si>
  <si>
    <t>Négyszög-Kör átmenet - 1300x600-ø630</t>
  </si>
  <si>
    <t>Transition, rect. - round - 1500x600-ø630</t>
  </si>
  <si>
    <t>Négyszög-Kör átmenet - 1500x600-ø630</t>
  </si>
  <si>
    <t>Transition, rect. - round - 1600x750-ø630</t>
  </si>
  <si>
    <t>Négyszög-Kör átmenet - 1600x750-ø630</t>
  </si>
  <si>
    <t>Reducer, round - ø160-ø100</t>
  </si>
  <si>
    <t>Szűkítő kör keresztmetszet - ø160-ø100</t>
  </si>
  <si>
    <t>Reducer, round - ø160-ø125</t>
  </si>
  <si>
    <t>Szűkítő kör keresztmetszet - ø160-ø125</t>
  </si>
  <si>
    <t>Reducer, round - ø160-ø158</t>
  </si>
  <si>
    <t>Szűkítő kör keresztmetszet - ø160-ø158</t>
  </si>
  <si>
    <t>Reducer, round - ø200-ø100</t>
  </si>
  <si>
    <t>Szűkítő kör keresztmetszet - ø200-ø100</t>
  </si>
  <si>
    <t>Reducer, round - ø200-ø160</t>
  </si>
  <si>
    <t>Szűkítő kör keresztmetszet - ø200-ø160</t>
  </si>
  <si>
    <t>Reducer, round - ø200-ø198</t>
  </si>
  <si>
    <t>Szűkítő kör keresztmetszet - ø200-ø198</t>
  </si>
  <si>
    <t>Reducer, round - ø250-ø160</t>
  </si>
  <si>
    <t>Szűkítő kör keresztmetszet - ø250-ø160</t>
  </si>
  <si>
    <t>Reducer, round - ø250-ø200</t>
  </si>
  <si>
    <t>Szűkítő kör keresztmetszet - ø250-ø200</t>
  </si>
  <si>
    <t>Reducer, round - ø250-ø248</t>
  </si>
  <si>
    <t>Szűkítő kör keresztmetszet - ø250-ø248</t>
  </si>
  <si>
    <t>Reducer, round - ø300-ø200</t>
  </si>
  <si>
    <t>Szűkítő kör keresztmetszet - ø300-ø200</t>
  </si>
  <si>
    <t>Reducer, round - ø300-ø250</t>
  </si>
  <si>
    <t>Szűkítő kör keresztmetszet - ø300-ø250</t>
  </si>
  <si>
    <t>Reducer, round - ø315-ø200</t>
  </si>
  <si>
    <t>Szűkítő kör keresztmetszet - ø315-ø200</t>
  </si>
  <si>
    <t>Reducer, round - ø315-ø250</t>
  </si>
  <si>
    <t>Szűkítő kör keresztmetszet - ø315-ø250</t>
  </si>
  <si>
    <t>Reducer, round - ø315-ø300</t>
  </si>
  <si>
    <t>Szűkítő kör keresztmetszet - ø315-ø300</t>
  </si>
  <si>
    <t>Reducer, round - ø350-ø300</t>
  </si>
  <si>
    <t>Szűkítő kör keresztmetszet - ø350-ø300</t>
  </si>
  <si>
    <t>Reducer, round - ø350-ø315</t>
  </si>
  <si>
    <t>Szűkítő kör keresztmetszet - ø350-ø315</t>
  </si>
  <si>
    <t>Reducer, round - ø390-ø300</t>
  </si>
  <si>
    <t>Szűkítő kör keresztmetszet - ø390-ø300</t>
  </si>
  <si>
    <t>Reducer, round - ø400-ø200</t>
  </si>
  <si>
    <t>Szűkítő kör keresztmetszet - ø400-ø200</t>
  </si>
  <si>
    <t>Reducer, round - ø400-ø250</t>
  </si>
  <si>
    <t>Szűkítő kör keresztmetszet - ø400-ø250</t>
  </si>
  <si>
    <t>Reducer, round - ø400-ø315</t>
  </si>
  <si>
    <t>Szűkítő kör keresztmetszet - ø400-ø315</t>
  </si>
  <si>
    <t>Reducer, round - ø400-ø350</t>
  </si>
  <si>
    <t>Szűkítő kör keresztmetszet - ø400-ø350</t>
  </si>
  <si>
    <t>Reducer, round - ø450-ø250</t>
  </si>
  <si>
    <t>Szűkítő kör keresztmetszet - ø450-ø250</t>
  </si>
  <si>
    <t>Reducer, round - ø450-ø315</t>
  </si>
  <si>
    <t>Szűkítő kör keresztmetszet - ø450-ø315</t>
  </si>
  <si>
    <t>Reducer, round - ø450-ø400</t>
  </si>
  <si>
    <t>Szűkítő kör keresztmetszet - ø450-ø400</t>
  </si>
  <si>
    <t>Reducer, round - ø630-ø560</t>
  </si>
  <si>
    <t>Szűkítő kör keresztmetszet - ø630-ø560</t>
  </si>
  <si>
    <t>Reducer, round - ø700-ø560</t>
  </si>
  <si>
    <t>Szűkítő kör keresztmetszet - ø700-ø560</t>
  </si>
  <si>
    <t>Reducer, round - ø710-ø630</t>
  </si>
  <si>
    <t>Szűkítő kör keresztmetszet - ø710-ø630</t>
  </si>
  <si>
    <t>Reducer, round - ø800-ø710</t>
  </si>
  <si>
    <t>Szűkítő kör keresztmetszet - ø800-ø710</t>
  </si>
  <si>
    <t>Reducer, round - ø900-ø630</t>
  </si>
  <si>
    <t>Szűkítő kör keresztmetszet - ø900-ø630</t>
  </si>
  <si>
    <t>Reducer, round - ø900-ø800</t>
  </si>
  <si>
    <t>Szűkítő kör keresztmetszet - ø900-ø800</t>
  </si>
  <si>
    <t>Reducer, rectangular - 300x300-200x315</t>
  </si>
  <si>
    <t>Szűkítő négyszög keresztmetszet - 300x300-200x315</t>
  </si>
  <si>
    <t>Reducer, rectangular - 300x350-300x300</t>
  </si>
  <si>
    <t>Szűkítő négyszög keresztmetszet - 300x350-300x300</t>
  </si>
  <si>
    <t>Reducer, rectangular - 350x400-350x350</t>
  </si>
  <si>
    <t>Szűkítő négyszög keresztmetszet - 350x400-350x350</t>
  </si>
  <si>
    <t>Reducer, rectangular - 350x425-400x345</t>
  </si>
  <si>
    <t>Szűkítő négyszög keresztmetszet - 350x425-400x345</t>
  </si>
  <si>
    <t>Reducer, rectangular - 350x550-350x350</t>
  </si>
  <si>
    <t>Szűkítő négyszög keresztmetszet - 350x550-350x350</t>
  </si>
  <si>
    <t>Reducer, rectangular - 400x345-350x350</t>
  </si>
  <si>
    <t>Szűkítő négyszög keresztmetszet - 400x345-350x350</t>
  </si>
  <si>
    <t>Reducer, rectangular - 450x165-150x165</t>
  </si>
  <si>
    <t>Szűkítő négyszög keresztmetszet - 450x165-150x165</t>
  </si>
  <si>
    <t>Reducer, rectangular - 450x450-400x400</t>
  </si>
  <si>
    <t>Szűkítő négyszög keresztmetszet - 450x450-400x400</t>
  </si>
  <si>
    <t>Reducer, rectangular - 500x500-450x450</t>
  </si>
  <si>
    <t>Szűkítő négyszög keresztmetszet - 500x500-450x450</t>
  </si>
  <si>
    <t>Reducer, rectangular - 550x550-550x425</t>
  </si>
  <si>
    <t>Szűkítő négyszög keresztmetszet - 550x550-550x425</t>
  </si>
  <si>
    <t>Reducer, rectangular - 600x510-550x550</t>
  </si>
  <si>
    <t>Szűkítő négyszög keresztmetszet - 600x510-550x550</t>
  </si>
  <si>
    <t>Reducer, rectangular - 630x550-500x500</t>
  </si>
  <si>
    <t>Szűkítő négyszög keresztmetszet - 630x550-500x500</t>
  </si>
  <si>
    <t>Reducer, rectangular - 800x550-400x400</t>
  </si>
  <si>
    <t>Szűkítő négyszög keresztmetszet - 800x550-400x400</t>
  </si>
  <si>
    <t>Reducer, rectangular - 800x675-800x550</t>
  </si>
  <si>
    <t>Szűkítő négyszög keresztmetszet - 800x675-800x550</t>
  </si>
  <si>
    <t>Reducer, rectangular - 800x700-800x550</t>
  </si>
  <si>
    <t>Szűkítő négyszög keresztmetszet - 800x700-800x550</t>
  </si>
  <si>
    <t>Reducer, rectangular - 800x1005-700x1000</t>
  </si>
  <si>
    <t>Szűkítő négyszög keresztmetszet - 800x1005-700x1000</t>
  </si>
  <si>
    <t>Reducer, rectangular - 1000x510-1000x450</t>
  </si>
  <si>
    <t>Szűkítő négyszög keresztmetszet - 1000x510-1000x450</t>
  </si>
  <si>
    <t>Reducer, rectangular - 1000x600-750x600</t>
  </si>
  <si>
    <t>Szűkítő négyszög keresztmetszet - 1000x600-750x600</t>
  </si>
  <si>
    <t>Reducer, rectangular - 1000x1005-1000x1000</t>
  </si>
  <si>
    <t>Szűkítő négyszög keresztmetszet - 1000x1005-1000x1000</t>
  </si>
  <si>
    <t>Reducer, rectangular - 1200x700-900x700</t>
  </si>
  <si>
    <t>Szűkítő négyszög keresztmetszet - 1200x700-900x700</t>
  </si>
  <si>
    <t>Reducer, rectangular - 1240x855-700x800</t>
  </si>
  <si>
    <t>Szűkítő négyszög keresztmetszet - 1240x855-700x800</t>
  </si>
  <si>
    <t>Reducer, rectangular - 1250x600-1000x600</t>
  </si>
  <si>
    <t>Szűkítő négyszög keresztmetszet - 1250x600-1000x600</t>
  </si>
  <si>
    <t>Reducer, rectangular - 1300x600-1250x600</t>
  </si>
  <si>
    <t>Szűkítő négyszög keresztmetszet - 1300x600-1250x600</t>
  </si>
  <si>
    <t>Reducer, rectangular - 1500x600-1250x600</t>
  </si>
  <si>
    <t>Szűkítő négyszög keresztmetszet - 1500x600-1250x600</t>
  </si>
  <si>
    <t>Reducer, rectangular - 1545x1160-1545x1000</t>
  </si>
  <si>
    <t>Szűkítő négyszög keresztmetszet - 1545x1160-1545x1000</t>
  </si>
  <si>
    <t>Reducer, rectangular - 1600x750-1500x600</t>
  </si>
  <si>
    <t>Szűkítő négyszög keresztmetszet - 1600x750-1500x600</t>
  </si>
  <si>
    <t>Reducer, rectangular - 1750x600-1500x600</t>
  </si>
  <si>
    <t>Szűkítő négyszög keresztmetszet - 1750x600-1500x600</t>
  </si>
  <si>
    <t>Reducer, rectangular - 1800x900-1300x900</t>
  </si>
  <si>
    <t>Szűkítő négyszög keresztmetszet - 1800x900-1300x900</t>
  </si>
  <si>
    <t>Reducer, rectangular - 2000x600-1750x600</t>
  </si>
  <si>
    <t>Szűkítő négyszög keresztmetszet - 2000x600-1750x600</t>
  </si>
  <si>
    <t>Reducer, rectangular - 2000x1200-1800x1200</t>
  </si>
  <si>
    <t>Szűkítő négyszög keresztmetszet - 2000x1200-1800x1200</t>
  </si>
  <si>
    <t>Reducer, rectangular - 2155x1770-1000x1000</t>
  </si>
  <si>
    <t>Szűkítő négyszög keresztmetszet - 2155x1770-1000x1000</t>
  </si>
  <si>
    <t>Reducer, rectangular - 2460x1465-1100x1100</t>
  </si>
  <si>
    <t>Szűkítő négyszög keresztmetszet - 2460x1465-1100x1100</t>
  </si>
  <si>
    <t>Reducer, rectangular - 2460x1465-1300x1100</t>
  </si>
  <si>
    <t>Szűkítő négyszög keresztmetszet - 2460x1465-1300x1100</t>
  </si>
  <si>
    <t>T-piece, round - ø100-ø100-ø100</t>
  </si>
  <si>
    <t>T-idom kör keresztmetszet - ø100-ø100-ø100</t>
  </si>
  <si>
    <t>T-piece, round - ø160-ø160-ø125</t>
  </si>
  <si>
    <t>T-idom kör keresztmetszet - ø160-ø160-ø125</t>
  </si>
  <si>
    <t>T-piece, round - ø160-ø160-ø160</t>
  </si>
  <si>
    <t>T-idom kör keresztmetszet - ø160-ø160-ø160</t>
  </si>
  <si>
    <t>T-piece, round - ø200-ø160-ø160</t>
  </si>
  <si>
    <t>T-idom kör keresztmetszet - ø200-ø160-ø160</t>
  </si>
  <si>
    <t>T-piece, round - ø200-ø200-ø100</t>
  </si>
  <si>
    <t>T-idom kör keresztmetszet - ø200-ø200-ø100</t>
  </si>
  <si>
    <t>T-piece, round - ø200-ø200-ø125</t>
  </si>
  <si>
    <t>T-idom kör keresztmetszet - ø200-ø200-ø125</t>
  </si>
  <si>
    <t>T-piece, round - ø200-ø200-ø160</t>
  </si>
  <si>
    <t>T-idom kör keresztmetszet - ø200-ø200-ø160</t>
  </si>
  <si>
    <t>T-piece, round - ø200-ø200-ø200</t>
  </si>
  <si>
    <t>T-idom kör keresztmetszet - ø200-ø200-ø200</t>
  </si>
  <si>
    <t>T-piece, round - ø250-ø200-ø200</t>
  </si>
  <si>
    <t>T-idom kör keresztmetszet - ø250-ø200-ø200</t>
  </si>
  <si>
    <t>T-piece, round - ø250-ø250-ø100</t>
  </si>
  <si>
    <t>T-idom kör keresztmetszet - ø250-ø250-ø100</t>
  </si>
  <si>
    <t>T-piece, round - ø250-ø250-ø125</t>
  </si>
  <si>
    <t>T-idom kör keresztmetszet - ø250-ø250-ø125</t>
  </si>
  <si>
    <t>T-piece, round - ø250-ø250-ø160</t>
  </si>
  <si>
    <t>T-idom kör keresztmetszet - ø250-ø250-ø160</t>
  </si>
  <si>
    <t>T-piece, round - ø250-ø250-ø200</t>
  </si>
  <si>
    <t>T-idom kör keresztmetszet - ø250-ø250-ø200</t>
  </si>
  <si>
    <t>T-piece, round - ø250-ø250-ø250</t>
  </si>
  <si>
    <t>T-idom kör keresztmetszet - ø250-ø250-ø250</t>
  </si>
  <si>
    <t>T-piece, round - ø300-ø250-ø250</t>
  </si>
  <si>
    <t>T-idom kör keresztmetszet - ø300-ø250-ø250</t>
  </si>
  <si>
    <t>T-piece, round - ø300-ø300-ø160</t>
  </si>
  <si>
    <t>T-idom kör keresztmetszet - ø300-ø300-ø160</t>
  </si>
  <si>
    <t>T-piece, round - ø300-ø300-ø250</t>
  </si>
  <si>
    <t>T-idom kör keresztmetszet - ø300-ø300-ø250</t>
  </si>
  <si>
    <t>T-piece, round - ø300-ø300-ø300</t>
  </si>
  <si>
    <t>T-idom kör keresztmetszet - ø300-ø300-ø300</t>
  </si>
  <si>
    <t>T-piece, round - ø315-ø250-ø250</t>
  </si>
  <si>
    <t>T-idom kör keresztmetszet - ø315-ø250-ø250</t>
  </si>
  <si>
    <t>T-piece, round - ø315-ø315-ø200</t>
  </si>
  <si>
    <t>T-idom kör keresztmetszet - ø315-ø315-ø200</t>
  </si>
  <si>
    <t>T-piece, round - ø315-ø315-ø250</t>
  </si>
  <si>
    <t>T-idom kör keresztmetszet - ø315-ø315-ø250</t>
  </si>
  <si>
    <t>T-piece, round - ø350-ø350-ø250</t>
  </si>
  <si>
    <t>T-idom kör keresztmetszet - ø350-ø350-ø250</t>
  </si>
  <si>
    <t>T-piece, round - ø400-ø400-ø100</t>
  </si>
  <si>
    <t>T-idom kör keresztmetszet - ø400-ø400-ø100</t>
  </si>
  <si>
    <t>T-piece, round - ø400-ø400-ø160</t>
  </si>
  <si>
    <t>T-idom kör keresztmetszet - ø400-ø400-ø160</t>
  </si>
  <si>
    <t>T-piece, round - ø400-ø400-ø200</t>
  </si>
  <si>
    <t>T-idom kör keresztmetszet - ø400-ø400-ø200</t>
  </si>
  <si>
    <t>T-piece, round - ø400-ø400-ø250</t>
  </si>
  <si>
    <t>T-idom kör keresztmetszet - ø400-ø400-ø250</t>
  </si>
  <si>
    <t>T-piece, round - ø450-ø450-ø160</t>
  </si>
  <si>
    <t>T-idom kör keresztmetszet - ø450-ø450-ø160</t>
  </si>
  <si>
    <t>T-piece, round - ø450-ø450-ø200</t>
  </si>
  <si>
    <t>T-idom kör keresztmetszet - ø450-ø450-ø200</t>
  </si>
  <si>
    <t>T-piece, round - ø450-ø450-ø250</t>
  </si>
  <si>
    <t>T-idom kör keresztmetszet - ø450-ø450-ø250</t>
  </si>
  <si>
    <t>T-piece, round - ø450-ø450-ø315</t>
  </si>
  <si>
    <t>T-idom kör keresztmetszet - ø450-ø450-ø315</t>
  </si>
  <si>
    <t>T-piece, round - ø450-ø450-ø450</t>
  </si>
  <si>
    <t>T-idom kör keresztmetszet - ø450-ø450-ø450</t>
  </si>
  <si>
    <t>T-piece, round - ø560-ø560-ø560</t>
  </si>
  <si>
    <t>T-idom kör keresztmetszet - ø560-ø560-ø560</t>
  </si>
  <si>
    <t>T-piece, round - ø630-ø630-ø560</t>
  </si>
  <si>
    <t>T-idom kör keresztmetszet - ø630-ø630-ø560</t>
  </si>
  <si>
    <t>T-piece, round - ø700-ø700-ø400</t>
  </si>
  <si>
    <t>T-idom kör keresztmetszet - ø700-ø700-ø400</t>
  </si>
  <si>
    <t>T-piece, round - ø700-ø700-ø560</t>
  </si>
  <si>
    <t>T-idom kör keresztmetszet - ø700-ø700-ø560</t>
  </si>
  <si>
    <t>T-piece, round - ø710-ø710-ø560</t>
  </si>
  <si>
    <t>T-idom kör keresztmetszet - ø710-ø710-ø560</t>
  </si>
  <si>
    <t>T-piece, round - ø800-ø800-ø560</t>
  </si>
  <si>
    <t>T-idom kör keresztmetszet - ø800-ø800-ø560</t>
  </si>
  <si>
    <t>T-piece, round - ø900-ø900-ø560</t>
  </si>
  <si>
    <t>T-idom kör keresztmetszet - ø900-ø900-ø560</t>
  </si>
  <si>
    <t>T-piece, round - ø900-ø900-ø900</t>
  </si>
  <si>
    <t>T-idom kör keresztmetszet - ø900-ø900-ø900</t>
  </si>
  <si>
    <t>T-piece, rectangular - 400x400-350x400-350x400</t>
  </si>
  <si>
    <t>T-idom négyszög keresztmetszet - 400x400-350x400-350x400</t>
  </si>
  <si>
    <t>T-piece, rectangular - 450x450-165x450-450x450</t>
  </si>
  <si>
    <t>T-idom négyszög keresztmetszet - 450x450-165x450-450x450</t>
  </si>
  <si>
    <t>T-piece, rectangular - 700x800-700x800-700x800</t>
  </si>
  <si>
    <t>T-idom négyszög keresztmetszet - 700x800-700x800-700x800</t>
  </si>
  <si>
    <t>T-piece, rectangular - 800x550-550x550-350x550</t>
  </si>
  <si>
    <t>T-idom négyszög keresztmetszet - 800x550-550x550-350x550</t>
  </si>
  <si>
    <t>T-piece, rectangular - 1300x900-900x900-900x900</t>
  </si>
  <si>
    <t>T-idom négyszög keresztmetszet - 1300x900-900x900-900x900</t>
  </si>
  <si>
    <t>T-piece, rectangular - 1800x1200-700x1200-700x1200</t>
  </si>
  <si>
    <t>T-idom négyszög keresztmetszet - 1800x1200-700x1200-700x1200</t>
  </si>
  <si>
    <t>End cap, rectangular - 200x315-200x315</t>
  </si>
  <si>
    <t>Véglezáró kör keresztmetszet - 200x315-200x315</t>
  </si>
  <si>
    <t>End cap, rectangular - 200x315</t>
  </si>
  <si>
    <t>Véglezáró kör keresztmetszet - 200x315</t>
  </si>
  <si>
    <t>End cap, rectangular - 1000x450</t>
  </si>
  <si>
    <t>Véglezáró kör keresztmetszet - 1000x450</t>
  </si>
  <si>
    <t>End cap, rectangular - 1000x600</t>
  </si>
  <si>
    <t>Véglezáró kör keresztmetszet - 1000x600</t>
  </si>
  <si>
    <t>End cap, rectangular - 2000x600</t>
  </si>
  <si>
    <t>Véglezáró kör keresztmetszet - 2000x600</t>
  </si>
  <si>
    <t>Takeoff for grille - 300x300-300x300</t>
  </si>
  <si>
    <t>Ültető idom rácshoz - 300x300-300x300</t>
  </si>
  <si>
    <t>Takeoff for grille - 315x65-315x65</t>
  </si>
  <si>
    <t>Ültető idom rácshoz - 315x65-315x65</t>
  </si>
  <si>
    <t>Takeoff for grille - 415x165-415x165</t>
  </si>
  <si>
    <t>Ültető idom rácshoz - 415x165-415x165</t>
  </si>
  <si>
    <t>Takeoff for grille - 415x315-415x315</t>
  </si>
  <si>
    <t>Ültető idom rácshoz - 415x315-415x315</t>
  </si>
  <si>
    <t>Takeoff for grille - 450x1000-450x1000</t>
  </si>
  <si>
    <t>Ültető idom rácshoz - 450x1000-450x1000</t>
  </si>
  <si>
    <t>Takeoff for grille - 515x115-515x115</t>
  </si>
  <si>
    <t>Ültető idom rácshoz - 515x115-515x115</t>
  </si>
  <si>
    <t>Takeoff for grille - 1015x315-1015x315</t>
  </si>
  <si>
    <t>Ültető idom rácshoz - 1015x315-1015x315</t>
  </si>
  <si>
    <t>Takeoff for grille - 1200x1300-1200x1300</t>
  </si>
  <si>
    <t>Ültető idom rácshoz - 1200x1300-1200x1300</t>
  </si>
  <si>
    <t>Takeoff for grille - 1300x1100-1300x1100</t>
  </si>
  <si>
    <t>Ültető idom rácshoz - 1300x1100-1300x1100</t>
  </si>
  <si>
    <t>Takeoff for grille - 2000x1500-2000x1500</t>
  </si>
  <si>
    <t>Ültető idom rácshoz - 2000x1500-2000x1500</t>
  </si>
  <si>
    <t>Saddle mount for grille - ø160-ø160</t>
  </si>
  <si>
    <t>Ültetőidom kör keresztmetszet - ø160-ø160</t>
  </si>
  <si>
    <t>Saddle mount for grille - ø250-ø250</t>
  </si>
  <si>
    <t>Ültetőidom kör keresztmetszet - ø250-ø250</t>
  </si>
  <si>
    <t>Saddle mount for grille - ø315-ø315</t>
  </si>
  <si>
    <t>Ültetőidom kör keresztmetszet - ø315-ø315</t>
  </si>
  <si>
    <t>Saddle mount for grille - ø400-ø400</t>
  </si>
  <si>
    <t>Ültetőidom kör keresztmetszet - ø400-ø400</t>
  </si>
  <si>
    <t>Saddle mount for grille - ø450-ø450</t>
  </si>
  <si>
    <t>Ültetőidom kör keresztmetszet - ø450-ø450</t>
  </si>
  <si>
    <t>Saddle mount for grille - ø560-ø560</t>
  </si>
  <si>
    <t>Ültetőidom kör keresztmetszet - ø560-ø560</t>
  </si>
  <si>
    <t>Flexible duct</t>
  </si>
  <si>
    <t>Flexibilis légcsatorna</t>
  </si>
  <si>
    <t>Outdoor air</t>
  </si>
  <si>
    <t>Friss levegő</t>
  </si>
  <si>
    <t>1545x1160</t>
  </si>
  <si>
    <t>1600x1500</t>
  </si>
  <si>
    <t>1600x1665</t>
  </si>
  <si>
    <t>2155x1770</t>
  </si>
  <si>
    <t>2460x1465</t>
  </si>
  <si>
    <t>Bend, round - ø250-ø250 - 45.00°</t>
  </si>
  <si>
    <t>Könyökidom kör keresztmetszet - ø250-ø250 - 45.00°</t>
  </si>
  <si>
    <t>Bend, round - ø300-ø300 - 45.00°</t>
  </si>
  <si>
    <t>Könyökidom kör keresztmetszet - ø300-ø300 - 45.00°</t>
  </si>
  <si>
    <t xml:space="preserve">Radius elbow - 500x500-500x500 - </t>
  </si>
  <si>
    <t xml:space="preserve">Könyökidom négyszög keresztmetszet - 500x500-500x500 - </t>
  </si>
  <si>
    <t>Radius elbow - 500x500-500x500 - 35.00°</t>
  </si>
  <si>
    <t>Könyökidom négyszög keresztmetszet - 500x500-500x500 - 35.00°</t>
  </si>
  <si>
    <t>Radius elbow - 500x500-500x500 - 90.00°</t>
  </si>
  <si>
    <t>Könyökidom négyszög keresztmetszet - 500x500-500x500 - 90.00°</t>
  </si>
  <si>
    <t>Radius elbow - 1240x855-1240x855 - 90.00°</t>
  </si>
  <si>
    <t>Könyökidom négyszög keresztmetszet - 1240x855-1240x855 - 90.00°</t>
  </si>
  <si>
    <t>Radius elbow - 2155x1770-2155x1770 - 90.00°</t>
  </si>
  <si>
    <t>Könyökidom négyszög keresztmetszet - 2155x1770-2155x1770 - 90.00°</t>
  </si>
  <si>
    <t>Radius elbow - 2460x1465-2460x1465 - 90.00°</t>
  </si>
  <si>
    <t>Könyökidom négyszög keresztmetszet - 2460x1465-2460x1465 - 90.00°</t>
  </si>
  <si>
    <t>Reducer, rectangular - 410x675-300x300</t>
  </si>
  <si>
    <t>Szűkítő négyszög keresztmetszet - 410x675-300x300</t>
  </si>
  <si>
    <t>Return air</t>
  </si>
  <si>
    <t>Elszívás</t>
  </si>
  <si>
    <t>215x315</t>
  </si>
  <si>
    <t>250x250</t>
  </si>
  <si>
    <t>250x300</t>
  </si>
  <si>
    <t>315x165</t>
  </si>
  <si>
    <t>315x815</t>
  </si>
  <si>
    <t>315x1015</t>
  </si>
  <si>
    <t>325x300</t>
  </si>
  <si>
    <t>415x65</t>
  </si>
  <si>
    <t>415x215</t>
  </si>
  <si>
    <t>415x250</t>
  </si>
  <si>
    <t>500x450</t>
  </si>
  <si>
    <t>515x315</t>
  </si>
  <si>
    <t>540x450</t>
  </si>
  <si>
    <t>550x450</t>
  </si>
  <si>
    <t>550x700</t>
  </si>
  <si>
    <t>600x450</t>
  </si>
  <si>
    <t>650x650</t>
  </si>
  <si>
    <t>700x550</t>
  </si>
  <si>
    <t>700x900</t>
  </si>
  <si>
    <t>900x450</t>
  </si>
  <si>
    <t>1000x700</t>
  </si>
  <si>
    <t>1800x1000</t>
  </si>
  <si>
    <t>2000x2200</t>
  </si>
  <si>
    <t>2700x1600</t>
  </si>
  <si>
    <t>2900x2000</t>
  </si>
  <si>
    <t>Bend, round - ø315-ø315 - 15.00°</t>
  </si>
  <si>
    <t>Könyökidom kör keresztmetszet - ø315-ø315 - 15.00°</t>
  </si>
  <si>
    <t>Bend, round - ø200-ø200 - 45.00°</t>
  </si>
  <si>
    <t>Könyökidom kör keresztmetszet - ø200-ø200 - 45.00°</t>
  </si>
  <si>
    <t>Bend, round - ø400-ø400 - 45.00°</t>
  </si>
  <si>
    <t>Könyökidom kör keresztmetszet - ø400-ø400 - 45.00°</t>
  </si>
  <si>
    <t>Bend, round - ø400-ø400 - 90.00°</t>
  </si>
  <si>
    <t>Könyökidom kör keresztmetszet - ø400-ø400 - 90.00°</t>
  </si>
  <si>
    <t>Bend, round (small radius) - ø900-ø900 - 90.00°</t>
  </si>
  <si>
    <t>Könyökidom kör keresztmetszet kisebb ívű - ø900-ø900 - 90.00°</t>
  </si>
  <si>
    <t>Radius elbow - 65x415-65x415 - 45.00°</t>
  </si>
  <si>
    <t>Könyökidom négyszög keresztmetszet - 65x415-65x415 - 45.00°</t>
  </si>
  <si>
    <t>Radius elbow - 250x415-65x415 - 45.00°</t>
  </si>
  <si>
    <t>Könyökidom négyszög keresztmetszet - 250x415-65x415 - 45.00°</t>
  </si>
  <si>
    <t>Radius elbow - 2200x2000-2200x2000 - 45.00°</t>
  </si>
  <si>
    <t>Könyökidom négyszög keresztmetszet - 2200x2000-2200x2000 - 45.00°</t>
  </si>
  <si>
    <t>Radius elbow - 250x250-250x250 - 90.00°</t>
  </si>
  <si>
    <t>Könyökidom négyszög keresztmetszet - 250x250-250x250 - 90.00°</t>
  </si>
  <si>
    <t>Radius elbow - 300x250-250x250 - 90.00°</t>
  </si>
  <si>
    <t>Könyökidom négyszög keresztmetszet - 300x250-250x250 - 90.00°</t>
  </si>
  <si>
    <t>Radius elbow - 540x450-540x450 - 90.00°</t>
  </si>
  <si>
    <t>Könyökidom négyszög keresztmetszet - 540x450-540x450 - 90.00°</t>
  </si>
  <si>
    <t>Radius elbow - 550x550-550x550 - 90.00°</t>
  </si>
  <si>
    <t>Könyökidom négyszög keresztmetszet - 550x550-550x550 - 90.00°</t>
  </si>
  <si>
    <t>Radius elbow - 550x700-550x700 - 90.00°</t>
  </si>
  <si>
    <t>Könyökidom négyszög keresztmetszet - 550x700-550x700 - 90.00°</t>
  </si>
  <si>
    <t>Radius elbow - 650x650-650x650 - 90.00°</t>
  </si>
  <si>
    <t>Könyökidom négyszög keresztmetszet - 650x650-650x650 - 90.00°</t>
  </si>
  <si>
    <t>Radius elbow - 675x410-300x410 - 90.00°</t>
  </si>
  <si>
    <t>Könyökidom négyszög keresztmetszet - 675x410-300x410 - 90.00°</t>
  </si>
  <si>
    <t>Radius elbow - 900x700-900x700 - 90.00°</t>
  </si>
  <si>
    <t>Könyökidom négyszög keresztmetszet - 900x700-900x700 - 90.00°</t>
  </si>
  <si>
    <t>Radius elbow - 2000x2200-2000x2200 - 90.00°</t>
  </si>
  <si>
    <t>Könyökidom négyszög keresztmetszet - 2000x2200-2000x2200 - 90.00°</t>
  </si>
  <si>
    <t>Radius elbow - 2900x2000-1600x2000 - 90.00°</t>
  </si>
  <si>
    <t>Könyökidom négyszög keresztmetszet - 2900x2000-1600x2000 - 90.00°</t>
  </si>
  <si>
    <t>Radius elbow - 2900x2000-2200x2000 - 90.00°</t>
  </si>
  <si>
    <t>Könyökidom négyszög keresztmetszet - 2900x2000-2200x2000 - 90.00°</t>
  </si>
  <si>
    <t>Transition, rect. - round - 250x250-ø200</t>
  </si>
  <si>
    <t>Négyszög-Kör átmenet - 250x250-ø200</t>
  </si>
  <si>
    <t>Transition, rect. - round - 300x300-ø250</t>
  </si>
  <si>
    <t>Négyszög-Kör átmenet - 300x300-ø250</t>
  </si>
  <si>
    <t>Transition, rect. - round - 315x215-ø200</t>
  </si>
  <si>
    <t>Négyszög-Kör átmenet - 315x215-ø200</t>
  </si>
  <si>
    <t>Transition, rect. - round - 400x345-ø400</t>
  </si>
  <si>
    <t>Négyszög-Kör átmenet - 400x345-ø400</t>
  </si>
  <si>
    <t>Transition, rect. - round - 415x215-ø200</t>
  </si>
  <si>
    <t>Négyszög-Kör átmenet - 415x215-ø200</t>
  </si>
  <si>
    <t>Transition, rect. - round - 515x315-ø250</t>
  </si>
  <si>
    <t>Négyszög-Kör átmenet - 515x315-ø250</t>
  </si>
  <si>
    <t>Transition, rect. - round - 550x550-ø400</t>
  </si>
  <si>
    <t>Négyszög-Kör átmenet - 550x550-ø400</t>
  </si>
  <si>
    <t>Transition, rect. - round - 600x450-ø250</t>
  </si>
  <si>
    <t>Négyszög-Kör átmenet - 600x450-ø250</t>
  </si>
  <si>
    <t>Transition, rect. - round - 600x450-ø400</t>
  </si>
  <si>
    <t>Négyszög-Kör átmenet - 600x450-ø400</t>
  </si>
  <si>
    <t>Transition, rect. - round - 600x450-ø450</t>
  </si>
  <si>
    <t>Négyszög-Kör átmenet - 600x450-ø450</t>
  </si>
  <si>
    <t>Transition, rect. - round - 2000x1600-ø1600</t>
  </si>
  <si>
    <t>Négyszög-Kör átmenet - 2000x1600-ø1600</t>
  </si>
  <si>
    <t>Transition, rect. - round - 2000x2900-ø1600</t>
  </si>
  <si>
    <t>Négyszög-Kör átmenet - 2000x2900-ø1600</t>
  </si>
  <si>
    <t>Transition, rect. - round - 2900x2000-ø1600</t>
  </si>
  <si>
    <t>Négyszög-Kör átmenet - 2900x2000-ø1600</t>
  </si>
  <si>
    <t>Reducer, round - ø198-ø160</t>
  </si>
  <si>
    <t>Szűkítő kör keresztmetszet - ø198-ø160</t>
  </si>
  <si>
    <t>Reducer, round - ø250-ø100</t>
  </si>
  <si>
    <t>Szűkítő kör keresztmetszet - ø250-ø100</t>
  </si>
  <si>
    <t>Reducer, round - ø300-ø298</t>
  </si>
  <si>
    <t>Szűkítő kör keresztmetszet - ø300-ø298</t>
  </si>
  <si>
    <t>Reducer, round - ø300-ø300</t>
  </si>
  <si>
    <t>Szűkítő kör keresztmetszet - ø300-ø300</t>
  </si>
  <si>
    <t>Reducer, round - ø315-ø298</t>
  </si>
  <si>
    <t>Szűkítő kör keresztmetszet - ø315-ø298</t>
  </si>
  <si>
    <t>Reducer, rectangular - 250x300-200x315</t>
  </si>
  <si>
    <t>Szűkítő négyszög keresztmetszet - 250x300-200x315</t>
  </si>
  <si>
    <t>Reducer, rectangular - 250x300-250x250</t>
  </si>
  <si>
    <t>Szűkítő négyszög keresztmetszet - 250x300-250x250</t>
  </si>
  <si>
    <t>Reducer, rectangular - 300x300-250x250</t>
  </si>
  <si>
    <t>Szűkítő négyszög keresztmetszet - 300x300-250x250</t>
  </si>
  <si>
    <t>Reducer, rectangular - 300x300-300x250</t>
  </si>
  <si>
    <t>Szűkítő négyszög keresztmetszet - 300x300-300x250</t>
  </si>
  <si>
    <t>Reducer, rectangular - 450x450-350x350</t>
  </si>
  <si>
    <t>Szűkítő négyszög keresztmetszet - 450x450-350x350</t>
  </si>
  <si>
    <t>Reducer, rectangular - 500x450-300x300</t>
  </si>
  <si>
    <t>Szűkítő négyszög keresztmetszet - 500x450-300x300</t>
  </si>
  <si>
    <t>Reducer, rectangular - 550x450-500x450</t>
  </si>
  <si>
    <t>Szűkítő négyszög keresztmetszet - 550x450-500x450</t>
  </si>
  <si>
    <t>Reducer, rectangular - 550x550-550x450</t>
  </si>
  <si>
    <t>Szűkítő négyszög keresztmetszet - 550x550-550x450</t>
  </si>
  <si>
    <t>Reducer, rectangular - 600x450-300x300</t>
  </si>
  <si>
    <t>Szűkítő négyszög keresztmetszet - 600x450-300x300</t>
  </si>
  <si>
    <t>Reducer, rectangular - 600x450-415x250</t>
  </si>
  <si>
    <t>Szűkítő négyszög keresztmetszet - 600x450-415x250</t>
  </si>
  <si>
    <t>Reducer, rectangular - 600x510-540x450</t>
  </si>
  <si>
    <t>Szűkítő négyszög keresztmetszet - 600x510-540x450</t>
  </si>
  <si>
    <t>Reducer, rectangular - 600x510-550x450</t>
  </si>
  <si>
    <t>Szűkítő négyszög keresztmetszet - 600x510-550x450</t>
  </si>
  <si>
    <t>Reducer, rectangular - 600x510-600x450</t>
  </si>
  <si>
    <t>Szűkítő négyszög keresztmetszet - 600x510-600x450</t>
  </si>
  <si>
    <t>Reducer, rectangular - 650x650-325x300</t>
  </si>
  <si>
    <t>Szűkítő négyszög keresztmetszet - 650x650-325x300</t>
  </si>
  <si>
    <t>Reducer, rectangular - 675x800-550x700</t>
  </si>
  <si>
    <t>Szűkítő négyszög keresztmetszet - 675x800-550x700</t>
  </si>
  <si>
    <t>Reducer, rectangular - 700x900-675x800</t>
  </si>
  <si>
    <t>Szűkítő négyszög keresztmetszet - 700x900-675x800</t>
  </si>
  <si>
    <t>Reducer, rectangular - 1005x800-1000x700</t>
  </si>
  <si>
    <t>Szűkítő négyszög keresztmetszet - 1005x800-1000x700</t>
  </si>
  <si>
    <t>Reducer, rectangular - 1240x855-650x650</t>
  </si>
  <si>
    <t>Szűkítő négyszög keresztmetszet - 1240x855-650x650</t>
  </si>
  <si>
    <t>Reducer, rectangular - 1545x1160-700x900</t>
  </si>
  <si>
    <t>Szűkítő négyszög keresztmetszet - 1545x1160-700x900</t>
  </si>
  <si>
    <t>Reducer, rectangular - 2000x2200-2700x1600</t>
  </si>
  <si>
    <t>Szűkítő négyszög keresztmetszet - 2000x2200-2700x1600</t>
  </si>
  <si>
    <t>Reducer, rectangular - 2155x1160-700x1000</t>
  </si>
  <si>
    <t>Szűkítő négyszög keresztmetszet - 2155x1160-700x1000</t>
  </si>
  <si>
    <t>T-piece, round - ø400-ø400-ø315</t>
  </si>
  <si>
    <t>T-idom kör keresztmetszet - ø400-ø400-ø315</t>
  </si>
  <si>
    <t>T-piece, round - ø400-ø400-ø400</t>
  </si>
  <si>
    <t>T-idom kör keresztmetszet - ø400-ø400-ø400</t>
  </si>
  <si>
    <t>T-piece, round - ø450-ø450-ø100</t>
  </si>
  <si>
    <t>T-idom kör keresztmetszet - ø450-ø450-ø100</t>
  </si>
  <si>
    <t>T-piece, rectangular - 650x650-650x650-650x650</t>
  </si>
  <si>
    <t>T-idom négyszög keresztmetszet - 650x650-650x650-650x650</t>
  </si>
  <si>
    <t>T-piece, rectangular - 700x550-550x550-550x550</t>
  </si>
  <si>
    <t>T-idom négyszög keresztmetszet - 700x550-550x550-550x550</t>
  </si>
  <si>
    <t>T-piece, rectangular - 900x450-600x450-600x450</t>
  </si>
  <si>
    <t>T-idom négyszög keresztmetszet - 900x450-600x450-600x450</t>
  </si>
  <si>
    <t>T-piece, rectangular - 1000x450-600x450-540x450</t>
  </si>
  <si>
    <t>T-idom négyszög keresztmetszet - 1000x450-600x450-540x450</t>
  </si>
  <si>
    <t>T-piece, rectangular - 1000x450-600x450-600x450</t>
  </si>
  <si>
    <t>T-idom négyszög keresztmetszet - 1000x450-600x450-600x450</t>
  </si>
  <si>
    <t>End cap, rectangular - 550x550-550x550</t>
  </si>
  <si>
    <t>Véglezáró kör keresztmetszet - 550x550-550x550</t>
  </si>
  <si>
    <t>End cap, rectangular - 600x450-600x450</t>
  </si>
  <si>
    <t>Véglezáró kör keresztmetszet - 600x450-600x450</t>
  </si>
  <si>
    <t>Takeoff for grille - 315x165-315x165</t>
  </si>
  <si>
    <t>Ültető idom rácshoz - 315x165-315x165</t>
  </si>
  <si>
    <t>Takeoff for grille - 315x215-315x215</t>
  </si>
  <si>
    <t>Ültető idom rácshoz - 315x215-315x215</t>
  </si>
  <si>
    <t>Takeoff for grille - 415x215-415x215</t>
  </si>
  <si>
    <t>Ültető idom rácshoz - 415x215-415x215</t>
  </si>
  <si>
    <t>Takeoff for grille - 450x900-450x900</t>
  </si>
  <si>
    <t>Ültető idom rácshoz - 450x900-450x900</t>
  </si>
  <si>
    <t>Takeoff for grille - 550x550-550x550</t>
  </si>
  <si>
    <t>Ültető idom rácshoz - 550x550-550x550</t>
  </si>
  <si>
    <t>Takeoff for grille - 815x315-815x315</t>
  </si>
  <si>
    <t>Ültető idom rácshoz - 815x315-815x315</t>
  </si>
  <si>
    <t>Takeoff for grille - 2200x2000-2200x2000</t>
  </si>
  <si>
    <t>Ültető idom rácshoz - 2200x2000-2200x2000</t>
  </si>
  <si>
    <t>Saddle mount for grille - ø100-ø100</t>
  </si>
  <si>
    <t>Ültetőidom kör keresztmetszet - ø100-ø100</t>
  </si>
  <si>
    <t>Saddle mount for grille - ø200-ø200</t>
  </si>
  <si>
    <t>Ültetőidom kör keresztmetszet - ø200-ø200</t>
  </si>
  <si>
    <t>Saddle mount for grille - ø300-ø300</t>
  </si>
  <si>
    <t>Ültetőidom kör keresztmetszet - ø300-ø300</t>
  </si>
  <si>
    <t>Exhaust</t>
  </si>
  <si>
    <t>Kidobás</t>
  </si>
  <si>
    <t>1545x1200</t>
  </si>
  <si>
    <t>2155x1200</t>
  </si>
  <si>
    <t>ø1000</t>
  </si>
  <si>
    <t>Bend, round - ø350-ø350 - 45.00°</t>
  </si>
  <si>
    <t>Könyökidom kör keresztmetszet - ø350-ø350 - 45.00°</t>
  </si>
  <si>
    <t>Bend, round - ø1000-ø1000 - 45.00°</t>
  </si>
  <si>
    <t>Könyökidom kör keresztmetszet - ø1000-ø1000 - 45.00°</t>
  </si>
  <si>
    <t>Bend, round - ø350-ø350 - 90.00°</t>
  </si>
  <si>
    <t>Könyökidom kör keresztmetszet - ø350-ø350 - 90.00°</t>
  </si>
  <si>
    <t>Radius elbow - 500x500-500x500 - 60.00°</t>
  </si>
  <si>
    <t>Könyökidom négyszög keresztmetszet - 500x500-500x500 - 60.00°</t>
  </si>
  <si>
    <t>Reducer, rectangular - 410x675-300x300 - 90.00°</t>
  </si>
  <si>
    <t>Szűkítő négyszög keresztmetszet - 410x675-300x300 - 90.00°</t>
  </si>
  <si>
    <t>Reducer, rectangular - 630x550-500x500 - 90.00°</t>
  </si>
  <si>
    <t>Szűkítő négyszög keresztmetszet - 630x550-500x500 - 90.00°</t>
  </si>
  <si>
    <t>Exhaust Air sanitary block</t>
  </si>
  <si>
    <t>Vizesblokk elszívás</t>
  </si>
  <si>
    <t>ø150</t>
  </si>
  <si>
    <t>Bend, round - ø160-ø160 - 60.00°</t>
  </si>
  <si>
    <t>Könyökidom kör keresztmetszet - ø160-ø160 - 60.00°</t>
  </si>
  <si>
    <t>Bend, round - ø200-ø200 - 60.00°</t>
  </si>
  <si>
    <t>Könyökidom kör keresztmetszet - ø200-ø200 - 60.00°</t>
  </si>
  <si>
    <t>Bend, round - ø250-ø250 - 60.00°</t>
  </si>
  <si>
    <t>Könyökidom kör keresztmetszet - ø250-ø250 - 60.00°</t>
  </si>
  <si>
    <t>Bend, round - ø300-ø300 - 60.00°</t>
  </si>
  <si>
    <t>Könyökidom kör keresztmetszet - ø300-ø300 - 60.00°</t>
  </si>
  <si>
    <t>Bend, round - ø450-ø450 - 60.00°</t>
  </si>
  <si>
    <t>Könyökidom kör keresztmetszet - ø450-ø450 - 60.00°</t>
  </si>
  <si>
    <t>Bend, round - ø150-ø150 - 90.00°</t>
  </si>
  <si>
    <t>Könyökidom kör keresztmetszet - ø150-ø150 - 90.00°</t>
  </si>
  <si>
    <t>Bend, round - ø450-ø450 - 90.00°</t>
  </si>
  <si>
    <t>Könyökidom kör keresztmetszet - ø450-ø450 - 90.00°</t>
  </si>
  <si>
    <t>Reducer, round - ø125-ø100</t>
  </si>
  <si>
    <t>Szűkítő kör keresztmetszet - ø125-ø100</t>
  </si>
  <si>
    <t>Reducer, round - ø150-ø100</t>
  </si>
  <si>
    <t>Szűkítő kör keresztmetszet - ø150-ø100</t>
  </si>
  <si>
    <t>Reducer, round - ø150-ø125</t>
  </si>
  <si>
    <t>Szűkítő kör keresztmetszet - ø150-ø125</t>
  </si>
  <si>
    <t>Reducer, round - ø200-ø125</t>
  </si>
  <si>
    <t>Szűkítő kör keresztmetszet - ø200-ø125</t>
  </si>
  <si>
    <t>Reducer, round - ø250-ø125</t>
  </si>
  <si>
    <t>Szűkítő kör keresztmetszet - ø250-ø125</t>
  </si>
  <si>
    <t>Reducer, round - ø250-ø150</t>
  </si>
  <si>
    <t>Szűkítő kör keresztmetszet - ø250-ø150</t>
  </si>
  <si>
    <t>Reducer, round - ø300-ø125</t>
  </si>
  <si>
    <t>Szűkítő kör keresztmetszet - ø300-ø125</t>
  </si>
  <si>
    <t>Reducer, round - ø315-ø160</t>
  </si>
  <si>
    <t>Szűkítő kör keresztmetszet - ø315-ø160</t>
  </si>
  <si>
    <t>T-piece, round - ø125-ø125-ø100</t>
  </si>
  <si>
    <t>T-idom kör keresztmetszet - ø125-ø125-ø100</t>
  </si>
  <si>
    <t>T-piece, round - ø125-ø125-ø125</t>
  </si>
  <si>
    <t>T-idom kör keresztmetszet - ø125-ø125-ø125</t>
  </si>
  <si>
    <t>T-piece, round - ø150-ø150-ø150</t>
  </si>
  <si>
    <t>T-idom kör keresztmetszet - ø150-ø150-ø150</t>
  </si>
  <si>
    <t>T-piece, round - ø160-ø125-ø125</t>
  </si>
  <si>
    <t>T-idom kör keresztmetszet - ø160-ø125-ø125</t>
  </si>
  <si>
    <t>T-piece, round - ø160-ø160-ø100</t>
  </si>
  <si>
    <t>T-idom kör keresztmetszet - ø160-ø160-ø100</t>
  </si>
  <si>
    <t>T-piece, round - ø200-ø150-ø150</t>
  </si>
  <si>
    <t>T-idom kör keresztmetszet - ø200-ø150-ø150</t>
  </si>
  <si>
    <t>T-piece, round - ø200-ø200-ø150</t>
  </si>
  <si>
    <t>T-idom kör keresztmetszet - ø200-ø200-ø150</t>
  </si>
  <si>
    <t>T-piece, round - ø250-ø250-ø150</t>
  </si>
  <si>
    <t>T-idom kör keresztmetszet - ø250-ø250-ø150</t>
  </si>
  <si>
    <t>T-piece, round - ø300-ø300-ø200</t>
  </si>
  <si>
    <t>T-idom kör keresztmetszet - ø300-ø300-ø200</t>
  </si>
  <si>
    <t>T-piece, round - ø315-ø315-ø315</t>
  </si>
  <si>
    <t>T-idom kör keresztmetszet - ø315-ø315-ø315</t>
  </si>
  <si>
    <t>T-piece, round - ø450-ø450-ø300</t>
  </si>
  <si>
    <t>T-idom kör keresztmetszet - ø450-ø450-ø300</t>
  </si>
  <si>
    <t>Technology extraction</t>
  </si>
  <si>
    <t>Technológiai elszívás</t>
  </si>
  <si>
    <t>900x900</t>
  </si>
  <si>
    <t>1100x700</t>
  </si>
  <si>
    <t>1100x1000</t>
  </si>
  <si>
    <t>1100x1300</t>
  </si>
  <si>
    <t>1200x1000</t>
  </si>
  <si>
    <t>1250x700</t>
  </si>
  <si>
    <t>1250x1100</t>
  </si>
  <si>
    <t>1250x1250</t>
  </si>
  <si>
    <t>1250x1300</t>
  </si>
  <si>
    <t>1300x1400</t>
  </si>
  <si>
    <t>1300x2200</t>
  </si>
  <si>
    <t>1400x1300</t>
  </si>
  <si>
    <t>1800x675</t>
  </si>
  <si>
    <t>1905x1885</t>
  </si>
  <si>
    <t>2000x900</t>
  </si>
  <si>
    <t>2200x700</t>
  </si>
  <si>
    <t>2200x800</t>
  </si>
  <si>
    <t>2200x1300</t>
  </si>
  <si>
    <t>ø355</t>
  </si>
  <si>
    <t>ø1500</t>
  </si>
  <si>
    <t>pc/dp</t>
  </si>
  <si>
    <t>MV panel as per design documentation, Siemens 8DJH or Schneider RM6 or similar product</t>
  </si>
  <si>
    <t>KÖF kapcsoló  berendezés terv szerinti tartalommal, Siemens 8DJH, Schneider RM6 vagy egyenértékű</t>
  </si>
  <si>
    <t>tétel / unit</t>
  </si>
  <si>
    <t>MV cable for connection from ELMU to DHP, NA2XS(F)2Y 12/20kV 3x1x240 RM25</t>
  </si>
  <si>
    <t>KÖF kábel Áramszolgáltatói bekötési pont és épület KÖF kapcsolóberendezés között, NA2XS(F)2Y 12/20kV 3x1x240 RM25</t>
  </si>
  <si>
    <t>MV cable for transformer connection, NA2XS(F)Sy 12/20 kV 3x1x50 RM16</t>
  </si>
  <si>
    <t>KÖF kábel transzformátor bekötéséhez NA2XS(F)Sy 12/20 kV 3x1x50 RM16</t>
  </si>
  <si>
    <t>Transzformátor berendezés, 2500 kVA, csökkentett veszteségű, száraz kivitel, 20/0.4 kV</t>
  </si>
  <si>
    <t>5 kVA/10 minutes UPS for MV panel funciton and transformer protection supply, with power panel and cableing and other installation</t>
  </si>
  <si>
    <t>Fix capacitor for transformer</t>
  </si>
  <si>
    <t>Fix fázisjavító berendezés transzformátorhoz</t>
  </si>
  <si>
    <t>Installation of transformer room with all accessories, 40x5 flat-steel on wall, barriers, cable clips, ther small materials and works</t>
  </si>
  <si>
    <t>Transzformátor helyiség berendezése 40x5 laposvas EPH-val, fa korláttal, kábeltrartó bilincsekkel, feliratokkal, rendszertervvel a falon, szükséges segédanyagokkal, mint poroltó, egyebek</t>
  </si>
  <si>
    <t>Cable end preparation for connection with needed materilas, 6 cable ends</t>
  </si>
  <si>
    <t>Kábelvég kiképzés szükséges szerelési anyagokkal és munkával, 6 kábelvéggel</t>
  </si>
  <si>
    <t>Power supplyiers cost for connection works</t>
  </si>
  <si>
    <t>Áramszolgáltatói közreműködés bekötéshez</t>
  </si>
  <si>
    <t>MV system testing, programming, adjusting, as-build docuemntation, measurement protocolls</t>
  </si>
  <si>
    <t>KÖF rendszer beüzemelése, tesztelése, mérési jegyzőkönyvek készítése, megvalósulási tervek készítése</t>
  </si>
  <si>
    <t>Other items by Contractor needed for MV system, with detail listing</t>
  </si>
  <si>
    <t>Egyéb tételek Kivitelezői részletezéssel és tételes árazással</t>
  </si>
  <si>
    <t>Alternative: deduction if the MV metering will not be required, only unit price</t>
  </si>
  <si>
    <t>Alternatív tétel: KÖF mérőmező elhagyása a terv szerinti KÖF berendezésből, csak egységár</t>
  </si>
  <si>
    <t>Low voltage switchgear, busbar</t>
  </si>
  <si>
    <t>Elosztó berendezések, tokozott sínek</t>
  </si>
  <si>
    <t>Busbar connection from transformer to MDB, 4000A, with transformer and panel connection factory element, elbows, necessary custom length elements and supporting substructure</t>
  </si>
  <si>
    <t>Tokozott sínes átadás transzfomátor és főelosztó között, 4000A, direkt transzformátor csatlakozó elemmel, elosztó berendezésbe történő síncsatlakozással, szükséges egyedi hosszúságú sínelemekkel, kompletten tartószerkezettel</t>
  </si>
  <si>
    <t>MDB1 panel as per design documentation</t>
  </si>
  <si>
    <t>MDB1 jelű elosztó berendezés terv szerinti tartalommal</t>
  </si>
  <si>
    <t>MDB2 panel as per design documentation</t>
  </si>
  <si>
    <t>MDB2 jelű elosztó berendezés terv szerinti tartalommal</t>
  </si>
  <si>
    <t>PP-BH panel as per design documentation</t>
  </si>
  <si>
    <t>PP-BH jelű elosztó berendezés terv szerinti tartalommal</t>
  </si>
  <si>
    <t>PP-GH panel as per design documentation</t>
  </si>
  <si>
    <t>PP-GH jelű elosztó berendezés terv szerinti tartalommal</t>
  </si>
  <si>
    <t>PP-CON1 panel as per design documentation</t>
  </si>
  <si>
    <t>PP-CON1 jelű elosztó berendezés terv szerinti tartalommal</t>
  </si>
  <si>
    <t>PP-CON2 panel as per design documentation</t>
  </si>
  <si>
    <t>PP-CON2 jelű elosztó berendezés terv szerinti tartalommal</t>
  </si>
  <si>
    <t>PP-TS panel as per design documentation</t>
  </si>
  <si>
    <t>PP-TS jelű elosztó berendezés terv szerinti tartalommal</t>
  </si>
  <si>
    <t>PP-CH1 panel as per design documentation</t>
  </si>
  <si>
    <t>PP-CH1 jelű elosztó berendezés terv szerinti tartalommal</t>
  </si>
  <si>
    <t>PP-CH2 panel as per design documentation</t>
  </si>
  <si>
    <t>PP-CH2 jelű elosztó berendezés terv szerinti tartalommal</t>
  </si>
  <si>
    <t>PP-WT panel as per design documentation</t>
  </si>
  <si>
    <t>PP-WT jelű elosztó berendezés terv szerinti tartalommal</t>
  </si>
  <si>
    <t>PP-MT panel as per design documentation</t>
  </si>
  <si>
    <t>PP-MT jelű elosztó berendezés terv szerinti tartalommal</t>
  </si>
  <si>
    <t>PP-SPR panel as per design documentation</t>
  </si>
  <si>
    <t>PP-SPR jelű elosztó berendezés terv szerinti tartalommal</t>
  </si>
  <si>
    <t>PP-KTCH panel as per design documentation</t>
  </si>
  <si>
    <t>PP-KTCH jelű elosztó berendezés terv szerinti tartalommal</t>
  </si>
  <si>
    <t>PP-OF-1 panel as per design documentation</t>
  </si>
  <si>
    <t>PP-OF-1 jelű elosztó berendezés terv szerinti tartalommal</t>
  </si>
  <si>
    <t>PP-INK panel as per design documentation</t>
  </si>
  <si>
    <t>PP-INK jelű elosztó berendezés terv szerinti tartalommal</t>
  </si>
  <si>
    <t>PP-OF-11 panel as per design documentation</t>
  </si>
  <si>
    <t>PP-OF-11 jelű elosztó berendezés terv szerinti tartalommal</t>
  </si>
  <si>
    <t>PP-OF-12 panel as per design documentation</t>
  </si>
  <si>
    <t>PP-OF-12 jelű elosztó berendezés terv szerinti tartalommal</t>
  </si>
  <si>
    <t>PP-ST panel as per design documentation</t>
  </si>
  <si>
    <t>PP-ST jelű elosztó berendezés terv szerinti tartalommal</t>
  </si>
  <si>
    <t>PP-FGS panel as per design documentation</t>
  </si>
  <si>
    <t>PP-FGS jelű elosztó berendezés terv szerinti tartalommal</t>
  </si>
  <si>
    <t>PP-LOG panel as per design documentation</t>
  </si>
  <si>
    <t>PP-LOG jelű elosztó berendezés terv szerinti tartalommal</t>
  </si>
  <si>
    <t>PP-T-2-3 panel (for technology) as per design documentation</t>
  </si>
  <si>
    <t>PP-T-2-3 jelű (technológiai) elosztó berendezés terv szerinti tartalommal</t>
  </si>
  <si>
    <t>PP-T-P panel (for technology) as per design documentation</t>
  </si>
  <si>
    <t>PP-T-P jelű (technológiai) elosztó berendezés terv szerinti tartalommal</t>
  </si>
  <si>
    <t>PP-T-6-7 panel (for technology) as per design documentation</t>
  </si>
  <si>
    <t>PP-T-6-7 jelű (technológiai) elosztó berendezés terv szerinti tartalommal</t>
  </si>
  <si>
    <t>PP-T-C panel (for technology) as per design documentation</t>
  </si>
  <si>
    <t>PP-T-C jelű (technológiai) elosztó berendezés terv szerinti tartalommal</t>
  </si>
  <si>
    <t>PP-T-CO1 panel (for technology) as per design documentation</t>
  </si>
  <si>
    <t>PP-T-CO1 jelű (technológiai) elosztó berendezés terv szerinti tartalommal</t>
  </si>
  <si>
    <t>PP-T-CO2 panel (for technology) as per design documentation</t>
  </si>
  <si>
    <t>PP-T-CO2 jelű (technológiai) elosztó berendezés terv szerinti tartalommal</t>
  </si>
  <si>
    <t>Network registration for overharmonic distorsion, made on a finished electrical network, 7 days / 24h, with protocol and data analysys</t>
  </si>
  <si>
    <t xml:space="preserve">Hálózati analízis mérés az MSZ EN 50160 szabvány szerint, a felharmonikus torzítás szintjének felmérése érdekében. A megépült, beüzemelt rendszeren, a felharmonikus szűrő méretének meghatározásához.
1 hetes adatgyűjtés, 7/24h mérés, a mérés kiértékelése, jelentés készítés 
</t>
  </si>
  <si>
    <t>Option: Phase compensation unit, 200 kVAr capacitive and 150 kVar reactiv power, 14% with tiristor type automatic control, Ethernet or Modbus communication ports, IP23, modular, in a separate panel, unit price only</t>
  </si>
  <si>
    <t>Option: Overharmonic filter 240A in separate rack, with internal cooling, Ethernet and Modbus communication port, IP23, modulary extendable, KRL / Schaffner or similar, unit price only</t>
  </si>
  <si>
    <t>Busbar system with supporting substructure, Schneider, Siemens, EAE, aluminium, 5-wire system</t>
  </si>
  <si>
    <t xml:space="preserve">Tokozott sínrendszer aluminium vezetővel, felfüggesztéssel, szükséges segédszerekeztekkel, 5 vezetős rendszerben, Schneider, Siemens vagy EAE </t>
  </si>
  <si>
    <t>2500A busbar power panel connection</t>
  </si>
  <si>
    <t>2500A csatlakozó elem elosztó berendezéshez</t>
  </si>
  <si>
    <t>db/pcs</t>
  </si>
  <si>
    <t>2500A busbar vertical elbow</t>
  </si>
  <si>
    <t>2500A-es vertikális sarokelem</t>
  </si>
  <si>
    <t>2500A busbar horizontal elbow</t>
  </si>
  <si>
    <t>2500A-es horizontális sarokelem</t>
  </si>
  <si>
    <t>2500A busbar dillatation element</t>
  </si>
  <si>
    <t>2500A-es dilatációs elem</t>
  </si>
  <si>
    <t>2500A busbar end-cap</t>
  </si>
  <si>
    <t>2500A-es sínhez végelzáróm elem</t>
  </si>
  <si>
    <t>2500A busbar custome made length element</t>
  </si>
  <si>
    <t>2500A egyedi hosszúságú sínelem</t>
  </si>
  <si>
    <t>2500A busbar 2m element without connection</t>
  </si>
  <si>
    <t>2500A egyenes sínelem, 2m, csatlakozások nélkül</t>
  </si>
  <si>
    <t>2500A busbar 4m element without connection</t>
  </si>
  <si>
    <t>2500A egyenes sínelem, 4m, csatlakozások nélkül</t>
  </si>
  <si>
    <t>2500A busbar 4m element with 3 connection points</t>
  </si>
  <si>
    <t>2500A egyenes sínelem, 4m, 3 csatlakozási lehetőséggel</t>
  </si>
  <si>
    <t>2500A busbar 4m element with 2 fix connection points for high power connections</t>
  </si>
  <si>
    <t>2500A egyenes sínelem, 4m, 2 nagyáramú fix csatlakozási lehetőséggel</t>
  </si>
  <si>
    <t>2500A busbar tap-off unit with circuit breaker, meter, Mx controll contact, 100A</t>
  </si>
  <si>
    <t>2500A-es sínhez leágazó doboz megszakítóval, Mx kioldóval, BMS mérővel, 100A</t>
  </si>
  <si>
    <t>2500A busbar tap-off unit with circuit breaker, meter, Mx controll contact, 160A</t>
  </si>
  <si>
    <t>2500A-es sínhez leágazó doboz megszakítóval, Mx kioldóval, BMS mérővel, 160A</t>
  </si>
  <si>
    <t>2500A busbar tap-off unit with circuit breaker, meter, Mx controll contact, 250A</t>
  </si>
  <si>
    <t>2500A-es sínhez leágazó doboz megszakítóval, Mx kioldóval, BMS mérővel, 250A</t>
  </si>
  <si>
    <t>2500A busbar tap-off unit with circuit breaker, meter, Mx controll contact, 400A</t>
  </si>
  <si>
    <t>2500A-es sínhez leágazó doboz megszakítóval, Mx kioldóval, BMS mérővel, 400A</t>
  </si>
  <si>
    <t>2500A busbar tap-off unit with circuit breaker, meter, Mx controll contact, 630A</t>
  </si>
  <si>
    <t>2500A-es sínhez leágazó doboz megszakítóval, Mx kioldóval, BMS mérővel, 630A</t>
  </si>
  <si>
    <t>2500A busbar tap-off unit with circuit breaker, meter, Mx controll contact, 800A</t>
  </si>
  <si>
    <t>2500A-es sínhez leágazó doboz megszakítóval, Mx kioldóval, BMS mérővel, 800A</t>
  </si>
  <si>
    <t>2500A busbar tap-off unit with circuit breaker, meter, Mx controll contact, 1000A</t>
  </si>
  <si>
    <t>2500A-es sínhez leágazó doboz megszakítóval, Mx kioldóval, BMS mérővel, 1000A</t>
  </si>
  <si>
    <t>General power connection boksz with MCB and RCB, CEE16A + 2xSchucko 230V</t>
  </si>
  <si>
    <t>Csatlakozó tábla kisautomatákkkal, FI relével, CEE16A + 2x230V HT dugalj</t>
  </si>
  <si>
    <t>Kisfeszültségű rendszerek, sezrelvények</t>
  </si>
  <si>
    <t>Galvanized perforated cable tray 1mm, with supporting, suspending elements, with separator, Vergokan or similar</t>
  </si>
  <si>
    <t>Horganyzott, perforált kábeltáca 1mm, tartó, rögzítő, függesztő, idom elemekkel, elválasztóval, Vergokan vagy egyenértékű</t>
  </si>
  <si>
    <t>width 100 mm high 60mm</t>
  </si>
  <si>
    <t>100 mm széles 60 magas</t>
  </si>
  <si>
    <t>width 200 mm high 60mm</t>
  </si>
  <si>
    <t>200 mm széles 60 magas</t>
  </si>
  <si>
    <t>width 300 mm high 60mm</t>
  </si>
  <si>
    <t>300 mm széles 60 magas</t>
  </si>
  <si>
    <t>width 300 mm high 110mm</t>
  </si>
  <si>
    <t>300 mm széles 110 magas</t>
  </si>
  <si>
    <t>width 400 mm high 110mm</t>
  </si>
  <si>
    <t>400 mm széles 110 magas</t>
  </si>
  <si>
    <t>width 500 mm high 110mm</t>
  </si>
  <si>
    <t>500 mm széles 110 magas</t>
  </si>
  <si>
    <t xml:space="preserve">Cablel ladder high 110mm </t>
  </si>
  <si>
    <t xml:space="preserve">Kábellétra 110 magas </t>
  </si>
  <si>
    <t>width 200 mm</t>
  </si>
  <si>
    <t>200 mm széles</t>
  </si>
  <si>
    <t>width 300 mm</t>
  </si>
  <si>
    <t>300 mm széles</t>
  </si>
  <si>
    <t>width 400 mm</t>
  </si>
  <si>
    <t>400 mm széles</t>
  </si>
  <si>
    <t>Fireproof cable tray with proper suspension, E90, 200mm</t>
  </si>
  <si>
    <t>Funkciótartó kábeltálca 110 magas, E90, 200 mm</t>
  </si>
  <si>
    <t>Plastic conduit pipe installed on / in the wall with the needed fastening and support accessories</t>
  </si>
  <si>
    <t>Müanyag védőcső falon kívűl /falban szerelve, a szükséges tartó és rögzítő elemekkel.</t>
  </si>
  <si>
    <t>Medium duty, rigid, 16mm</t>
  </si>
  <si>
    <t>Közepes keménységű mererv védőcső 16mm</t>
  </si>
  <si>
    <t>Medium duty, rigid, 20mm</t>
  </si>
  <si>
    <t>Közepes keménységű mererv védőcső 20mm</t>
  </si>
  <si>
    <t>Medium duty, rigid, 25mm</t>
  </si>
  <si>
    <t>Közepes keménységű mererv védőcső 25mm</t>
  </si>
  <si>
    <t>Medium duty, rigid, 32mm</t>
  </si>
  <si>
    <t>Közepes keménységű mererv védőcső 32mm</t>
  </si>
  <si>
    <t>Flexi conduit, 16mm</t>
  </si>
  <si>
    <t>Gégecső, 16mm</t>
  </si>
  <si>
    <t>Flexi conduit, 20mm</t>
  </si>
  <si>
    <t>Gégecső, 20mm</t>
  </si>
  <si>
    <t>Flexi conduit, 25mm</t>
  </si>
  <si>
    <t>Gégecső, 25mm</t>
  </si>
  <si>
    <t>Flexi conduit, 32mm</t>
  </si>
  <si>
    <t>Gégecső, 32mm</t>
  </si>
  <si>
    <t>Heavy duty, rigid, 16mm</t>
  </si>
  <si>
    <t>Keményfalú védőcső 16mm</t>
  </si>
  <si>
    <t>Heavy duty, rigid, 20mm</t>
  </si>
  <si>
    <t>Keményfalú védőcső 20mm</t>
  </si>
  <si>
    <t>Heavy duty, rigid, 25mm</t>
  </si>
  <si>
    <t>Keményfalú védőcső 25mm</t>
  </si>
  <si>
    <t>Heavy duty, rigid, 32mm</t>
  </si>
  <si>
    <t>Keményfalú védőcső 32mm</t>
  </si>
  <si>
    <t>E90 cable clips</t>
  </si>
  <si>
    <t>Funkciómegtartó kábelbilincs</t>
  </si>
  <si>
    <t>NYM-J 3 x 1,5 mm2</t>
  </si>
  <si>
    <t>NYM-J 4 x 1,5 mm2</t>
  </si>
  <si>
    <t>NYM-J 5 x 1,5 mm2</t>
  </si>
  <si>
    <t>NYM-J 3 x 2,5 mm2</t>
  </si>
  <si>
    <t>NYM-J 5 x 2,5 mm2</t>
  </si>
  <si>
    <t>NYM-J 3 x 4 mm2</t>
  </si>
  <si>
    <t>NYM-J 5 x 4 mm2</t>
  </si>
  <si>
    <t>NYM-J 5 x 6 mm2</t>
  </si>
  <si>
    <t>NYM-J 5 x 10 mm2</t>
  </si>
  <si>
    <t>NYM-J 5 x 16 mm2</t>
  </si>
  <si>
    <t>NYM-J 5 x 25 mm2</t>
  </si>
  <si>
    <t>NYY-J 5 x 6 mm2</t>
  </si>
  <si>
    <t>NYY-J 5 x 10 mm2</t>
  </si>
  <si>
    <t>NYY-J 5 x 16 mm2</t>
  </si>
  <si>
    <t>NYY-J 5 x 25 mm2</t>
  </si>
  <si>
    <t>NYY-J 5 x 35 mm2</t>
  </si>
  <si>
    <t>NYY-J 5 x 50 mm2</t>
  </si>
  <si>
    <t>NYCWY 4 x 95 SM/50mm2</t>
  </si>
  <si>
    <t>NYCWY 4 x 120 SM/70mm2</t>
  </si>
  <si>
    <t>NYCWY 4 x 150 SM/70mm2</t>
  </si>
  <si>
    <t>NYCWY 4 x 240 SM/120mm2</t>
  </si>
  <si>
    <t>NYY-J 1x300mm2</t>
  </si>
  <si>
    <t>NYY-J 1x400mm2</t>
  </si>
  <si>
    <t>NYY-J 1x500mm2</t>
  </si>
  <si>
    <t>YSLY-Jz 2 G 1,5 mm2</t>
  </si>
  <si>
    <t>YSLY-Jz 3 G 1,5 mm2</t>
  </si>
  <si>
    <t>YSLY-Jz 4 G 1,5 mm2</t>
  </si>
  <si>
    <t>YSLY-Jz 7 G 1,5 mm2</t>
  </si>
  <si>
    <t>YSLY-Jz 14 G 1,5 mm2</t>
  </si>
  <si>
    <t>YSLY-Jz 2 G 2,5 mm2</t>
  </si>
  <si>
    <t>YSLY-Jz 5 G 2,5 mm2</t>
  </si>
  <si>
    <t>YSLY-Jz 14 G 2,5 mm2</t>
  </si>
  <si>
    <t>NHXCH E60 3x1,5mm2</t>
  </si>
  <si>
    <t>NHXCH E60 3x2,5mm2</t>
  </si>
  <si>
    <t>NHXCH E60 3x6mm2</t>
  </si>
  <si>
    <t>H07RN-F 3x2,5mm2</t>
  </si>
  <si>
    <t>H07RN-F 5x2,5mm2</t>
  </si>
  <si>
    <t>H07RN-F 3x4mm2</t>
  </si>
  <si>
    <t>H07RN-F 5x4mm2</t>
  </si>
  <si>
    <t>H07RN-F 5x6mm2</t>
  </si>
  <si>
    <t>H07RN-F 5x10mm2</t>
  </si>
  <si>
    <t>SZRMKVM-J 5x10mm2</t>
  </si>
  <si>
    <t>M</t>
  </si>
  <si>
    <t>Wall penetration, Hauff-technik or any technically equal solutions, 35-100mm</t>
  </si>
  <si>
    <t>Épület becsatlakozás kialakítása 35-100mm, Hauff-technik vagy műszakilag egyenértékű megoldással</t>
  </si>
  <si>
    <t>Manhole N1 type with installation, cover, lockable, with sump and internal eadder, Kucorgo KFT or similar</t>
  </si>
  <si>
    <t>Beton akna, előregyártott kivitel, belső létrával, normál fedlappal szintezhető kivitelben, zárható kerettel, N1 méretben, vízelvezető zsomppal, 20cm kulé kavicságyra állítva, terepszinthez illesztve, kompletten, Gyártó: Kucorgó KFT vagy egyenértékű</t>
  </si>
  <si>
    <t>Ø50mm PVC pipe in earth</t>
  </si>
  <si>
    <t xml:space="preserve"> KPE Ø50mm védőcső földben</t>
  </si>
  <si>
    <t>Ø63mm PVC pipe in earth</t>
  </si>
  <si>
    <t xml:space="preserve"> KPE Ø63mm védőcső földben</t>
  </si>
  <si>
    <t>Ø160mm PVC pipe in earth</t>
  </si>
  <si>
    <t xml:space="preserve"> KPE Ø160mm védőcső földben</t>
  </si>
  <si>
    <t>Ø200mm PVC pipe in earth</t>
  </si>
  <si>
    <t>Trench digging, with earth backfilling and ramming, width: 0,4m, depth: 1,0m</t>
  </si>
  <si>
    <t>Árokásás, a föld helyszíni deponálásával és visszatöltéssel, rétegenkénti tömörítéssel, 0,4x1,0 m keresztmetszetben</t>
  </si>
  <si>
    <t>Coordination with sub-constructors</t>
  </si>
  <si>
    <t>Közműegyeztetés társszakágakkal</t>
  </si>
  <si>
    <t>tétel/titel</t>
  </si>
  <si>
    <t>Track designation with EOV methods</t>
  </si>
  <si>
    <t>Nyomvonal kijelölés geodéziai módszerekkel, EOV koordináták alapján a kiviteli terven szereplő nyomvonalakra, több időpontban</t>
  </si>
  <si>
    <t>Open trench measurement of the trails, with geodetic methods, with instrumental measurement, documentation of realization and point list, documentation in dwg, complete</t>
  </si>
  <si>
    <t>Nyomvonal nyíltárkos bemérése, geodéziai módszerekkel, műszeres beméréssel, megvalósulási dokumentció és pontlista készítéssel, a nyomvonalak dwg-ben történő dokumentálásával, kompletten</t>
  </si>
  <si>
    <t>DALI router helvar 910 or similar for Ethernet to 2 DALI bus lines, inside power panel installed (office and manufacturing area)</t>
  </si>
  <si>
    <t>DALI router, Helvar 910 vagy egyenértékű, Ethernetből 2 DALI vonal indításához, elosztó berendezésben elhelyezve, iroda és csarnok területén</t>
  </si>
  <si>
    <t>Helvar SceneTouch7 (ST7-X) lighting control panel for production area with all necessary accessories like power supply</t>
  </si>
  <si>
    <t>Helvar SceneTouch7 (ST7-X) világítási vezérlő tuch-screen oldalfalra szerelve, kompletten tápegységgel</t>
  </si>
  <si>
    <t>DALI system programming (about 1200 elements)</t>
  </si>
  <si>
    <t>DALI rendszer programouása (kb 1200 eszköz)</t>
  </si>
  <si>
    <t>Helvar DALI 8 botton controller, side wall mounted</t>
  </si>
  <si>
    <t>Helvar DALI 8-as világtási vezérlő oldalfalon</t>
  </si>
  <si>
    <t>Helvar DALI multisensor</t>
  </si>
  <si>
    <t>DALI sunshine detector</t>
  </si>
  <si>
    <t>DALI napsugárzás - érzékelő</t>
  </si>
  <si>
    <t>Parapet trunking, 170/75 3-compartment, with cover, elbows, accessories</t>
  </si>
  <si>
    <t>3 rekeszes PVC parapet csatorna, 170/5, gyári sarokelemekkel, fedlappal, szükséges kiegészítő szerelvényekkel</t>
  </si>
  <si>
    <t>Socket, recessed</t>
  </si>
  <si>
    <t>Dugalj, süllyesztett</t>
  </si>
  <si>
    <t>Socket, recessed, IP rated</t>
  </si>
  <si>
    <t>Dugalj, IP védett, süllyesztett</t>
  </si>
  <si>
    <t>Socket, surface mounted</t>
  </si>
  <si>
    <t>Dugalj, falon kívüli kivitel</t>
  </si>
  <si>
    <t>Socket, surface mounted, IP rated</t>
  </si>
  <si>
    <t>Dugalj, falon kívüli kivitel, IP védett</t>
  </si>
  <si>
    <t>Socket for parapet trunking, mosaic type</t>
  </si>
  <si>
    <t>Parapet csatornába süllyesztett mozaik rendszerű dugalj</t>
  </si>
  <si>
    <t>CEE 16A socket</t>
  </si>
  <si>
    <t>CEE 16A fali csatlakozó</t>
  </si>
  <si>
    <t>CEE 32A socket</t>
  </si>
  <si>
    <t>CEE 32A fali csatlakozó</t>
  </si>
  <si>
    <t>1PH fix connection with disconnect switch</t>
  </si>
  <si>
    <t>1F fix kiállás munkavédelmi kapcsolóval</t>
  </si>
  <si>
    <t>3PH fix connection with disconnect switch</t>
  </si>
  <si>
    <t>3F fix kiállás munkavédelmi kapcsolóval</t>
  </si>
  <si>
    <t>4 place floor box vith 2 pcs of socket outlets</t>
  </si>
  <si>
    <t>4 férőhelyes padlódoboz, benne 2 db dugalj, kompletten szerelvényekkel</t>
  </si>
  <si>
    <t>6 place floor box vith 4 pcs of socket outlets</t>
  </si>
  <si>
    <t>6 férőhelyes padlódoboz benne 4 db dugalj, kompletten szerelvényekkel</t>
  </si>
  <si>
    <t>8 place floor box vith 6 pcs of socket outlets</t>
  </si>
  <si>
    <t>8 férőhelyes padlódoboz, benne 6 db dugalj, kompletten szerelvényekkel</t>
  </si>
  <si>
    <t>1P swotch, recessed</t>
  </si>
  <si>
    <t>1P / alternatív fali kapcsoló</t>
  </si>
  <si>
    <t>1P double switch, recessed</t>
  </si>
  <si>
    <t>Csillár kapcsoló / dupla alternatív kapcsoló</t>
  </si>
  <si>
    <t>2P recessed switch, IP rated</t>
  </si>
  <si>
    <t>2P süllyesztett kapcsoló, IP védett</t>
  </si>
  <si>
    <t>2P surface mounted IP rated switch</t>
  </si>
  <si>
    <t>2P falon kívüli kapcsoló, IP védett</t>
  </si>
  <si>
    <t>key switch</t>
  </si>
  <si>
    <t>Kulcsos kapcsoló</t>
  </si>
  <si>
    <t>Recessed 360 grad motion detector</t>
  </si>
  <si>
    <t>Süllyesztett 360 fokos mozgásézrékelős kapcsoló</t>
  </si>
  <si>
    <t>Surface mounted 360 grad motion detector</t>
  </si>
  <si>
    <t>Falon kívüli 360 fokos mozgásézrékelős kapcsoló</t>
  </si>
  <si>
    <t>Surface mounted 360 grad motion detector, IP rated</t>
  </si>
  <si>
    <t>Falon kívüli 360 fokos mozgásézrékelős kapcsoló, IP védett</t>
  </si>
  <si>
    <t>IP rated push botton</t>
  </si>
  <si>
    <t>Vízmentes világítási nyomógomb</t>
  </si>
  <si>
    <t>Lighting fixtures with installation, 
connection, supporting structure</t>
  </si>
  <si>
    <t>Lámpatestek felszereléssel, bekötéssel, tartószerkezettel, kompletten</t>
  </si>
  <si>
    <t>Type L1:
Surface mounted downlight
13,2W, 4000K, 1440lm, IP54
Thorn Chalice 200 LED1400-840 HFIX RSB or any technically equivalent solution</t>
  </si>
  <si>
    <t>L1 tervjelű lámpatest:
Rászereltt mélysugárzó
13,2W, 4000K, 1440lm, IP54
Thorn Chalice 200 LED1400-840 HFIX RSB vagy műszakilag egyenértékű</t>
  </si>
  <si>
    <t>Type L2:
Surface mounted downlight
17,2W, 4000K, 2090lm, IP54
Thorn Chalice 200 LED2000-840 HFIX RSB or any technically equivalent solution</t>
  </si>
  <si>
    <t>L2 tervjelű lámpatest:
Rászerelt mélysugárzó
17,2W, 4000K, 2090lm, IP54
Thorn Chalice 200 LED2000-840 HFIX RSB vagy műszakilag egyenértékű</t>
  </si>
  <si>
    <t>Type L3:
Suspended luminaire
61W, 4000K, 6700lm, IP20
Thorn IQ Wave SP / IQ SUSP S LED6700-840 HFIX ML5 or any technically equivalent solution</t>
  </si>
  <si>
    <t>L3 tervjelű lámpatest:
Függesztett lámpatest
61W, 4000K, 6700lm, IP20
Thorn IQ Wave SP / IQ SUSP S LED6700-840 HFIX ML5 vagy műszakilag egyenértékű</t>
  </si>
  <si>
    <t>Type L4:
Surface mounted luminaire
21,7W, 4000K, 3130lm, IP66
Thorn Aquaforce Pro / AQFPRO S LED2900-840 PC MB HF or any technically equivalent solution</t>
  </si>
  <si>
    <t>L4 tervjelű lámpatest:
Rászerelt lámpatest
21,7W, 4000K, 3130lm, IP66
Thorn Aquaforce Pro / AQFPRO S LED2900-840 PC MB HF vagy műszakilag egyenértékű</t>
  </si>
  <si>
    <t>Type L5:
Wall mounted mirror luminaire
17W, 4000K, 960lm, IP44
PXF Lighting VIP KINKIET LED 595mm OPAL or any technically equivalent solution</t>
  </si>
  <si>
    <t>L5 tervjelű lámpatest:
Falra szerelt tükörvilágító lámpatest
17W, 4000K, 960lm, IP44
PXF Lighting VIP KINKIET LED 595mm OPAL vagy műszakilag egyenértékű</t>
  </si>
  <si>
    <t>L6 tervjelű lámpatest:
Rászerelt lámpatest
24W, 4000K, 3000lm, IP40
Thorn Omega Pro 2 / OP2 3000-840 CKIT+ MPT 3X12 vagy műszakilag egyenértékű</t>
  </si>
  <si>
    <t>Type L7:
Surface mounted luminaire
52,7W, 4000K, 6550lm, IP66
Thorn Aquaforce Pro / AQFPRO L LED6400-840 PC WB HF or any technically equivalent solution</t>
  </si>
  <si>
    <t>L7 tervjelű lámpatest:
Rászerelt lámpatest
52,7W, 4000K, 6550lm, IP66
Thorn Aquaforce Pro / AQFPRO L LED6400-840 PC WB HF vagy műszakilag egyenértékű</t>
  </si>
  <si>
    <t>Type L8:
Suspended luminaire
27W, 4000K, 3490lm, IP40
PXF Lighting Milena LED PAR or any technically equivalent solution</t>
  </si>
  <si>
    <t>L8 tervjelű lámpatest:
Függesztett lámpatest
27W, 4000K, 3490lm, IP40
PXF Lighting Milena LED PAR vagy műszakilag egyenértékű</t>
  </si>
  <si>
    <t>Type L9:
High-bay luminaire
92,5W, 4000K, 12500lm, IP65
Zumtobel Craft M LED13000-840 PM NB LDO WH or any technically equivalent solution</t>
  </si>
  <si>
    <t>L9 tervjelű lámpatest:
Csarnokvilágító lámpatest
92,5W, 4000K, 12500lm, IP65
Zumtobel Craft M LED13000-840 PM NB LDO WH vagy műszakilag egyenértékű</t>
  </si>
  <si>
    <t>Type L10:
High-bay luminaire
130W, 4000K, 16800lm, IP65
Zumtobel Craft M LED17000-840 PM WB LDO WH or any technically equivalent solution</t>
  </si>
  <si>
    <t>L10 tervjelű lámpatest:
Csarnokvilágító lámpatest
130W, 4000K, 16800lm, IP65
Zumtobel Craft M LED17000-840 PM WB LDO WH vagy műszakilag egyenértékű</t>
  </si>
  <si>
    <t>Type L11:
High-bay luminaire
130W, 4000K, 16800lm, IP65
Zumtobel Craft M LED17000-840 PM NB LDO WH or any technically equivalent solution</t>
  </si>
  <si>
    <t>L11 tervjelű lámpatest:
Csarnokvilágító lámpatest
130W, 4000K, 16800lm, IP65
Zumtobel Craft M LED17000-840 PM NB LDO WH vagy műszakilag egyenértékű</t>
  </si>
  <si>
    <t>Side wall mounted or suspended escape route lighting fixture, glass, LED, central battery with addressing module, IP41
AWEX Arrow N  ARN/1W/Z/CB/ADE</t>
  </si>
  <si>
    <t>Oldalfalra szerelt / függesztett irányfény lámpatest, üveglapos kivitelben, LED, központi akkumulátoros, címző modullal, IP41
AWEX Arrow N  ARN/1W/Z/CB/ADE</t>
  </si>
  <si>
    <t>Side wall or surface mounted escape route lighting fixture, glass, LED, central battery with addressing module, IP41 
AWEX Arrow N  ARN/1W/Z/CB/ADE</t>
  </si>
  <si>
    <t>Oldalfalra szerelt irányfény lámpatest tűzcsap piktogrammal, üveglapos kivitelben, LED, központi akkumulátoros, címző modullal, IP41
AWEX Arrow N  ARN/1W/Z/CB/ADE</t>
  </si>
  <si>
    <t>Surface mounted or suspended escape route lighting fixture for high installation, opalic, led, central battery with addressing module, IP65
Awex Exit S ETS/1W/Z/CB/ADE</t>
  </si>
  <si>
    <t>Mennyezetre, oldalfalra szerelt vagy függesztett irányfény lámpatest, opálbúrás kivitelben, LED, közpponti akkumulátoros, állandó üzem, IP65
Awex Exit S ETS/1W/Z/CB/ADE</t>
  </si>
  <si>
    <t>Side wall mounted emergency lighting fixture with hydrant pictogram, opalic, led, central battery with addressing module, IP20
Awex Helios HEL/1/SA</t>
  </si>
  <si>
    <t>Oldalfalra szerelt irányfény lámpatest, tűzcsap piktogrammal, opálbúrás kivitelben, LED, központi akkumulátoros, 1h áthidalással, állandó üzem, IP20
Awex Helios HEL/1/SA</t>
  </si>
  <si>
    <t>Surface mounted emergency lighting fixture for general areas, LED, central battery with addressing module IP65
AWEX ETE ETE/3W/Z/CB/ADE</t>
  </si>
  <si>
    <t>Mennyezetre rászerelt biztonsági világítási lámpatest, általános területre, LED, központi akkumulátoros, címző modullal, IP65
AWEX ETE ETE/3W/Z/CB/ADE</t>
  </si>
  <si>
    <t>Mennyezetre rászerelt biztonsági világítási lámpatest, közlekedőkbe, LED, központi akkumulátoros, címző modullal, IP65
AWEX ETE ETE/3W/Z/CB/ADE</t>
  </si>
  <si>
    <t>Surface mounted emergency lighting fixture for corridors, LED, central battery with addressing module IP41
AWEX Lovato II LV2C/2W/Z/CB/ADE</t>
  </si>
  <si>
    <t>Mennyezetre rászerelt biztonsági világítási lámpatest, közlekedőkbe, LED, központi akkumulátoros, címző modullal, IP41
AWEX Lovato II LV2C/2W/Z/CB/ADE</t>
  </si>
  <si>
    <t>Side wall mounted emergency lighting fixture, for outdoor, LED, central battery with addressing module, IP65
Awex Outdoor ODB/3x1/Z/CB/ADE</t>
  </si>
  <si>
    <t>Oldalfalra szerelt biztonsági világítási lámpatest, kültéri, LED, központi akkumulátoros,  címző modullal, IP65
Awex Outdoor ODB/3x1/Z/CB/ADE</t>
  </si>
  <si>
    <t>Exit light with battery, for sprinkler room and guardhouse</t>
  </si>
  <si>
    <t>Irányfény lámpatest opál kivitelben, saját akkumulátoros, sprinkler központban és portán</t>
  </si>
  <si>
    <t>Emergency lighting fixture for sprinkler room and guarhouse, with battery pack</t>
  </si>
  <si>
    <t>Biztonsági világítási lámpatest saját akkumulátorral, sprinkler központ és porta épületben</t>
  </si>
  <si>
    <t>KL2.1 outdoor luminaire
LED, 128W, 16298 lm, 4000K, IP66
GLARE LED whale 2 14 4000K T3 ; 128W - or any technically equivalent type</t>
  </si>
  <si>
    <t>KL2.1 jelű kültéri lámpatest
LED-es fényforrás, 128W, 16298 lm, 4000K, IP66
GLARE LED whale 2 14 4000K T3 ; 128W - vagy műszakilag egyenértékű</t>
  </si>
  <si>
    <t>KL2.2 outdoor luminaire
LED, 128W, 16298 lm, 4000K, IP66
2xGLARE LED whale 2 14 4000K T3 ; 128W - or any technically equivalent type</t>
  </si>
  <si>
    <t>KL2.2 jelű kültéri lámpatest
LED-es fényforrás, 128W, 16298 lm, 4000K, IP66
2xGLARE LED whale 2 14 4000K T3 ; 128W - vagy műszakilag egyenértékű</t>
  </si>
  <si>
    <t>KL2.3 sidewall mounted outdoor luminaire
LED, 128W, 16298 lm, 4000K, IP66
GLARE LED whale 2 14 4000K T3 ; 128W - or any technically equivalent type</t>
  </si>
  <si>
    <t>KL2.3 jelű kültéri oldalfalra szerelt kültéri lámpatest
LED-es fényforrás, 128W, 16298 lm, 4000K, IP66
GLARE LED whale 2 14 4000K T3 ; 128W - vagy műszakilag egyenértékű</t>
  </si>
  <si>
    <t>KL3.1 outdoor luminaire
LED-es fényforrás, 56W, 9425 lm, 4000K, IP66
GLARE LED whale 2 14 4000K T3 ; 56W - or any technically equivalent type</t>
  </si>
  <si>
    <t>KL3.1 jelű kültéri lámpatest
LED-es fényforrás, 56W, 9425 lm, 4000K, IP66
GLARE LED whale 2 14 4000K T3 ; 56W - vagy műszakilag egyenértékű</t>
  </si>
  <si>
    <t>KL3.2 outdoor luminaire
LED-es fényforrás, 56W, 9425 lm, 4000K, IP66
2xGLARE LED whale 2 14 4000K T3 ; 56W - or any technically equivalent type</t>
  </si>
  <si>
    <t>KL3.2 jelű kültéri lámpatest
LED-es fényforrás, 56W, 9425 lm, 4000K, IP66
2xGLARE LED whale 2 14 4000K T3 ; 56W - vagy műszakilag egyenértékű</t>
  </si>
  <si>
    <t>KL4.1 sidewall mounted outdoor luminaire
LED-es fényforrás, 56W, 16298 lm, 4000K, IP66
GLARE LED whale 2 14 4000K T4B ; 128W - or any technically equivalent type</t>
  </si>
  <si>
    <t>KL4.1 jelű kültéri oldalfalra szerelt kültéri lámpatest
LED-es fényforrás, 56W, 16298 lm, 4000K, IP66
GLARE LED whale 2 14 4000K T4B ; 128W - vagy műszakilag egyenértékű</t>
  </si>
  <si>
    <t>KL4.2 outdoor luminaire
LED-es fényforrás, 56W, 16298 lm, 4000K, IP66
GLARE LED whale 2 14 4000K T4B ; 128W - or any technically equivalent type</t>
  </si>
  <si>
    <t>KL4.2 jelű kültéri lámpatest
LED-es fényforrás, 56W, 16298 lm, 4000K, IP66
GLARE LED whale 2 14 4000K T4B ; 128W - vagy műszakilag egyenértékű</t>
  </si>
  <si>
    <t>10m height hot-dip galvanized steel pole with base frame, fitting door, without head structure, supplied, set</t>
  </si>
  <si>
    <t>10 m magas, tüzihorganyzott acél oszlop, alapkerettel, szerelvény ajtóval, fejszerkezet nélkül, szállítva, állítva, kompletten</t>
  </si>
  <si>
    <t>Concrete base for 10 m height pole with fittings, conduit, in-situ concrete, 60x60x100cm</t>
  </si>
  <si>
    <t>Beton alaptest acél oszlop tartására, terepszint felett +5cm-es felső síkkal, helyszíni betonozással, acél alapkerettel, csavarokkal, védőcső bevezetéssel, földmunkával, kompletten, 10 m magas oszlop számára, 60x60x100cm</t>
  </si>
  <si>
    <t>Pole-top arm, one side, 1m lenght</t>
  </si>
  <si>
    <t>Oszlop kar, acél oszlopra rögzítve, 1db lámpatest tartására, tüzihorganyzott kivitel, 1,0m hosszú</t>
  </si>
  <si>
    <t>Pole-top arm, two-side, 1m lenght</t>
  </si>
  <si>
    <t>Oszlop kar, acél oszlopra rögzítve, 2db lámpatest tartására, tüzihorganyzott kivitel, 1,0m hosszú</t>
  </si>
  <si>
    <t>Wall mounted supporting element for lighting fixture on facade, 0,5m lenght</t>
  </si>
  <si>
    <t>Oszlop kar, falra rögzítve, 1db lámpatest tartására, tüzihorganyzott kivitel, 0,5m hosszú</t>
  </si>
  <si>
    <t>Central battery emerggency lighting central unit for 2500W lighting power, 50Ah battery pack, wit control system, integrated 2x4x2A circuit and connections for subcentral units</t>
  </si>
  <si>
    <t>BV központ 2500W lámateljesítményhez, 50 Ah akku csomaggal, komplett vezérlő és felügyeleti elektronikával, beépített 2x4x2A áramkörrel, leágazással kisközpontokhoz</t>
  </si>
  <si>
    <t>tétel / titel</t>
  </si>
  <si>
    <t>Subcentral unit for 4 circuits without battery</t>
  </si>
  <si>
    <t>Kisközpont BV rendszerhez akkumulátor nélkül, 4 áramkörös</t>
  </si>
  <si>
    <t>Villámvédelem, földelés, EPH, zavarvédelem</t>
  </si>
  <si>
    <t>Lightning protection interconnecting wire on concrete blocks, 15cm above roof, 8mm St/tZn</t>
  </si>
  <si>
    <t>Villámvédelmi összekötő vezető 15cm kiemeléssel tető felett, beton klocnikon, St/tZn 8mm, összekötő és megfogó szerelvényekkel, kompletten</t>
  </si>
  <si>
    <t>Lightning arrestor with concrete base, FI 16mm, 2m high</t>
  </si>
  <si>
    <t>Felfogórúd beton talppal, gumi alátétlappal, bekötéssel összekötő / levezetőbe, FI 16mm, 2m magas, kompletten</t>
  </si>
  <si>
    <t>Lightning arrestor with concrete base, FI 16/10mm, 3m high</t>
  </si>
  <si>
    <t>Felfogórúd beton talppal, gumi alátétlappal, bekötéssel összekötő / levezetőbe, FI 16/10mm, 3m magas, kompletten</t>
  </si>
  <si>
    <t>Lightning arrestor with concrete base, FI 16/10mm, 3,5m high</t>
  </si>
  <si>
    <t>Felfogórúd beton talppal, gumi alátétlappal, bekötéssel összekötő / levezetőbe, FI 16/10mm, 3,5m magas, kompletten</t>
  </si>
  <si>
    <t>Downlead concutor in concrete pillar with 4 fix connection points, 10mm St/tZn</t>
  </si>
  <si>
    <t>Levezető beton pillérekben, pillérenként 4 fix csatlakozási ponttal, Fi10mm St/tZn</t>
  </si>
  <si>
    <t>Fix earting point done with 40x5mm St/tZn</t>
  </si>
  <si>
    <t>Földelési fix csatlakozási pont kialakítása, 40x5mm St/tZn laposvassal</t>
  </si>
  <si>
    <t>Equi-potential network in baseplate, with accessories, St/tZn 30x3,5mm</t>
  </si>
  <si>
    <t>Potenciál-kiegyenlítő háló alaplemezben, bekötésekkel részletterv szerint, toldó és összekötő bilincsekkel, St/tZn 30x3,5mm laposvas</t>
  </si>
  <si>
    <t>Grounding in earth, 10mm V4a</t>
  </si>
  <si>
    <t>Földelő vezető termett talajban, Fi 10mm V4a</t>
  </si>
  <si>
    <t>Earthing connection for extension, made off 10mm V4a material, 2m long</t>
  </si>
  <si>
    <t>Földelés kiállás bővítéshez, Fi 10mm V4a anyagból, 2 m hosszú</t>
  </si>
  <si>
    <t>Earthing rod with pike, 16mm NIRO, with connection clips</t>
  </si>
  <si>
    <t>Földelőrúd beütőcsúccsal, 2m, 16mm NIRO, csatlakozó bilinccsel</t>
  </si>
  <si>
    <t>Earthing in pillar foundation, 3m long, St/tZn, with V4a connection on top</t>
  </si>
  <si>
    <t>Földelés pilléralapban, 3m St/tZn fi 16mm vas betonozás előtt elhelyezve, rozsdamentes csatlakozással pilléralap tetején</t>
  </si>
  <si>
    <t>V4a 10mm interconnectionfrom grounding in pillar foundation to the equi-potential mesh</t>
  </si>
  <si>
    <t>Rozsdamentes összekötés földlés és potenciál-kiegyenlítő háló között, bilincsekkel, FI10mm V4a anyagból, 1m</t>
  </si>
  <si>
    <t>EPN busbar on side wall</t>
  </si>
  <si>
    <t>EPH sín oldalfalon / pilléren, réz, burkolattal</t>
  </si>
  <si>
    <t>EPN busbar in MDB room as a main EPN pont of the building</t>
  </si>
  <si>
    <t>EPH sín főelosztó helyiségben oldalfalon, központi EPH pontként kialakítva</t>
  </si>
  <si>
    <t>H07V-K 2,5mm S/Z cable for EPN network</t>
  </si>
  <si>
    <t>H07V-K 2,5mm S/Z kábel sarukkal EPH hálózat kialakításához</t>
  </si>
  <si>
    <t>H07V-K 4mm S/Z  cable for EPN network</t>
  </si>
  <si>
    <t>H07V-K 4mm S/Z kábel sarukkal EPH hálózat kialakításához</t>
  </si>
  <si>
    <t>H07V-K 10mm S/Z cable for EPN network</t>
  </si>
  <si>
    <t>H07V-K 10mm S/Z kábel sarukkal EPH hálózat kialakításához</t>
  </si>
  <si>
    <t>H07V-K 240mm S/Z cable for transformer and MDB connection to EPN busbar</t>
  </si>
  <si>
    <t>H07V-K 240mm S/Z kábel sarukkal EPH hálózat kialakításához</t>
  </si>
  <si>
    <t>Pipe EPN connector</t>
  </si>
  <si>
    <t>Csőbilincsek EPH bekötéshez</t>
  </si>
  <si>
    <t>PVC insulated connection wire</t>
  </si>
  <si>
    <t>PVC szigetelésű összekötő vezető ∅10 
(huzal fekete műanyag köpennyel Rd 10/13 mm St/tZn)</t>
  </si>
  <si>
    <t>Anti-corrosion tape</t>
  </si>
  <si>
    <t>Korrózióvédő szalag szélesség 50 mm L 10 m</t>
  </si>
  <si>
    <t>I+II class overvoltage protection on zone boarders</t>
  </si>
  <si>
    <t>I+II osztályú túlfeszültség-levezető, zónahatárokon elhelyezve</t>
  </si>
  <si>
    <t>III class overvoltage protection</t>
  </si>
  <si>
    <t>III osztályú túlfeszültség-levezető egység koordinált kialakításban</t>
  </si>
  <si>
    <t>Earthing system measurement and protocoll</t>
  </si>
  <si>
    <t>Földelési rendszer mérése és jegyzőkönyv készítése</t>
  </si>
  <si>
    <t>As build documentation</t>
  </si>
  <si>
    <t>Megvalósulási tervek készítése</t>
  </si>
  <si>
    <t>Egyéb villamos munkák és tételek</t>
  </si>
  <si>
    <t>Type RWA RT. handheld transmitter for remote start in yellow, minimum 2 NO or 2 NC output
Output, potential free relay contact DC30 V / 2 A
Switch housing material: Plastic
With all necessary accessories</t>
  </si>
  <si>
    <t>RWA RT típ. kézi jelzésadó távindításhoz sárga színben, minimálisan 2 NO vagy 2 NC kimenetel, potenciálmentes relé kontaktus DC30 V/2 A
Kapcsolóház anyaga: Műanyag
Minden szükséges tartozékkal, rögzítőidomokkal</t>
  </si>
  <si>
    <t>db/pc</t>
  </si>
  <si>
    <t>RWA (SHEV) control center for planned number of CO movement rooflights valve manifolds in emergency Operation with battery pack, and with control of fresh air supply gate, door</t>
  </si>
  <si>
    <t>RWA vezérlő központ terv szerinti számú CO működtetésű tetőfelülvilágító szeleptömbjének vészeseti működtetéséhez, akkupackkal, légpótló kapu, ajtó vezérléssel</t>
  </si>
  <si>
    <t>Air supply gates, doors UPS support, gates standard, according to architect's agreement.</t>
  </si>
  <si>
    <t>Légpótló kapuk, ajtók UPS alátámasztása, kapuk gyári tartozéka, építész konszignáció szerint.</t>
  </si>
  <si>
    <t>JBH(St)H E30 4*2*0,8mm</t>
  </si>
  <si>
    <t>JBH(St)H E30 2*0,8mm</t>
  </si>
  <si>
    <t>Unique, sealed clamped, certified, function-retaining cable support structure with cable density according to product specifications, for cable routing of customized cable routing.
Hot-dip galvanized cable trough group fasteners are permitted on multiple cable tracks.</t>
  </si>
  <si>
    <t>Egyedi, zárt bilincses, minősített, funkciótartó kábeltartó szerkezet, gyártmány előírásainak megfelelő kábelmegfogatási sűrűséggel, kábelátmérő szerinti méretben kábelek egyedi nyomvonalon való fektetéséhez.Több kábel közös nyomvonalán a tüzihorganyzott kábelvályús csoportos kötegrögzítő is megengedett.</t>
  </si>
  <si>
    <t>Equipment, device identification plate 50x100mm, plastic, for exteriors, UV-resistant and weather-proof design</t>
  </si>
  <si>
    <t>Készülék-, berendezésazonosító felirati tábla 50x100mm műanyag, kültéren UV és időjárás álló kivitelben</t>
  </si>
  <si>
    <t>Cable, wire identification plate 10x50mm, plastic</t>
  </si>
  <si>
    <t>Kábel-, vezetékazonosító felirati tábla 10x50mm műanyag</t>
  </si>
  <si>
    <t>Connection and checking of RWA LV and air supply control cables on both sides</t>
  </si>
  <si>
    <t>Erősáramú és vezérlőkábelek, légutánpotló kapuk bekötése RWA rendszerbe</t>
  </si>
  <si>
    <t>Regulatory approval of the implementation of a heat and smoke extraction system</t>
  </si>
  <si>
    <t>Hő és füstelvezető rendszer kivitelezésének hatósági egyeztetése</t>
  </si>
  <si>
    <t>Preparation of product- and D level, building management electrical plans in the appropriate number of copies</t>
  </si>
  <si>
    <t>Gyártóspecifikus gyártmányterv és megvalósulási villamos tervek készítése megfelelő példányszámban</t>
  </si>
  <si>
    <t>Preparation of temporary and permanent operating instructions</t>
  </si>
  <si>
    <t>Ideiglenes és végleges kezelési utasítások készítése</t>
  </si>
  <si>
    <t>Documented LV and ELV commissioning, calibration and test operation of the complete SHEV, participation in the handover-takeover procedure</t>
  </si>
  <si>
    <t>Teljes RWA rendszer dokumentált erős- és gyengeáramú beüzemelése, programozása, beszabályozása, próbaüzeme, közreműködés a Megrendelői és a Hatósági átadás-átvételi és használatba vételi eljárásokban</t>
  </si>
  <si>
    <t>Standard, recorded contact protection measurements regarding the complete system</t>
  </si>
  <si>
    <t>Szabványos érintésvédelmi mérések a telepített teljes rendszerre vonatkozóan, jegyzőkönyvvel</t>
  </si>
  <si>
    <t>On-site technical management, project administration, project management</t>
  </si>
  <si>
    <t>Helyszíni művezetés, projekt adminisztráció, projektvezetés</t>
  </si>
  <si>
    <t>Others</t>
  </si>
  <si>
    <t>Egyebek</t>
  </si>
  <si>
    <t>200x100mm wall breakthrough making</t>
  </si>
  <si>
    <t>200x100mm -es faláttörés készítése</t>
  </si>
  <si>
    <t>Fire proofing of the penetrations</t>
  </si>
  <si>
    <t>Áttörések tűzgátló lezárása</t>
  </si>
  <si>
    <t>Testing of all electrical equipment</t>
  </si>
  <si>
    <t>A villamos berendezés egyedi és komplex kipróbálása, beüzemelése</t>
  </si>
  <si>
    <t>Sock protection measurement and protocoll</t>
  </si>
  <si>
    <t>Érintésvédelmi vizsgálat, és jegyzőkönyv készítés</t>
  </si>
  <si>
    <t>Cable insulation measurement and protocoll</t>
  </si>
  <si>
    <t>Szigetelés vizsgálat és jegyzőkönyv készítés</t>
  </si>
  <si>
    <t>Prepairing execution drawings and "as built" drawings</t>
  </si>
  <si>
    <t>Megvalósulási tervdokumentáció készítés</t>
  </si>
  <si>
    <t>Cable taging system</t>
  </si>
  <si>
    <t>Kábeljelölések, kábeltiketek kiépítése</t>
  </si>
  <si>
    <t>Renting of scafolder</t>
  </si>
  <si>
    <t>Gurulós állvány / ollós emelő bérlés</t>
  </si>
  <si>
    <t>Site office, garbage trasportation, other costs of site work</t>
  </si>
  <si>
    <t>Konténeres sitt elszállítás, építési konténer, egyéb költségek</t>
  </si>
  <si>
    <t>Biztonságtechnikai rendszerek</t>
  </si>
  <si>
    <t>Fire alarm system</t>
  </si>
  <si>
    <t>Analóg intelligens tűzjelző központ, 7 hurkos, túlfeszültség levezetővel, tápegységgel, 2db 42Ah akkumulátor tárolására alkalmas dobozolással kompletten felszerelve</t>
  </si>
  <si>
    <t>Fire alarm center unit with 7 loop complete with PSU and surge arresters complete</t>
  </si>
  <si>
    <t>12V/42 Ah akkumulátor</t>
  </si>
  <si>
    <t>Battery 12V/42Ah</t>
  </si>
  <si>
    <t>12V/7 Ah akkumulátor</t>
  </si>
  <si>
    <t>Battery 12V/7Ah</t>
  </si>
  <si>
    <t>Hálózati kommunikációs modul</t>
  </si>
  <si>
    <t>Network module</t>
  </si>
  <si>
    <t xml:space="preserve">Grafikus felügyeleti szoftver számítógéppel, szünetmentesítve  kompletten </t>
  </si>
  <si>
    <t>Graphics softver programming and graphic screen set up  (PC + UPS + licenc )</t>
  </si>
  <si>
    <t>Tűzjelző másodkezelő</t>
  </si>
  <si>
    <t>Fire alarm keypad</t>
  </si>
  <si>
    <t>RS485 kommunikációs port</t>
  </si>
  <si>
    <t>RS485 communication module</t>
  </si>
  <si>
    <t>Analóg címezhető optikai füstérzékelő, fehér</t>
  </si>
  <si>
    <t>Analog addressable optical sensor</t>
  </si>
  <si>
    <t>Analóg címezhető kombinált érzékelő, fehér</t>
  </si>
  <si>
    <t>Analog addressable multisensor</t>
  </si>
  <si>
    <t>Analóg címezhető hősebesség érzékelő, fehér</t>
  </si>
  <si>
    <t>Analog addressable heat sensor</t>
  </si>
  <si>
    <t xml:space="preserve">Érzékelő aljzat, intelligens érzékelőkhöz, fehér </t>
  </si>
  <si>
    <t>Base for the fire sensors</t>
  </si>
  <si>
    <t>Mennyezeti távtartó érzékelőhöz</t>
  </si>
  <si>
    <t>Mount adapter for ceilings</t>
  </si>
  <si>
    <t>24 V/5 A-s hálózati táp és akkutöltő dobozolva (2 db 7 Ah-ás akku fér el benne)</t>
  </si>
  <si>
    <t>24 V/5 A-s power supply unit with charger</t>
  </si>
  <si>
    <t>Intelligens címezhető kézi jelzésadó, EN54, felületszerelt, piros, visszaállítható nyomólap, izolátorral</t>
  </si>
  <si>
    <t>Addressable fire alarm push button with reset front plate, with isolator</t>
  </si>
  <si>
    <t>OTSZ-nek megfelelő utánvilágító tábla kézi jelzésadókhoz. (MSZ ISO 16069 szabvány előírásait betartva (tanúsított paramétereik: 56 - 9 - 710)). - Méretük: 150 x 150 mm. - Könnyen értelmezhető, nyelvfüggetlen szimbólum</t>
  </si>
  <si>
    <t>Sign for push button</t>
  </si>
  <si>
    <t>OTSZ-nek megfelelő utánvilágító tábla tűzjelző központokhoz. Az 1,3 mm vastag műanyag táblák utánvilágító tábaképessége DIN 67510 szabvány alapján 10 perc után 20 mcd/m2; 60 perc után (MSZ ISO 16069 szabvány előírásait betartva)</t>
  </si>
  <si>
    <t>Sign for Fire alarm center</t>
  </si>
  <si>
    <t>Kombinált modul felügyelt, 2 kimenet+ 2 bemenet, dobozolva kompletten</t>
  </si>
  <si>
    <t>Control modul 2 IN / 2 OUT with box for module</t>
  </si>
  <si>
    <t>Kombinált modul felügyelt, 8 kimenet + 8 bemenet, dobozolva kompletten</t>
  </si>
  <si>
    <t>Control modul 8 IN / 8 OUT with box for module</t>
  </si>
  <si>
    <t>Aspirációs érzékelő csőhálózattal kompletten, 'A' osztályú</t>
  </si>
  <si>
    <t>Aspiration sensor complete with piping, class 'A'</t>
  </si>
  <si>
    <t>Tűzjelző hangjelző</t>
  </si>
  <si>
    <t>Sounder with base</t>
  </si>
  <si>
    <t>Tűzjelző hang-és fényjelző</t>
  </si>
  <si>
    <t>Sounder beacon with base</t>
  </si>
  <si>
    <t xml:space="preserve">Átjelző egység kiépítése kompletten </t>
  </si>
  <si>
    <t>Compact remote control unit complete</t>
  </si>
  <si>
    <t>klt/set</t>
  </si>
  <si>
    <t xml:space="preserve">Kulcsszéf kompletten </t>
  </si>
  <si>
    <t>Keysafe complete</t>
  </si>
  <si>
    <t>Túlfeszültség levezető (hurokra, hangkörre, BUS-ra)</t>
  </si>
  <si>
    <t>Overvoltage protection (loop, sounder loop, BUS)</t>
  </si>
  <si>
    <t>JB-Y(St)Y 2x1,5mm2 tűzjelző kábel</t>
  </si>
  <si>
    <t>2x1,5mm2 fire alarm cable</t>
  </si>
  <si>
    <t>fm/m</t>
  </si>
  <si>
    <t>FB-H(St)H 30 2x1,5mm2 árnyékolással tűzálló tűzjelző kábel</t>
  </si>
  <si>
    <t>2x1,5mm2 fire proof alarm cable</t>
  </si>
  <si>
    <t>Cat 7A S/FTP kábel, LSZH fehér köpeny, AWG23 tűzálló kábel</t>
  </si>
  <si>
    <t>Cat7A S/FTP fire proof cable</t>
  </si>
  <si>
    <t>Tűzálló kábeltartó szerkezet fenti tűzálló kábelekhez, dübel + P klipsz, bilincs, kengyel stb, tűzálló kábelezéshez</t>
  </si>
  <si>
    <t>Fire proof fixing Anchors &amp; Plugs</t>
  </si>
  <si>
    <t>Tűzgátló átvezetések készítése (átm 20cmig), kompletten</t>
  </si>
  <si>
    <t>Fire lock preparation</t>
  </si>
  <si>
    <t>Süllyesztett szereléshez (gipszkartonba, tégla falba) védőcső, kötődobozokkal, apróanyagokkal, visszajavítással,  Ø20mm FX</t>
  </si>
  <si>
    <t>Plastic conduit pipe placed in the wall or in gypsum wall E20mm</t>
  </si>
  <si>
    <t>Merev védőcső álmennyezet felett illetve falon kívüli szereléshez, nyílt rendszerű csövezéshez, FI 20mm</t>
  </si>
  <si>
    <t>Plastic conduit pipe installed on the wall with the needed fastening and support accessories E20mm</t>
  </si>
  <si>
    <t>Rögzítő anyagok falon kívüli szereléséhez kompletten (bilincs, csavar, tipli) védőcsövezéshez kompletten</t>
  </si>
  <si>
    <t>Fastening and support accessories</t>
  </si>
  <si>
    <t>Kombinált modul felügyelt, 2 kimenet  2 bemenet, dobozolva kompletten, erősáram részére kompletten kábelezéssel, védőcsőben húzva, szükséges segédanyagokkal és rendszerbővítéssel</t>
  </si>
  <si>
    <t>Combined module supervised, 2 outputs 2 inputs, boxed complete, for power supply complete with wiring, pulled in protective tube, with necessary auxiliaries and system expansion</t>
  </si>
  <si>
    <t>Szerelési segédanyag</t>
  </si>
  <si>
    <t>Other installation material</t>
  </si>
  <si>
    <t>Gyártmányspecifikus létesítési engedélyeztetési terv készítés, engedélyeztetés, létesítési engedély, használatbavételi engedély</t>
  </si>
  <si>
    <t>Establishment license process</t>
  </si>
  <si>
    <t>Mérések, jegyzőkönyvek:  érintésvédelmi, hurokellenállási, hangnyomás mérési, valamint az érvényben lévő jogszabályok és szaványok által előírt további mérések.</t>
  </si>
  <si>
    <t>Grafikus felügyeleti rendszer térképek elkészítése, feltöltése, programozása, szinkronizálása a tűzjelző központokkal, beüzemelve, kompletten</t>
  </si>
  <si>
    <t>Graphics softver programming and graphic screen set up</t>
  </si>
  <si>
    <t>Projekt vezetés</t>
  </si>
  <si>
    <t>Project managing</t>
  </si>
  <si>
    <t>Emelőgép bérlet</t>
  </si>
  <si>
    <t>Elevator renting</t>
  </si>
  <si>
    <t>Üzembe helyezés, programozás</t>
  </si>
  <si>
    <t>Setting and comissioning</t>
  </si>
  <si>
    <t>Oktatás</t>
  </si>
  <si>
    <t>Traning</t>
  </si>
  <si>
    <t>Átadási dokumentáció készítése Beruházónak 3pld-ban átadva,mely tartalmazza: 1.Tartalomjegyzéket 2.Használati útmutatókat 3.Alkatrész jegyzékeket és szállítói jegyzékeket 4.Átadás/átvételi jegyzőkönyveket 5.Nyomvonalrajzokat 6.Szerelési terveket 7. Mérési jegyzőkönyveket 8.Kapcsolószekrények csatlakozások terveit  9.Átvételi jegyzőkönyvetet 10.Prospektusokat 11.Megfelelőségi nyilatkozatokat. 12.használatbavételt. Minden pont esetében a megvalósult állapotnak megfelelően kell a dokumentációt elkészíteni!</t>
  </si>
  <si>
    <t>Handing over documentation</t>
  </si>
  <si>
    <t>Access control system</t>
  </si>
  <si>
    <t>Proximity kártya</t>
  </si>
  <si>
    <t>Proximity card</t>
  </si>
  <si>
    <t>Beléptető ajtó vezérlő</t>
  </si>
  <si>
    <t>Access control controller (gateway)</t>
  </si>
  <si>
    <t>12 V/2 A-s hálózati táp és akkutöltő dobozolva (2 db 7 Ah-ás akku fér el benne)</t>
  </si>
  <si>
    <t>12 V/1 A-s power supply unit with charger</t>
  </si>
  <si>
    <t>Akkumulátor 12V 7Ah</t>
  </si>
  <si>
    <t>RFID olvasó 5cm-es olvasási távolság, kül-és beltéri (Visionline)</t>
  </si>
  <si>
    <t>RFID Remote Controller for Visionline with reader</t>
  </si>
  <si>
    <t>RFID olvasó 60cm-es olvasási távolság, kül-és beltéri (Visionline)</t>
  </si>
  <si>
    <t>12V mágneszár feszültségre záró (inverz) zárnyelv érzékelővel</t>
  </si>
  <si>
    <t>Electromagnet 12-24V DC, 1500N (inverz)</t>
  </si>
  <si>
    <t>Ajtóbehúzó (nyilászáró konszignáció szerint)</t>
  </si>
  <si>
    <t>Door closer</t>
  </si>
  <si>
    <t>Flexibilis ajtóátvezető</t>
  </si>
  <si>
    <t>Lead covers</t>
  </si>
  <si>
    <t>Vésznyitó gomb</t>
  </si>
  <si>
    <t>Emergency door opener</t>
  </si>
  <si>
    <t>Nyomógomb</t>
  </si>
  <si>
    <t>Push button</t>
  </si>
  <si>
    <t>Nyitásérzékelő</t>
  </si>
  <si>
    <t>Door contact</t>
  </si>
  <si>
    <t>IP kaputelefon</t>
  </si>
  <si>
    <t>IP intercom</t>
  </si>
  <si>
    <t xml:space="preserve">2x0.5+6x0.22mm2 árnyékolt kábel, kábeltálcára f. védőcsőbe húzva, lemérve, bekötve </t>
  </si>
  <si>
    <t>2x0,5+6x0,22mm2 security alarm cable</t>
  </si>
  <si>
    <t>3 x 1,5 sodrott réz vezető, 300/500 V, 230 V energia kábel</t>
  </si>
  <si>
    <t>3x1,5 MT cable</t>
  </si>
  <si>
    <t>CAT7 FTP falikábel, beltéri,</t>
  </si>
  <si>
    <t>CAT7 FTP cable</t>
  </si>
  <si>
    <t>Mérési jegyzőkönyv készítése (CAT7 UTP, optikai csillapításmérés, OTDR mérés, érintésvédelmi mérés, valamint az érvényben lévő jogszabályok és szaványok által előírt további mérések.</t>
  </si>
  <si>
    <t>CCTV rendszer</t>
  </si>
  <si>
    <t>IP kamera: 4.0 MPx 1/3" 2. generációs, Progressive Scan CMOS, Beltéri vandálbiztos dome, motoros IR szűrő mozgató , IR LED-ekkel (10m), H.264, PSIA/ONVIF, 3.6mm, F1.4 Autoírisz,PoE / 12VDC, SDHC kártya foglalat, PoE,</t>
  </si>
  <si>
    <t>Indoor Day/Night  IR LED fix dome-camera; 1/3" progresszív CMOS; H.264 dual stream; 2048x1536 @ 15fps, full HD @ 25fps; 3.6mm optika (DC); 0.01 lux (ff); IR-LED: 10m; SDHC card place; ONVIF; DC12V/PoE</t>
  </si>
  <si>
    <t>IP kamera: 8.0 MPx 1/3" 2. generációs, Progressive Scan CMOS, Beltéri vandálbiztos dome, motoros IR szűrő mozgató , IR LED-ekkel (10m), H.264, PSIA/ONVIF, 3.6mm, F1.4 Autoírisz,PoE / 12VDC, SDHC kártya foglalat, PoE,
Arcfelismerő analitikával</t>
  </si>
  <si>
    <t>Indoor Day/Night  IR LED fix dome-camera; 1/3" progresszív CMOS; H.264 dual stream; 3840x2160 @ 15fps, full HD @ 25fps; 3.6mm optika (DC); 0.01 lux (ff); IR-LED: 10m; SDHC card place; ONVIF; DC12V/PoE
Face Detection Analytics</t>
  </si>
  <si>
    <t>Outdoor Day/Night  IR LED fix dome-camera; 1/3" progresszív CMOS; H.264 dual stream; 2048x1536 @ 15fps, full HD @ 25fps; 3.6mm optika (DC); 0.01 lux (ff); IR-LED: 10m; SDHC card place; ONVIF; DC12V/PoE</t>
  </si>
  <si>
    <t>Outdoor Day/Night  IR LED fix dome-camera; 1/3" progresszív CMOS; H.264 dual stream; 3840x2160 @ 15fps, full HD @ 25fps; 3.6mm optika (DC); 0.01 lux (ff); IR-LED: 10m; SDHC card place; ONVIF; DC12V/PoE
Face Detection Analytics</t>
  </si>
  <si>
    <t>Outdoor Day/Night  IR LED fix dome-camera; 1/3" progresszív CMOS; H.264 dual stream; 2048x1536 @ 15fps, full HD @ 25fps; 2.7 - 12mm optika (DC); 0.01 lux (ff); IR-LED: 15m; SDHC card place; ONVIF; IP66; DC12V/PoE</t>
  </si>
  <si>
    <t>Outdoor Day/Night  IR LED fix dome-camera; 1/3" progresszív CMOS; H.264 dual stream; 3840x2160 @ 15fps, full HD @ 25fps; 2.7 - 12mm optika (DC); 0.01 lux (ff); IR-LED: 15m; SDHC card place; ONVIF; IP66; DC12V/PoE
Face Detection Analytics</t>
  </si>
  <si>
    <t>Kamera kezelésére PC monitorral, szoftverrel, kompletten</t>
  </si>
  <si>
    <t>PC witch monitor, software and etc. Complete for camera manegement</t>
  </si>
  <si>
    <t>Arcfelismerő analitikai szoftver kompletten, kamerák arcfelismerésre való használatához, megrendelő kérésére más rendszerekhez integrálva</t>
  </si>
  <si>
    <t>Face recognition analytics software complete for use with cameras for face recognition, integrated with other systems at customer request</t>
  </si>
  <si>
    <t>Arcfelismerő analitikai szoftver licence kameránként</t>
  </si>
  <si>
    <t>Face recognition analytics software license per camera</t>
  </si>
  <si>
    <t>Kameratartó konzol</t>
  </si>
  <si>
    <t>Camera mount bracket</t>
  </si>
  <si>
    <t>Cat 6A UTP kábel</t>
  </si>
  <si>
    <t>Cat6A UTP cable</t>
  </si>
  <si>
    <t>Passive IT system</t>
  </si>
  <si>
    <t>Paszív IT hálózat</t>
  </si>
  <si>
    <t>1xRJ45-ös fali csatlakozó aljzat, Cat6A FTP</t>
  </si>
  <si>
    <t>LAN socket 1xRJ45 , Cat6A FTP</t>
  </si>
  <si>
    <t>2xRJ45-ös fali csatlakozó aljzat, Cat6A FTP</t>
  </si>
  <si>
    <t>LAN socket 2xRJ45 , Cat6A FTP</t>
  </si>
  <si>
    <t>42U magas, 800*800mm-es Rack szekrény, zárható üvegajtóval, szerelvényekkel, túlfeszültség védelemmel</t>
  </si>
  <si>
    <t>Rack 42U. Mounting  brackets to stabilize the rear of unit in the back of a 19" rack. Hardware to mount the rear of two xx units in a 19" rack with surge arresters complete</t>
  </si>
  <si>
    <t>21U magas, 800*800mm-es Rack szekrény, zárható üvegajtóval, szerelvényekkel, túlfeszültség védelemmel</t>
  </si>
  <si>
    <t>Rack 21U. Mounting  brackets to stabilize the rear of unit in the back of a 19" rack. Hardware to mount the rear of two xx units in a 19" rack with surge arresters complete</t>
  </si>
  <si>
    <t>Ventillátoregység 4 ventillátorral, kapcsolóval állószekrényekhez  thermostattal 3U</t>
  </si>
  <si>
    <t>Rack ventilator with thermostat</t>
  </si>
  <si>
    <t>Cat.6  24 portos patchpanel, 1U, fekete, kompletten</t>
  </si>
  <si>
    <t>Cat.6 UTP 24port patchpanel, 1U, complete</t>
  </si>
  <si>
    <t>Gyűrűspanel, 1U fekete kábelrendező 5 gyűrűvel</t>
  </si>
  <si>
    <t>Cable arranger panel</t>
  </si>
  <si>
    <t>Függőleges kábelterelő 6U</t>
  </si>
  <si>
    <t>Front-Loading Cable Manager Shallow 6U</t>
  </si>
  <si>
    <t>Földelőkészlet</t>
  </si>
  <si>
    <t>Earthing set</t>
  </si>
  <si>
    <t>Kontaset 7-os csatlakozósor 19"-os</t>
  </si>
  <si>
    <t>Kontaset 7 connector 19"-os</t>
  </si>
  <si>
    <t>Rőgzitö csavarok 42U magas kerethez</t>
  </si>
  <si>
    <t>Fixing elements</t>
  </si>
  <si>
    <t>Rőgzitö csavarok 21U magas kerethez</t>
  </si>
  <si>
    <t>Optikai rendező 24 SC duplex toldóval + pigtail-el</t>
  </si>
  <si>
    <t xml:space="preserve">Fiber optic termination panel with 24 SC coupling adapter + pigtails complet </t>
  </si>
  <si>
    <t>Kötéstartó kazetta - 24db SMOUV splice védőhöz</t>
  </si>
  <si>
    <t>Modular cassettes - 24 pcs SMOUV splice</t>
  </si>
  <si>
    <t>Patch kábel 1,5 m.-es</t>
  </si>
  <si>
    <t>CAT6 patch cable 1,5 m</t>
  </si>
  <si>
    <t>Patch kábel 3 m.-es</t>
  </si>
  <si>
    <t>CAT6 patch cable 3 m</t>
  </si>
  <si>
    <t>CAT6A FTP falikábel, beltéri,</t>
  </si>
  <si>
    <t>CAT 6A FTP cable</t>
  </si>
  <si>
    <t>CAT6A FTP falikábel, beltéri, lift viszhívó rendszernek</t>
  </si>
  <si>
    <t>CAT 6A FTP cable for elevator</t>
  </si>
  <si>
    <t>I/O Loose Tube, rodent prot. 1x12x50u ULSZH OM4 szálas optikai kábel, vagy ezzel műszakilag egyenértékű</t>
  </si>
  <si>
    <t>I / O Loose Tube, rodent prot. 1x12x50u ULSZH OM4 fiber optic cable</t>
  </si>
  <si>
    <t>LC/LC, 10 Gbps, duplex MM FO patch-kábel, 2m OM4, vagy ezzel műszakilag egyenértékű</t>
  </si>
  <si>
    <t>Fiber optic patch cable 2 m OM4</t>
  </si>
  <si>
    <t>Túlfeszültség levezető Cat6A FTP kábel részére villámvédelmi zónahatárra, szerelve, dobozolva, védetten</t>
  </si>
  <si>
    <t>Surge arrestor Cat6A FTP cable for lightning protection zone boundary, mounted, boxed, protected</t>
  </si>
  <si>
    <t>IT végpont erősáram részére kompletten kábelezéssel, védőcsőben húzva, szükséges segédanyagokkal és rendszerbővítéssel</t>
  </si>
  <si>
    <t>IT endpoint for power supply with complete cabling, conduit, necessary auxiliaries and system expansion</t>
  </si>
  <si>
    <t>Mérési jegyzőkönyv készítése (CAT6A FTP, optikai csillapításmérés, OTDR mérés, stb.)</t>
  </si>
  <si>
    <t>Sewage drain</t>
  </si>
  <si>
    <t>as item no. 1, but
DN200 KG PVC pipe</t>
  </si>
  <si>
    <t>mint az 1. sz tétel, de 
DN200 KGPVC vezeték</t>
  </si>
  <si>
    <t>as item no. 1, but
D90 HDPE pressure pipe</t>
  </si>
  <si>
    <t>mint az 1. sz tétel, de 
D90 KPE vezeték</t>
  </si>
  <si>
    <t>Geodetic survey of the finished pipelines while still accessible in the open trenches, before refilling the soil.</t>
  </si>
  <si>
    <t>A földvisszatöltés előtt csővezeték geodéziai nyíltárkos bemérése.</t>
  </si>
  <si>
    <t>item/klt</t>
  </si>
  <si>
    <t>Cleaning and turning manhole chambers 
Manhole construction in sloped trench, from the rough landscape level. At the bottom of the trench, smooth surface, and a 20 cm thick sandy gravel bedding layer – compacted to 95% - must be created. Around the shaft, the refilling must be made by the smoothing and compacting of each layer, up to the level of the final terrain. Watertight and sulfate resistant concrete or technically equivalent solution can be applied for te construction. 
Drop inside the shaft may be max. 90 cm, above this height, a separate downcomer is required. Water- and gastight, lockable, „D” grade load capacity, D400 kN construction, diameter of 60cm hatch and frame must be installed. By the adjustment of the hatch , thicknes of the concrete leveling layer is max. 10 cm lehet. In the chamber palstic coated, in concrete embedded footpieces should be placed. Water tightness of lead-throughs in the walls is required.
   Internal diameter:  0,8 m
   Internal height: variable between 1,0 and 4,0 m</t>
  </si>
  <si>
    <t>Tisztító és fordítóaknák  
Aknaépítés a tervezett durvatereprendezési szintről rézsűsen kiemelt munkagödörben.
A munkagödör alján finom tükör, és 20 cm vastagságú 95 %-ra tömörített homokos kavics ágyazati réteg készítendő.  A műtárgy melletti földvisszatöltés rétegenkénti elterítéssel és tömörítéssel készüljön a végleges terepszintig való feltöltéssel. A műtárgy vízzáró kialakítással, szulfátálló betonból, vagy azzal egyenértékű egyéb műszaki megoldással építhető. Az aknán belüli bukás mértéke max. 90 cm lehet, e felett a bekötéseknél külső ejtőcső építése szükséges. Víz és gázzáró, zárható kivitelű, 60 cm átmérőjű, „D” jelű közúti teherre méretezett D400 kN kialakítású aknafedlap és fedlapkeret elhelyezése szükséges. Az aknafedlap szintbe emelésénél az aknafedlap alatti rábetonozás mértéke max. 10 cm lehet. Az aknakamrában műanyagbevonatos bebetonozott lejáró hágcsó helyezendő el. A falon való csőátvezetés vízzáró kialakítása szükséges. A kiszoruló földet deponálni kell telephelyen beül, 350m-en belüli szállítással
   Belméret (átmérő):  0,8 m
   Belmagasság: 1,0-4,0 m között változó</t>
  </si>
  <si>
    <t>pcs./db</t>
  </si>
  <si>
    <t>PURECO PARCO-2-C grease trap equipment
for Q = 2  l/sec throughput.
The installable complete unit must be capable to the pre-treatment of grease contaminated wastewater, - degreasing - and after the pre-treatment, the treated water must be able to be connected to the recipient - public sewer system - by taking into account the relevant limitations. The unit must have a valid proof of applicability.  In advance, we designed a cylindrical grease trap adapted to the features of the planned installation with the necessary neck elevations and covers. Supplier must - beside the transportation, installation and commission of the applance - take care of the aquirement of necessary permits and documentation, the warranty certifications and conditions, and must conduct a test operation period as stipulated by the authorities, and must hand over a final operation manual to the operator, in which the treatment and neutralization and deposition method of hazardous, surplus materials is recorded. Water- and gastight, lockable, „D” grade load capacity hatch and must be installed. Water tightness of lead-throughs in the walls is required. Shaft construction can bedone in sloped trench, from the rough landscape level.</t>
  </si>
  <si>
    <t>PURECO PARCO-2-C  zsírfogó berendezés
Q = 2  l/sec hidraulikai terhelésre
Az elhelyezendő komplett berendezés alkalmas kell legyen a zsírral szennyezett szennyvizek előkezelésére – zsírleválasztás -, és az előkezelés után a kezelt víz alkalmas kell legyen ai befogadóba – közüzemi szennyvízcsatorna - való bekötésre,a vonatkozó határérték figyelembevételével. A beépítésre kerülő berendezés érvényes alkalmazási engedéllyel kell rendelkezzen. Előzetesen a tervezett beépítés adottságaihoz igazodó integrált, hengeres kivitelű  zsírfogót irányoztunk elő a szükséges nyaktag magasításokkal, lefedésekkel. A szállítónak a berendezés szállításával, telepítésével és beüzemelésével egyidejűleg biztosítania kell az alkalmazási engedélyek, és gépkönyvek átadását, a garanciális és szavatossági feltételekkel, a hatósági előírások szerinti próbaüzemet le kell folytatnia, és a végleges kezelési utasítást az üzemeltetőnek át kell adnia, amelyben rögzítenie kell a veszélyes hulladéknak számító maradék anyagok szakszerű eltávolításának és elhelyezésének módját. Az aknafedlapok kialakítása víz és gázzáró, zárható kivitelű „D” jelű közúti teherre méretezett kialakítású kell legyen. A falon való csőátvezetések és a műtárgy vízzáró kialakítása szükséges. Aknaépítés ill. elhelyezés a tervezett durvatereprendezési szintről rézsűs munkagödörben történhet.</t>
  </si>
  <si>
    <t>Construction of MOBA type chamber for the wastewater pump station, with 2.5 m inside diameter. Constructed from prefabricated reinforced concrete ring elements, installation is to be preapared in open trench, in correlance with the instructions of manufacturer. With the necessary supplementary equipments included (cover, step irons, guide rails for the pumps). The depth of the chamber is to be calculated according to the site plan</t>
  </si>
  <si>
    <t>MOBA szennyvíz átemelő akna építése kompletten, 2,5 m belső átmérővel. Építménye előregyártott vb. gyűrűelemekből, munkagödörben a gyártó által megadott műszaki paraméterek betartásával. A szükséges kiegészítő elemekkel (hágcsó, fedlapok, KO vezetőcső stb.). Az átemelő akna mélysége a kiadott helyszínrajz alapján számolandó</t>
  </si>
  <si>
    <t>Wastewater pump station mechanical euipment
Installation of the lifting unit
- Jung UFK 10/2A1 or equivalent submersible pump
- with DN80 dimensioned stainless steel pressure pipes and fittings and with stainless steel guide rails
- energy supply and electric distributor
- cable connection and inlet
- connectable to BMS, complete with factory standard control
- with necessary float switches (6 pieces), 
- for wastewater
Q= 3,6 l/sec
H= 9,0 m
P= 1,3 kW
U= 3*400 V, 50 Hz
- 2 pump units installed</t>
  </si>
  <si>
    <t xml:space="preserve">Szennyvíz átemelő gépészet
Átemelő gépészeti szerelése
- Jung UFK 10/2A1 vagy egyenértékű búvárszivattyú
- elhelyezése és szerelése DN80 KO anyagú nyomócsővezetékkel, KO anyagú vezetőcsővel 
- elektromos elosztó berendezéssel
- kábel csatlakozással és bevezetéssel
- távfelügyeleti berendezésbe illeszthető kivitelben
gyári vezérléssel komplett
- szükséges úszókapcsolókkal (6 db), 
- szennyvízre
Q= 3,6 l/sec
H= 9,0 m
P= 1,3 kW
U= 3*400 V, 50 Hz
- beépítve 2 db szivattyú 
</t>
  </si>
  <si>
    <t>OPTIONAL
Pump station connection to Building management system (BMS)</t>
  </si>
  <si>
    <t>OPCIONÁLIS
Szivattyú állomás bekötése az épületfelügyeleti rendszerbe</t>
  </si>
  <si>
    <t>Wastewater metering chamber - structure 
With internal dimensions: 2,4 x 2,25 x 1,8 m.
Chamber construction from the elevation of the rough landscaping by trench sloping excavation. The amount of soil to be backfilled may be stored next to the pit, the excess soil may be deposited within 350 m. At the bottom of the pit, after smoothing the surface, a 10 cm thick precast concrete should be layed. Around the chamber, the refilling must be made by the smoothing and compacting of each layer, up to the level of the final terrain.
The structure should be implemented according to the design to counter the floating -by taking into account the groundwater level-, or by an equivalent solution. The chamber should be provided with a lockable stainless steel hatch with the dimension of 600 x 600 mm and with plastic-coated foot pieces embedded in the concrete wall of the chamber. With a sump at the bottom of the chamber, and with watertight transitions trough the wall of the chamber.
   Sandy-gravel bedding
   Blind concrete C16-20
   Watertight concrete structure, C30-37
   Concrete steel quality B.60.50 130 kg/m3 
   2 layers of bitumen coating</t>
  </si>
  <si>
    <t xml:space="preserve">Szennyvíz mérőakna szerkezet
Mérőakna 2,4 m x 2,25 m x 1,8 m belmérettel. Aknaépítés a tervezett durvatereprendezési szintről rézsűsen kiemelt munkagödörben. A visszatöltésre kerülő földmennyiség a munkagödör mellett, a kiszoruló földmennyiség 100 m-en belül deponálható. 
A munkagödör alján finom tükör, és 10 cm vastagságú C10 szerelőbeton készítendő. 
A műtárgy melletti földfvisszatöltés rétegenkénti elterítéssel és tömörítéssel készüljön a végleges terepszintig való feltöltéssel.
A műtárgy terv szerinti, a talajvízszint figyelembevételével felúszásra méretezett kivitelben, vagy azzal egyenértékű megoldással kell készüljön, 
Min. 600 x 600 mm rozsdamentes acél fedlap és fedlapkeret elhelyezésével zárható kivitelben, műanyagbevonatos bebetonozott lejáró hágcsóval, falon való csőátvezetés vízzáró kialakításával, A jelű közúti teherre:
   Homokos kavics ágyazat
   Szerelőbeton C16-20
   Kitöltőbeton C30-37
   Betonacélminőség B.60.50 130 kg/m3 
   2 rtg. bitumen máz 
</t>
  </si>
  <si>
    <t>Water meter chamber - mechanical equipment
Mounting of mechanical equipment according to the specification or equivalent solution. By fixing the mechanical equipments and with the necessary fittings, with the necessary fittings and Stainless steel pressure pipes:
- DN80 HAWLE ductile iron flanged gate valve 2 pcs.
- DN80 non-return valve 1 pc.
- MUT 2200 EL DN80 electromagnetic water flow meter
- with MC 406 signal processor
- with downtime- and operating hours counter
Complete with power supply, control unit, connected to the BMS.</t>
  </si>
  <si>
    <t>Szennyvízmérő akna szerelvények
Gépészeti szereléssel kiírás szerinti, vagy azzal egyenértékű kivitelben kompletten, a szerelvények alátámasztásával, fix megfogásával, szükséges KO csövekkel és idomokkal:
- DN80 HAWLE karimás tolózár   2 db
- DN80 visszacsapó szerelvény   1 db
- MUT 2200 EL DN80 PN10 indukciós áramlásmérő cső
- MC 406 jelfeldolgozóval
- Üzemszünet és üzemóra számlálóval
Komplett villamos energiaellátással, vezérlőegységgel együtt, bekötve az épületfelügyeleti rendszerbe.</t>
  </si>
  <si>
    <t>Embedding of designed pipes in concrete, in two phases, with the necessary formwork and steel armature. Applied concrete grade: C30/37 XF3</t>
  </si>
  <si>
    <t>Körülbetonozás a tervezett vezetékek körül, két ütemben, a szükséges zsaluzással, betonacéllal
C30/37 XF3</t>
  </si>
  <si>
    <t>Preparing inspection trench with its related earthwork by manual excavation</t>
  </si>
  <si>
    <t>Kézi erővel történő, kutatóárkos feltárások készítése, földmunkával</t>
  </si>
  <si>
    <t>Preparing as-built plans and documentation based on geodetic survey</t>
  </si>
  <si>
    <t>Megvalósulási tervek készítése és dokumentálása geodéziai bemérés alapján</t>
  </si>
  <si>
    <t>Performing water tightness- and pressure test as required for pipes, manhole chambers and other equipment as required by the MSZ standards</t>
  </si>
  <si>
    <t>Víztartási és nyomáspróba az MSZ által előírt módon vezetékekre, aknákra és berendezésekre</t>
  </si>
  <si>
    <t>Technical supervision from the related utilities.</t>
  </si>
  <si>
    <t>Szakfelügyelet társközművek részéről.</t>
  </si>
  <si>
    <t xml:space="preserve">OPTIONTAL
In case of ground water is present, the dewatering costs shall be taken into account in a separate item as appropriations with the recording of soil mechanics expert opinion and scheduling of work. Accounting is done by itemized statement. </t>
  </si>
  <si>
    <t xml:space="preserve">OPCIONÁLIS
Az esetleges talajvíz megjelenésénél, a víztelenítési költséget külön tételben előirányzatként kell figyelembe
venni a talajmechanikai szakvélemény és a munka ütemezésének rögzítésével, elszámolás tételes kimunkálással történik. </t>
  </si>
  <si>
    <t>OPTIONAL
Groundwater lowering - Vacuum well</t>
  </si>
  <si>
    <t>OPCIONÁLIS
Taljavízszint süllyesztés vákumkúttal</t>
  </si>
  <si>
    <t>Construction of D32 size, SDR17,6, P10 pressure rate pipeline from material PE100. Thickness of covering soil layer is almost invariable, should be between 1.5 and 1.2m to the final terrain level. Excavation in an open trench with two sided vertical planking and safety railings. At the bottom of the trench smooth bedding must be prepared.  Mechanical protection of the pipe is to be provided with a 10cm thin sand filling.
Placement of a  plastic signaling ribbon 50 cm above the pipe, with the text 'VÍZVEZETÉK' is necessary along the entire pipeline. Refilling should be made with the smoothing and compaction of each layers up until Trg 95%, about the rate of compaction a protocol must be presented. Sampling at every 30 meter. The leftover soil must be deposited inside the area of the lot, transportation distance max. 350 m.
Operational pressure: 3,5-4,0 bar</t>
  </si>
  <si>
    <t>D32 méretű SDR17, PN10 nyomásfokozatú PE100 anyagú vízvezeték építése. Cső feletti takarás mértéke alig változó, a végleges terepszinthez képest min.: 1,2 m, és max.: 1,5 m közötti kell legyen. Földkiemelés kétoldali függőleges pallózású dúcolt munkaárokból történik, biztonsági védőkorláttal. A munkaárok alján finom tükör, és ágyazati réteg készítendő.  A vezeték műszaki védelmét 10 cm vastag homokterítéssel kell biztosítani.
A csőtető felett 50 cm-re műanyag jelzőszalag - „VÍZVEZETÉK” felirattal - elhelyezése szükséges teljes hosszban. A földvisszatöltést szerint, rétegenkénti elterítéssel és tömörítéssel – Trg95%-ig - kell biztosítani, a tömörítés mértékét bizonylatolni kell. Mintavétel 30 méterenként. A kiszoruló földet deponálni kell telephelyen beül, 350m-en belüli szállítással
Üzemi nyomás 3,5-4,0 bar</t>
  </si>
  <si>
    <t>as item no. 1, but
D63 HDPE pipe</t>
  </si>
  <si>
    <t>mint az 1. sz tétel, de 
D63 KPE vezeték</t>
  </si>
  <si>
    <t>as item no. 1, but
D110 HDPE pipe</t>
  </si>
  <si>
    <t>mint az 1. sz tétel, de 
D110 KPE vezeték</t>
  </si>
  <si>
    <t>as item no. 1, but
D160 HDPE pipe</t>
  </si>
  <si>
    <t>mint az 1. sz tétel, de 
D160 KPE vezeték</t>
  </si>
  <si>
    <t>as item no. 1, but
DN100 ductile iron pipe (PN16 pressure rated)
With the technical content required by the insurer, which is the subject of further reconciliation.</t>
  </si>
  <si>
    <t xml:space="preserve">mint az 1. sz tétel, de 
DN100 gömbgrafitos öntöttvas vezeték, PN16 nyomásfokozatú. A biztosító által előírt műszaki tartalommal, melyet egyeztetni szükséges. </t>
  </si>
  <si>
    <t>as item no. 1, but
DN200 ductile iron pipe (PN16 pressure rated)
With the technical content required by the insurer, which is the subject of further reconciliation.</t>
  </si>
  <si>
    <t xml:space="preserve">mint az 1. sz tétel, de 
DN200 gömbgrafitos öntöttvas vezeték, PN16 nyomásfokozatú. A biztosító által előírt műszaki tartalommal, melyet egyeztetni szükséges. </t>
  </si>
  <si>
    <t>as item no. 1, but
DN250 ductile iron pipe (PN16 pressure rated)
With the technical content required by the insurer, which is the subject of further reconciliation.</t>
  </si>
  <si>
    <t>mint az 1. sz tétel, de 
DN250 gömbgrafitos öntöttvas vezeték, PN16 nyomásfokozatú. A biztosító által előírt műszaki tartalommal, melyet egyeztetni szükséges.</t>
  </si>
  <si>
    <t>as item no. 1, but
DN300 ductile iron pipe (PN16 pressure rated)
With the technical content required by the insurer, which is the subject of further reconciliation.</t>
  </si>
  <si>
    <t>mint az 1. sz tétel, de 
DN300 gömbgrafitos öntöttvas vezeték, PN16 nyomásfokozatú. A biztosító által előírt műszaki tartalommal, melyet egyeztetni szükséges.</t>
  </si>
  <si>
    <t>22 fm hosszú N100 1.4541 (KO-36) földi vezeték megépítése a technológia szennyvizek fogadására, a vezeték végén kialakított karimás csatlakozásokkal, földmunkával és kiegészítő munkálatokkal kompletten</t>
  </si>
  <si>
    <t>Water meter chamber - structure according to the regulations of the Dunavarsányi Ipari Park Szolgáltató Kft. 
With internal dimensions: 3,4 x 2,0 x 2,0 m.
Chamber construction from the elevation of the rough landscaping by trench sloping excavation. The amount of soil to be backfilled may be stored next to the pit, the excess soil may be deposited within 350 m. At the bottom of the pit, after smoothing the surface, a 10 cm thick precast concrete should be layed. Around the chamber, the refilling must be made by the smoothing and compacting of each layer, up to the level of the final terrain.
The structure should be implemented according to the design to counter the floating -by taking into account the groundwater level-, or by an equivalent solution. The chamber should be provided with a lockable stainless steel hatch with the dimension of 600 x 600 mm and with plastic-coated foot pieces embedded in the concrete wall of the chamber. With a sump at the bottom of the chamber, and with watertight transitions trough the wall of the chamber.
   Sandy-gravel bedding
   Blind concrete C16-20
   Watertight concrete structure, C30-37
   Concrete steel quality B.60.50 130 kg/m3 
   2 layers of bitumen coating</t>
  </si>
  <si>
    <t xml:space="preserve">Vízmérőakna szerkezet Dunavarsányi Ipari Park Szolgáltató Kft. előírásai szerint!
Vízmérőakna 3,4 m x 2,0 m x 2,0 m belmérettel. Aknaépítés a tervezett durvatereprendezési szintről rézsűsen kiemelt munkagödörben. A visszatöltésre kerülő földmennyiség a munkagödör mellett, a kiszoruló földmennyiség 350 m-en belül deponálható. A munkagödör alján finom tükör, és 10 cm vastagságú C10 szerelőbeton készítendő. A műtárgy melletti földfvisszatöltés rétegenkénti elterítéssel és tömörítéssel készüljön a végleges terepszintig való feltöltéssel.
A műtárgy terv szerinti, a talajvízszint figyelembevételével felúszásra méretezett kivitelben, vagy azzal egyenértékű megoldással kell készüljön, Min. 600 x 600 mm rozsdamentes acél fedlap és fedlapkeret elhelyezésével zárható kivitelben, műanyagbevonatos bebetonozott lejáró hágcsóval, falon való csőátvezetés vízzáró kialakításával, "A" jelű közúti teherre:
   Homokos kavics ágyazat
   Szerelőbeton C16-20
   Kitöltőbeton C30-37
   Betonacélminőség B.60.50 130 kg/m3 
   2 rtg. bitumen máz 
</t>
  </si>
  <si>
    <t>Equipment chamber
With internal dimensions: 2,25 x 1,85 x min 1,8 m; in watertight design.
At the bottom of the pit, after smoothing the surface, a 10 cm thick precast concrete should be layed. Around the chamber, the refilling must be made by the smoothing and compacting of each layer, up to the level of the final terrain. The chamber should be provided with a lockable stainless steel hatch with the dimension of ϕ800, without palstic coated step irons embedded in the structures wall. With watertight transition trough the walls, with the load bearing capacity of 400 kN, with complete static design.
   Sandy-gravel bedding
   Blind concrete C16-20
   Watertight concrete structure, C30-37
   Concrete steel quality B.60.50 130 kg/m3 
   2 layers of bitumen coating</t>
  </si>
  <si>
    <t>Szerelvény akna szerkezet 
2,25m x 1,85m x min. 1,8 m belmérettel, vízzáró kivitelben. A munkagödör alján finom tükör, és 10 cm vastagságú C10 szerelőbeton készítendő. 
A műtárgy melletti földfvisszatöltés rétegenkénti elterítéssel és tömörítéssel készüljön a végleges terepszintig való feltöltéssel. Min. ϕ800 mm rozsdamentes acél fedlap és fedlapkeret elhelyezésével zárható kivitelben, műanyagbevonatos bebetonozott lejáró hágcsó nélkül, falon való csőátvezetés vízzáró kialakításával, D400 kN teherbírással, teljes statikai tervezéssel:
   Homokos kavics ágyazat
   Szerelőbeton C16-20
   Kitöltőbeton C30-37
   Betonacélminőség B.60.50 130 kg/m3 
   2 rtg. bitumen máz</t>
  </si>
  <si>
    <t>DN 100 surface hydrant 
HAWLE type NNY 16 traffic break-away design or a technically equivalent product, with self-sectioning option, dcutile cast-iron fittings and flanges, elbow with supporting foot and connected fittings, on concrete base:
- TCS 100 above-ground fire hydrant, HAWLE type 
 - HAWLE gate valve DN100           
 - D110 HDPE pipe, footed QN fitting
 - dislocation free flanges
 - surface box
With the technical content required by the insurer, which is the subject of further reconciliation.</t>
  </si>
  <si>
    <t>DN 100 földfeletti tűzcsap elhelyezése 
HAWLE típusú NNY 16 kitörésbiztos, vagy azzal egyenértékű kivitelben, önállóan kiszakaszolható kivitelben, göv. idomok elhelyezésével, és karimás kötésével, talpas könyökidommal és csatlakozó idomokkal, beton megtámasztással :
- TCS 100 földfeletti tűzcsap HAWLE típus 
 - HAWLE tolózár DN100           
 - D110 KPE vezeték, talpas QN idom
 - Húzásbiztos karima
 - Csapszekrény
A biztosító által előírt műszaki tartalommal, melyet egyeztetni szükséges.</t>
  </si>
  <si>
    <t>DN100 fire hydrant box for the fittings, contents according to MSz standard for the previously described fire hydrants, with concrete base, mounted and labeled</t>
  </si>
  <si>
    <t>DN100 tűzcsap szerelvényszekrény, MSz szerinti tartalommal előző tételben kíírt föld feletti tűzcsapokhoz, betonalappal, felszerelve, feliratokkal ellátva</t>
  </si>
  <si>
    <t>Preparing and documenting water yield measurement protocol for surface hydrant</t>
  </si>
  <si>
    <t>Föld feletti tűzcsap vízhozam mérési jegyzőkönyv készítése és dokumentálása</t>
  </si>
  <si>
    <t>Irrigation tap, in the size of DN32, with subsoil decontaminating main valve, extension spindle elevated to the housing</t>
  </si>
  <si>
    <t>DN 32 locsolócsap-vízvételi lehetőség, altalaj víztelenítő főcsappal szerelve, csapaszekrénybe felvezetett szárhosszabbítóval</t>
  </si>
  <si>
    <t>Manual excavation of the connection point, and surveying its technical features with regards to the pipe material to the dimension and to the top elevation</t>
  </si>
  <si>
    <t>Meglévő csatlakozási pont kézi erővel történő feltárása és műszaki tartalmának bemérése (pozíció, anyag, dimenzió, csőtető szint)</t>
  </si>
  <si>
    <t>Connection to the existing system in D160 dimension, complete with the necessary equipments and fitting and with the dewatering of the existing system</t>
  </si>
  <si>
    <t>Meglévő vízellátó rendszerre való csatlakozás D160 méretben, szükséges idomokkal és segédanyagokkal, meglévő rendszer víztelenítésével kompletten</t>
  </si>
  <si>
    <t>Installation of gate valve, in DN25 dimension (pressure rate PN10), underground installation, complete with installation kit, extension spindle and surface box.</t>
  </si>
  <si>
    <t xml:space="preserve">Földbe fektetett tolózár DN25 méretben, PN10 nyomásfokozattal, beépítési készlettel, szárkihosszabbítóval, csapszekrénnyel kompletten
</t>
  </si>
  <si>
    <t>Installation of gate valve, in DN50 dimension (pressure rate PN10), underground installation, complete with installation kit, extension spindle and surface box.</t>
  </si>
  <si>
    <t xml:space="preserve">Földbe fektetett tolózár DN50 méretben, PN10 nyomásfokozattal, beépítési készlettel, szárkihosszabbítóval, csapszekrénnyel kompletten
</t>
  </si>
  <si>
    <t>Installation of gate valve, in DN100 dimension (pressure rate PN10), underground installation, complete with installation kit, extension spindle and surface box.</t>
  </si>
  <si>
    <t xml:space="preserve">Földbe fektetett tolózár DN100 méretben, PN10 nyomásfokozattal, beépítési készlettel, szárkihosszabbítóval, csapszekrénnyel kompletten
</t>
  </si>
  <si>
    <t>Installation of gate valve, in DN150 dimension (pressure rate PN10), underground installation, complete with installation kit, extension spindle and surface box.</t>
  </si>
  <si>
    <t xml:space="preserve">Földbe fektetett tolózár DN150 méretben, PN10 nyomásfokozattal, beépítési készlettel, szárkihosszabbítóval, csapszekrénnyel kompletten
</t>
  </si>
  <si>
    <t>Installation of gate valve, in DN200 dimension (pressure rate PN10), underground installation, complete with installation kit, extension spindle and surface box.</t>
  </si>
  <si>
    <t xml:space="preserve">Földbe fektetett tolózár DN200 méretben, PN10 nyomásfokozattal, beépítési készlettel, szárkihosszabbítóval, csapszekrénnyel kompletten
</t>
  </si>
  <si>
    <t>Szerelvény aknában elhelyezett DN250 méretű PN16 tolózár és szerelési közdarab, szükséges beépítési anyagokkal, megtámasztással kompletten
A biztosító által előírt műszaki tartalommal, melyet egyeztetni szükséges.</t>
  </si>
  <si>
    <t>Executing pressure test as required by MSZ standards</t>
  </si>
  <si>
    <t>Nyomáspróba az MSZ által előírt módon</t>
  </si>
  <si>
    <t>System decontamination and negative sample as required by MSZ standards</t>
  </si>
  <si>
    <t>Rendszer fertőtlenítés és negatív vízminta az MSZ által előírt módon</t>
  </si>
  <si>
    <t>Construction of D110 size, SDR11, HDPE 100g pipeline. Thickness of covering soil layer is variable, should be at least 1.2 m to the final terrain level, protection for the time of construction should be provided. Excavation in an open trench with two sided vertical planking and safety railings. At the bottom of the trench, smooth bedding must be prepared.  Mechanical protection of the plastic pipe is to be provided with a 10 cm thin sand filling. Placement of a  plastic signaling ribbon 50 cm above the pipe, with the text 'GÁZVEZETÉK' is necessary along the entire pipeline. Refilling should be made with the smoothing and compaction of each layers up until Trg 95%, about the rate of compaction a protocol must be presented. Sampling at every 30 meter from the last and from an intermediate layer. The leftover soil must be deposited inside the area of the lot, transportation distance max. 350 m.
Operational pressure: 7,0-8,0 bar
Average depth of the pipeline: 1.2 m</t>
  </si>
  <si>
    <t>D110 PE 100/G SDR11 földbe fektetett gázvezeték építése. Cső feletti takarás mértéke változó, a végleges terepszinthez képest : min 1,2 m legyen, építés ideje alatt a vezeték védelmét biztosítania kell. Földkiemelés kétoldali vízszintes pallózású dúcolt munkaárokból történik, biztonsági védőkorláttal. A munkaárok alján finom tükör, és ágyazati réteg készítendő. A műanyag vezeték műszaki védelmét 10 cm vastag homokterítéssel kell biztosítani. A földvisszatöltést rétegenkénti elterítéssel és tömörítéssel kell biztosítani. A földvisszatöltés előtt a csővezeték geodéziai nyíltárkos bemérését el kell készíteni. Tömörítés 95 %-ra (tömörségi mintavétel egy közbenső és az utolsó rétegből 1/30 m).
A csőtető felett 50 cm-re műanyag jelzőszalag - „GÁZVEZETÉK” felirattal - elhelyezése szükséges teljes hosszban. A kiszoruló földet deponálni kell telephelyen belül, 350 m-en belüli szállítással
Üzemi nyomás: 7,0-8,0 bar
Átlagos fektetési mélység 1.2 m</t>
  </si>
  <si>
    <t>Construction of D250 size, SDR11, HDPE 100g pipeline. Thickness of covering soil layer is variable, should be at least 1.2 m to the final terrain level, protection for the time of construction should be provided. Excavation in an open trench with two sided vertical planking and safety railings. At the bottom of the trench, smooth bedding must be prepared.  Mechanical protection of the plastic pipe is to be provided with a 10 cm thin sand filling. Placement of a  plastic signaling ribbon 50 cm above the pipe, with the text 'GÁZVEZETÉK' is necessary along the entire pipeline. Refilling should be made with the smoothing and compaction of each layers up until Trg 95%, about the rate of compaction a protocol must be presented. Sampling at every 30 meter from the last and from an intermediate layer. The leftover soil must be deposited inside the area of the lot, transportation distance max. 300 m.
Operational pressure: 300 mbar
Average depth of the pipeline: 1.2 m</t>
  </si>
  <si>
    <t>D250 PE 100/G SDR11 földbe fektetett gázvezeték építése. Cső feletti takarás mértéke változó, a végleges terepszinthez képest : min 1,2 m legyen, építés ideje alatt a vezeték védelmét biztosítania kell. Földkiemelés kétoldali vízszintes pallózású dúcolt munkaárokból történik, biztonsági védőkorláttal. A munkaárok alján finom tükör, és ágyazati réteg készítendő. A műanyag vezeték műszaki védelmét 10 cm vastag homokterítéssel kell biztosítani. A földvisszatöltést rétegenkénti elterítéssel és tömörítéssel kell biztosítani. A földvisszatöltés előtt a csővezeték geodéziai nyíltárkos bemérését el kell készíteni. Tömörítés 95 %-ra (tömörségi mintavétel egy közbenső és az utolsó rétegből 1/30 m).
A csőtető felett 50 cm-re műanyag jelzőszalag - „GÁZVEZETÉK” felirattal - elhelyezése szükséges teljes hosszban. A kiszoruló földet deponálni kell telephelyen beül, 350m-en belüli szállítással
Üzemi nyomás: 300 mbar
Átlagos fektetési mélység 1.2 m</t>
  </si>
  <si>
    <t>Mounting of D355 HDPE SDR17 casing pipe on the utility pipe</t>
  </si>
  <si>
    <t>D355 KPE SDR17 védőcső fektetése</t>
  </si>
  <si>
    <t>Provide sealing for D355 HDPE casing pipe, and equipping the sealed ends of the casing pipe with vent pipe</t>
  </si>
  <si>
    <t>D355 KPE védőcső lezárása és kiszellőztetése</t>
  </si>
  <si>
    <t>Assembling a DN80 dimensioned vertical pipe section at the gas pressure regulating and metering station, with pressure rate PN16, complete with the necessary fittings and equipments</t>
  </si>
  <si>
    <t>DN80 méretű felállás készítése a nyomásszabályzó és mérőállomásnál, PN16 nyomásfokozattal a szükséges idomokkal és szerelvényekkel együtt kompletten</t>
  </si>
  <si>
    <t>Assembling a DN150 dimensioned vertical pipe section at the gas pressure regulating and metering station, with pressure rate PN16, complete with the necessary fittings and equipments</t>
  </si>
  <si>
    <t>DN150 méretű felállás készítése a nyomásszabályzó és mérőállomásnál, PN10 nyomásfokozattal a szükséges idomokkal és szerelvényekkel együtt kompletten</t>
  </si>
  <si>
    <t>Assembling a DN200 dimensioned vertical pipe section at the facade of the designed building, with pressure rate PN16, complete with the necessary fittings and equipments</t>
  </si>
  <si>
    <t>DN200 méretű felállás készítése az épületnél, PN10 nyomásfokozattal a szükséges idomokkal és szerelvényekkel együtt kompletten</t>
  </si>
  <si>
    <t>HDPE-steel transition fitting, with PN16 pressure rate
D90/DN80</t>
  </si>
  <si>
    <t>KPE-acél átmenet, PN16 nyomásfokozattal 
D90/DN80</t>
  </si>
  <si>
    <t>HDPE-steel transition fitting, with PN16 pressure rate
D160/DN150</t>
  </si>
  <si>
    <t>KPE-acél átmenet, PN10 nyomásfokozattal
D160/DN150</t>
  </si>
  <si>
    <t>HDPE-steel transition fitting, with PN16 pressure rate
D225DN200</t>
  </si>
  <si>
    <t>KPE-acél átmenet, PN10 nyomásfokozattal
D225/DN200</t>
  </si>
  <si>
    <t>FIORENTINI gáznyomáscsökkentő- és mérőállomás, primer oldali méréssel, két szűrő és két nyomásszabályzó ággal, szekrényes kivitelben.
Nyomás- és hőmérséklet korrektorral, telepítéssel, szükséges földmunkával, szükséges segédanyagokkal együtt kompletten.
FIORENTINI MF80/RD6002
Pbe=7-8 bar, Pki=300 mbar
Qg,max=1238,0 m3/h, Qg,min=2,1 m3/h
Gázmérő : G100 1/100 forgódugattyús
Passzdarab beépítési hossza L=241 mm
Qmax=1280,0 m3/h
Qmin=2,0 m3/h
A berendezés szükség szerinti földelésével, villámvédelmével, érintésvédelemmel szikramentes  burkolatokkal körbejárhatóan, épületfelügyeletre kötve.</t>
  </si>
  <si>
    <t>Meglévő csatlakozási pont kézi erővel történő feltárása és műszaki tartalmának bemérése (anyag, dimenzió, csőtető szint)</t>
  </si>
  <si>
    <t>Connection to the existing system in D110 dimension, complete with the necessary equipments and fitting.</t>
  </si>
  <si>
    <t>Meglévő rendszerre való csatlakozás D110 méretben, szükséges idomokkal és segédanyagokkal kompletten</t>
  </si>
  <si>
    <t>MEO related administrative works for the licensing procedure</t>
  </si>
  <si>
    <t>Gáz engedélyezés lefolytatása és egyéb MEO ügyintézések</t>
  </si>
  <si>
    <t xml:space="preserve">Előkészítés, felvonulás, takarítás </t>
  </si>
  <si>
    <t>Gyengeáramú rendszerek</t>
  </si>
  <si>
    <t>"Entrance turnstile revolving gate
Type: KABA Centaur "</t>
  </si>
  <si>
    <t>Humusz terítése a területen 40 cm vastagságban</t>
  </si>
  <si>
    <t>felső talajréteg elhelyezése ideiglenes depóniában a területen</t>
  </si>
  <si>
    <t>Felső  talajréteg elszállítása engedéllyel rendelkező lerakóhelyre (e.i. 10 km távolság) (tömör m3)</t>
  </si>
  <si>
    <t>Treatment of temporary soil landfill</t>
  </si>
  <si>
    <t>Feltöltés készítése csak I fázis
100,90-től 102,10 mBf-ig 
Töltés készítése 20/55 fagyálló murva beépítésével, rétegenkénti (rétegvastagság max 30 cm) tömörítéssel</t>
  </si>
  <si>
    <t>Site surface clearance (filling) - Phase I. only, from 100,90 to 102,10 mBf 
Filling with 20/55 antifreeze gravel, layered (layer thickness max. 30 cm) compaction</t>
  </si>
  <si>
    <t>Területelőkészítés</t>
  </si>
  <si>
    <t>Területelőkészítés összesen</t>
  </si>
  <si>
    <t>Clearance total</t>
  </si>
  <si>
    <t>COLT FirelightDuo (vagy ezzel egyenértékű) hő- és füstelvezető tetőkupola, RWA rendszerbe kötve, leesést gátló ráccsal kompletten</t>
  </si>
  <si>
    <t>COLT FirelightDuo ( or equal quality) heat- and smoke exhauster dome skylight, connected to RWA system, single, complete with a fall arrest grille</t>
  </si>
  <si>
    <t xml:space="preserve">WICLINE 75 evo - Hőhídmentes szalag ablakrendszer, nyíló, nyíló-bukó, bukó, középfelnyíló, fix kivitel tartozékokkal
Műszaki jellemzők:
Profiltechnika:
• Magas hőszigetelésű többkamrás, szimmetrikus rendszer, minőségbiztosított profilegyesítéssel
• Szabadalmaztatott sarok - és bordabekötési technológiával
• Befogható panel- vagy üvegvastagság max. 69mm
Hőszigetelés:
• Uf érték: akár 1.2 W / (m²K)
• Uw érték: akár 0.87 W / (m²K) szárnyprofilokkal vagy 0.72
• W / (m²K) fix kialakítással, háromrétegű üvegezéssel, az oszlopok előtt festett kivitelben
• Minősített Minergie P module Uw 0.8 W / (m²K)
Tömítési rendszer:
• Erőteljes központi tömítés három beépítési technikával:
--Körbefutó gumitömítés, megszakítás nélkül a sarkokon
--Vulkanizált sarokelemekkel
--Vulkanizált keretekkel
Vasalat:
• Nagy teherbírású vasalatok:
--Látható pántok festett vagy eloxált kivitelben
--Rejtett pántok, végállás csillapítóval, max. nyitási szög 105 fok
• Szárny súly:
--Rejtett pántok: 200 kg-ig
--Látszó pántok: 200 kg-ig
--Egyedi kialakítás: 300kg-ig
• Szárny méret (sz x m): 
• Igény szerint nyitáshatárolóval
Belső ablakkönyöklő MDF lap
Külső ablakkönyöklő: alumínium
RAL 7016
</t>
  </si>
  <si>
    <t>Glasingwindows  painted in front of the columns</t>
  </si>
  <si>
    <t>Üvegezés festett kivitelben az oszlopok előtt</t>
  </si>
  <si>
    <t>Segédüzemű táplálás 5 kVA/10 perc UPS berendezéssel KÖF / trafó védelmi berendezésekhez, segédüzemi elosztóval, kompletten</t>
  </si>
  <si>
    <t>Busbar connection for interconnection of MDB 1 and MDB2, with panel connection factory element, elbows, necessary custom length elements and supporting substructure</t>
  </si>
  <si>
    <t>Tokozott sínes összeköttetés két főelosztó között, 4000A, direkt transzformátor csatlakozó elemmel, elosztó berendezésbe történő síncsatlakozással, szükséges egyedi hosszúságú sínelemekkel, kompletten tartószerkezettel</t>
  </si>
  <si>
    <t>Cable tray cover, 100mm</t>
  </si>
  <si>
    <t>Kábeltálca fedlap, 100mm</t>
  </si>
  <si>
    <t>Cable tray cover, 200mm</t>
  </si>
  <si>
    <t>Kábeltálca fedlap, 200mm</t>
  </si>
  <si>
    <t>SYMALEN M25/19 (staircase wall conduits, floor boksz connections)</t>
  </si>
  <si>
    <t>SYMALEN  M25/19mm (lépcsőházi csövezések, padlódoboz bekötések)</t>
  </si>
  <si>
    <t>The following BoQ is valid with the attached equipment list.</t>
  </si>
  <si>
    <t>Lenti anyagkiírás a dokumentációhoz mellékelt berendezésjegyzékkel együtt érvényes!</t>
  </si>
  <si>
    <t>Fire hose and hydrant systems</t>
  </si>
  <si>
    <t>Tüzivíz rendszerek</t>
  </si>
  <si>
    <t>Fire water intensifier pump station, 6600 l/min; 4 bar</t>
  </si>
  <si>
    <t>Nyomásfokozó szivattyú, karimás kivitelben, ellenkarimákkal és kötéskészlettel, elektromotorral összeépítve, szárazon futás védelemmel,és a szükséges szerelvényekkel 6600 l/min; 4 bar</t>
  </si>
  <si>
    <t>Fire water intensifier pump station, 300 l/min; 8 bar</t>
  </si>
  <si>
    <t>Nyomásfokozó szivattyú, karimás kivitelben, ellenkarimákkal és kötéskészlettel, elektromotorral összeépítve, szárazon futás védelemmel,és a szükséges szerelvényekkel 300 l/min; 8 bar</t>
  </si>
  <si>
    <t>Fire Hosees (Hydrant inside the building) - built in</t>
  </si>
  <si>
    <t>Beépített Fali tűzcsap</t>
  </si>
  <si>
    <t>Fire Hosees (Hydrant inside the building)</t>
  </si>
  <si>
    <t>Fali tűzcsap</t>
  </si>
  <si>
    <t>Steel water tankwith insulation and rubber membrane, with the necessary connections and menhole and ladder. Installed onto concrete base. Useful volume 540 m3, according to EN, and NFPA22</t>
  </si>
  <si>
    <t>Föld feletti állóhengeres acéltartály, hőszigeteléssel, gumibéléssel, létrával, a szükséges nyílásokkal és csonkokkal,  betonalapra szerelve kompletten 540 m3 hasznos térfogattal, EN és NFPA22 szerint</t>
  </si>
  <si>
    <t>HDPE Groundpipe, with the necessary ground works, with supports at the bends, PE100, SDR11, PN16 D125</t>
  </si>
  <si>
    <t>KPE földvezeték telepítése, szükséges földmunkákkal,nyomáspróbával, irányváltásoknál kitámasztásokkal, PE100 SDR11, PN16 D125</t>
  </si>
  <si>
    <t>"A" type connection to Fire brigade(water outlet)</t>
  </si>
  <si>
    <t>"A" típusú tűzoltósági vízkivét csatlakozás</t>
  </si>
  <si>
    <t>Fire hose and hydrant systems total</t>
  </si>
  <si>
    <t>Tüzivíz rendszerek összesen</t>
  </si>
  <si>
    <t>Sprinkler system</t>
  </si>
  <si>
    <t>Sprinkler rendszer</t>
  </si>
  <si>
    <t>Steel water tankwith insulation and rubber membrane, with the necessary connections and menhole and ladder. Installed onto concrete base. Useful volume 450 m3, according to EN, and NFPA22</t>
  </si>
  <si>
    <t>Föld feletti állóhengeres acéltartály, hőszigeteléssel, gumibéléssel, létrával, a szükséges nyílásokkal és csonkokkal,  betonalapra szerelve kompletten 450 m3 hasznos térfogattal, EN és NFPA22 szerint</t>
  </si>
  <si>
    <t>"B" type connection to Fire brigade(water inlet)</t>
  </si>
  <si>
    <t>"B" típusú tűzoltósági vízbetáp csatlakozás</t>
  </si>
  <si>
    <t>HDPE Groundpipe, with the necessary ground works, with supports at the bends, PE100, SDR11, PN16 D355</t>
  </si>
  <si>
    <t>KPE földvezeték telepítése, szükséges földmunkákkal,nyomáspróbával, irányváltásoknál kitámasztásokkal, PE100 SDR11, PN16 D355</t>
  </si>
  <si>
    <t>Diesel fire pump, with clutch and control panel and fuel tank, 7500 l/min, 9 bar, MSZ EN OKF permission and according to NFPA13</t>
  </si>
  <si>
    <t>Dízel szivattyú, tengelykapcsoló &amp; védelme, dízel motor , vezérlőszekrénnyel közös alapkeretre szerelve, üzemanyag tartállyal, 7500 L/min, 90m; MSZ-EN, OKF, NFPA13</t>
  </si>
  <si>
    <t>Rubber compensator, with flange connections, DN300</t>
  </si>
  <si>
    <t>Gumi kompenzátor a tartály és szivattyú közötti szívóvezetékhez, karimás csatlakozással DN300</t>
  </si>
  <si>
    <t>Rubber compensator, with flange connections, DN200</t>
  </si>
  <si>
    <t>Gumi kompenzátor a tartály és szivattyú közötti szívóvezetékhez, karimás csatlakozással DN200</t>
  </si>
  <si>
    <t>Jockey pump with control panel
Q=1m3/h, p=10bar, P=1,1kW</t>
  </si>
  <si>
    <t>Jockey szivattyú vezérlő szekrénnyel
Q=1m3/h, p=10bar, P=1,1kW</t>
  </si>
  <si>
    <t>Making of manifold in DN250diameter, 3 m length</t>
  </si>
  <si>
    <t xml:space="preserve">Osztó készítése, szükséges leágazásokkal, karimákkal, tartószerkezettel, DN250 méretben, 3 méteres hosszban, 
</t>
  </si>
  <si>
    <t>Making of manifold in DN200 diameter, 14 m length</t>
  </si>
  <si>
    <t xml:space="preserve">Osztó készítése, szükséges leágazásokkal, karimákkal, tartószerkezettel, DN200 méretben, 14 méteres hosszban, 
</t>
  </si>
  <si>
    <t>Water catchment under the manifolds</t>
  </si>
  <si>
    <t>Vízgyűjtő vályú az osztók alá építve</t>
  </si>
  <si>
    <t>Gate valve with supervisory limit switch flanged connection, DN100</t>
  </si>
  <si>
    <t>Elzáró felügyeleti kapcsolóval DN100 FL</t>
  </si>
  <si>
    <t>Gate valve with non-rising stem and supervisory limit switch flanged connection, DN150</t>
  </si>
  <si>
    <t>Tolózár felügyeleti kapcsolóval, nem emelkedő orsós DN150 FL</t>
  </si>
  <si>
    <t>Gate valve with non-rising stem and supervisory limit switch flanged connection, DN200</t>
  </si>
  <si>
    <t>Tolózár felügyeleti kapcsolóval, nem emelkedő orsós DN200 FL</t>
  </si>
  <si>
    <t>Gate valve with non-rising stem and supervisory limit switch flanged connection, DN250</t>
  </si>
  <si>
    <t>Tolózár felügyeleti kapcsolóval, nem emelkedő orsós DN250 FL</t>
  </si>
  <si>
    <t>Gate valve with non-rising stem and supervisory limit switch flanged connection, DN300</t>
  </si>
  <si>
    <t>Tolózár felügyeleti kapcsolóval, nem emelkedő orsós DN300 FL</t>
  </si>
  <si>
    <t>Gate valve with supervisory limit switch flanged connection, DN80</t>
  </si>
  <si>
    <t>Elzáró felügyeleti kapcsolóval DN80 FL</t>
  </si>
  <si>
    <t>Check valve, DN200</t>
  </si>
  <si>
    <t>Visszacsapószelep, DN200 GR</t>
  </si>
  <si>
    <t>Check valve, DN150</t>
  </si>
  <si>
    <t>Visszacsapószelep, DN150 GR</t>
  </si>
  <si>
    <t>Check valve, threaded connection, 1"</t>
  </si>
  <si>
    <t>Visszacsapószelep, menetes kötésekkel, 1"</t>
  </si>
  <si>
    <t>Pressure gauge with 3-way ball valve, 1/2", 0-16 bar, d=100mm</t>
  </si>
  <si>
    <t>Manométer háromállású feszmérőcsappal 1/2" 16 bar átm.100mm</t>
  </si>
  <si>
    <t>Pressure gauge with 3-way ball valve, 1/2", -3-1 bar, d=100mm</t>
  </si>
  <si>
    <t>Manométer háromállású feszmérőcsappal 1/2" '-1-3 bar, átm.100mm</t>
  </si>
  <si>
    <t>Flow switch 2" pneumatic delayed</t>
  </si>
  <si>
    <t>Áramláskapcsoló, 2" pneumatikus késleltetésű</t>
  </si>
  <si>
    <t>Pressue switch with 3-way ball valve, 1/2", Fanal FF4-10</t>
  </si>
  <si>
    <t>Nyomáskapcsoló háromállású feszmérőcsappal 1/2" 
FANAL FF4-10</t>
  </si>
  <si>
    <t>Wet alarm valve, with the necessary pipings DN150</t>
  </si>
  <si>
    <t>Nedves riasztószelep, szükséges csövezésekkel, kompletten DN150</t>
  </si>
  <si>
    <t>Wet alarm valve, with the necessary pipings DN200</t>
  </si>
  <si>
    <t>Nedves riasztószelep, szükséges csövezésekkel, kompletten DN200</t>
  </si>
  <si>
    <t>Deluge valve, with necessary pipings DN80</t>
  </si>
  <si>
    <t>Deluge szelep, szükséges csövezésekkel, kompletten DN80</t>
  </si>
  <si>
    <t>Water motor alarm</t>
  </si>
  <si>
    <t>Vízmotoros gong csövezéssel kompletten</t>
  </si>
  <si>
    <t>Flow meter, Tubux, DN200 WF</t>
  </si>
  <si>
    <t>Mérőperem - térfogatáram mérő, TUBUX; DN200 WF</t>
  </si>
  <si>
    <t>Flow meter, Tubux, DN150 WF</t>
  </si>
  <si>
    <t>Mérőperem - térfogatáram mérő, TUBUX; DN150 WF</t>
  </si>
  <si>
    <t>Ball valve, with female thread connection 1"</t>
  </si>
  <si>
    <t>Golyóscsap BB menetes 1"</t>
  </si>
  <si>
    <t>Ball valve, with female thread and tube connection 1"</t>
  </si>
  <si>
    <t>Golyóscsap BB menetes, tömlővéges 1"</t>
  </si>
  <si>
    <t>Golyóscsap BB menetes 2"</t>
  </si>
  <si>
    <t>Ball valve, with female thread and supervisory limit switch 1"</t>
  </si>
  <si>
    <t>Golyóscsap BB menetes 2" végálláskapcsolóval</t>
  </si>
  <si>
    <t>Orifice 2mm</t>
  </si>
  <si>
    <t>Fojtótárcsa 2mm furat</t>
  </si>
  <si>
    <t>ESFR 17 sprinkler,  3/4", pendent, brass, fast response, 74 °C, k=242</t>
  </si>
  <si>
    <t>ESFR 17 sprinklerfej,  3/4", függő, réz, gyors reagálású, 74 °C, k=242</t>
  </si>
  <si>
    <t>ESFR 17 sprinkler,  3/4", pendent, brass, fast response, 100 °C, k=242</t>
  </si>
  <si>
    <t>ESFR 17 sprinklerfej,  3/4", függő, réz, gyors reagálású, 100 °C, k=242</t>
  </si>
  <si>
    <t>TY-B  sprinkler, upright, brass, standard response, 68 °C, k=80, 1/2"</t>
  </si>
  <si>
    <t>TY-B  sprinklerfej, álló réz, normál reagálású, 68 °C, k=80, 1/2"</t>
  </si>
  <si>
    <t xml:space="preserve">TY-B  sprinkler, upright, brass, standard response, 68 °C, k=115, 1/2" 
</t>
  </si>
  <si>
    <t>TY-B  sprinklerfej, álló, réz, normál reagálású, 68 °C, k=115, 1/2"</t>
  </si>
  <si>
    <t xml:space="preserve">TY-B  sprinkler, upright, brass, standard response, 93 °C, k=115, 1/2" 
</t>
  </si>
  <si>
    <t>TY-B  sprinklerfej, álló, réz, normál reagálású, 93 °C, k=115, 1/2"</t>
  </si>
  <si>
    <t xml:space="preserve">TY-B  sprinkler, upright, brass, standard response, 141 °C, k=115, 1/2" 
</t>
  </si>
  <si>
    <t>TY-B  sprinklerfej, álló, réz, normál reagálású, 141 °C, k=115, 1/2"</t>
  </si>
  <si>
    <t xml:space="preserve">TY-B  sprinkler, upright, brass, standard response, 68-93°C, k=115, 1/2" _added protection of technology
</t>
  </si>
  <si>
    <t>TY-B  sprinklerfej, álló, réz, normál reagálású, 68-93 °C, k=115, 1/2"_kieg védelemtechnológia részére</t>
  </si>
  <si>
    <t xml:space="preserve">K80 opened spray head
</t>
  </si>
  <si>
    <t>K80 nyitott szórófej</t>
  </si>
  <si>
    <t>MJCD valve_Tyco</t>
  </si>
  <si>
    <t>MJCD szelep_Tyco</t>
  </si>
  <si>
    <t>Test sprinkler K115</t>
  </si>
  <si>
    <t>Teszt sprinkler 115</t>
  </si>
  <si>
    <t>Test sprinkler K242</t>
  </si>
  <si>
    <t>Teszt sprinkler K242</t>
  </si>
  <si>
    <t>Sprinkler cabinet for 36 pcs of 1/2" and 3/4" sprinklers</t>
  </si>
  <si>
    <t>Sprinkler pult tartalék sprinklerfejek számára 36 db-os</t>
  </si>
  <si>
    <t>Sprinkler cabinet for 6 pcs of ESFR sprinklers</t>
  </si>
  <si>
    <t>Sprinkler pult tartalék sprinklerfejek számára 6 db-os ESFR fejek részére</t>
  </si>
  <si>
    <t>Pipe line made of guaranteed quality carbon steel, according to DIN2440, prepared for threaded connection, together with supporting and suspending structures, with 2 layers of prime and one layer of RAL3000, DN25</t>
  </si>
  <si>
    <t>Szavatolt minőségű, fekete hosszvarratos, menetvágásra alkalmas acél cső, DIN2440 szabvány szerint, menetes csatlakozásokkal, idomokkal, MSZE EN szabvány szerinti függesztőelemekkel, két réteg alapozó és egy réteg RAL 3000 piros fedőfestéssel ellátva, DN25</t>
  </si>
  <si>
    <t>Pipe line made of guaranteed quality carbon steel, according to DIN2440, prepared for threaded connection, together with supporting and suspending structures, with 2 layers of prime and one layer of RAL3000, DN32</t>
  </si>
  <si>
    <t>Szavatolt minőségű, fekete hosszvarratos, menetvágásra alkalmas acél cső, DIN2440 szabvány szerint, menetes csatlakozásokkal, idomokkal, MSZE EN szabvány szerinti függesztőelemekkel, két réteg alapozó és egy réteg RAL 3000 piros fedőfestéssel ellátva, DN32</t>
  </si>
  <si>
    <t>Pipe line made of guaranteed quality carbon steel, according to DIN2440, prepared for threaded connection, together with supporting and suspending structures, with 2 layers of prime and one layer of RAL3000, DN40</t>
  </si>
  <si>
    <t>Szavatolt minőségű, fekete hosszvarratos, menetvágásra alkalmas acél cső, DIN2440 szabvány szerint, menetes csatlakozásokkal, idomokkal, MSZE EN szabvány szerinti függesztőelemekkel, két réteg alapozó és egy réteg RAL 3000 piros fedőfestéssel ellátva, DN40</t>
  </si>
  <si>
    <t>Pipe line made of guaranteed quality carbon steel, according to DIN2440, prepared for threaded connection, together with supporting and suspending structures, with 2 layers of prime and one layer of RAL3000, DN50</t>
  </si>
  <si>
    <t>Szavatolt minőségű, fekete hosszvarratos, menetvágásra alkalmas acél cső, DIN2440 szabvány szerint, menetes csatlakozásokkal, idomokkal, MSZE EN szabvány szerinti függesztőelemekkel, két réteg alapozó és egy réteg RAL 3000 piros fedőfestéssel ellátva, DN50</t>
  </si>
  <si>
    <t>Pipe line made of guaranteed quality carbon steel, according to DIN2458, prepared for grooved connection, together with supporting and suspending structures, with 2 layers of prime and one layer of RAL3000, DN65</t>
  </si>
  <si>
    <t>Szavatolt minőségű, fekete hosszvarratos, acél cső, DIN2458 szabvány szerint, hornyos csatlakozásokkal, idomokkal, MSZE EN szabvány szerinti függesztőelemekkel, két réteg alapozó és egy réteg RAL 3000 piros fedőfestéssel ellátva, DN65</t>
  </si>
  <si>
    <t>Pipe line made of guaranteed quality carbon steel, according to DIN2458, prepared for grooved connection, together with supporting and suspending structures, with 2 layers of prime and one layer of RAL3000, DN80</t>
  </si>
  <si>
    <t>Szavatolt minőségű, fekete hosszvarratos, acél cső, DIN2458 szabvány szerint, hornyos csatlakozásokkal, idomokkal, MSZE EN szabvány szerinti függesztőelemekkel, két réteg alapozó és egy réteg RAL 3000 piros fedőfestéssel ellátva, DN80</t>
  </si>
  <si>
    <t>Pipe line made of guaranteed quality carbon steel, according to DIN2458, prepared for grooved connection, together with supporting and suspending structures, with 2 layers of prime and one layer of RAL3000, DN100</t>
  </si>
  <si>
    <t>Szavatolt minőségű, fekete hosszvarratos, acél cső, DIN2458 szabvány szerint, hornyos csatlakozásokkal, idomokkal, MSZE EN szabvány szerinti függesztőelemekkel, két réteg alapozó és egy réteg RAL 3000 piros fedőfestéssel ellátva, DN100</t>
  </si>
  <si>
    <t>Pipe line made of guaranteed quality carbon steel, according to DIN2458, prepared for grooved connection, together with supporting and suspending structures, with 2 layers of prime and one layer of RAL3000, DN150</t>
  </si>
  <si>
    <t>Szavatolt minőségű, fekete hosszvarratos, acél cső, DIN2458 szabvány szerint, hornyos csatlakozásokkal, idomokkal, MSZE EN szabvány szerinti függesztőelemekkel, két réteg alapozó és egy réteg RAL 3000 piros fedőfestéssel ellátva, DN150</t>
  </si>
  <si>
    <t>Pipe line made of guaranteed quality carbon steel, according to DIN2458, prepared for grooved connection, together with supporting and suspending structures, with 2 layers of prime and one layer of RAL3000, DN200</t>
  </si>
  <si>
    <t>Szavatolt minőségű, fekete hosszvarratos, acél cső, DIN2458 szabvány szerint, hornyos csatlakozásokkal, idomokkal, MSZE EN szabvány szerinti függesztőelemekkel, két réteg alapozó és egy réteg RAL 3000 piros fedőfestéssel ellátva, DN200</t>
  </si>
  <si>
    <t>Pipe line made of guaranteed quality carbon steel, according to DIN2458, prepared for grooved connection, together with supporting and suspending structures, with 2 layers of prime and one layer of RAL3000, DN300</t>
  </si>
  <si>
    <t>Szavatolt minőségű, fekete hosszvarratos, acél cső, DIN2458 szabvány szerint, hornyos csatlakozásokkal, idomokkal, MSZE EN szabvány szerinti függesztőelemekkel, két réteg alapozó és egy réteg RAL 3000 piros fedőfestéssel ellátva, DN300</t>
  </si>
  <si>
    <t>Support frame structure for DN65 pipe network</t>
  </si>
  <si>
    <t>Segéd tartószerkezet a DN65 mérető csőhálózathoz</t>
  </si>
  <si>
    <t>Drain/flushing ball valve with tube connection</t>
  </si>
  <si>
    <t>Ürítő/átmosató golyóscsap tömlővéges 6/4"</t>
  </si>
  <si>
    <t>Ventilation fan mounted on the side of the Sprinkler Housing D = 300mm</t>
  </si>
  <si>
    <t>Szellőző ventilátor a sprinkler gépház oldalába építve D=300mm</t>
  </si>
  <si>
    <t>Motor Shutter with rain cover, 1000 x 1000mm, built in the side of the engine room</t>
  </si>
  <si>
    <t>Motoros Zsalu, esővédővel, 1000 x 1000mm, a gépház oldalába építve</t>
  </si>
  <si>
    <t>Electric radiator in pump room, 5 kW</t>
  </si>
  <si>
    <t>Elektromos fűtőtest szivattyúgépházba, 5 kW</t>
  </si>
  <si>
    <t>Cables and wiring for electrical alarms and faults</t>
  </si>
  <si>
    <t>Elektromos alarm és hibajelző elemek kábelei és bekötésük</t>
  </si>
  <si>
    <t>Power wiring work inside the engine room, pump control cabinet, radiator wiring</t>
  </si>
  <si>
    <t>Erősáramú kábelezés munkák gépházon belül, általános gépházi és szivattyú vezérlőszekrény, fűtőtest bekötése</t>
  </si>
  <si>
    <t>P&amp;ID document</t>
  </si>
  <si>
    <t>Csőkapcsolási és villamos séma időálló kivitelben kifüggesztve</t>
  </si>
  <si>
    <t>Fire zone map</t>
  </si>
  <si>
    <t>Oltási zónák alaprajza időálló kivitelben kifüggesztve</t>
  </si>
  <si>
    <t>Signing of pipes and equipments</t>
  </si>
  <si>
    <t>Berendezések és csővezetékek címkézése</t>
  </si>
  <si>
    <t>Pressure tests</t>
  </si>
  <si>
    <t>Nyomáspróbák elvégzése</t>
  </si>
  <si>
    <t>As-build ducumentations</t>
  </si>
  <si>
    <t>Megvalósulási tervanyag elkészítése</t>
  </si>
  <si>
    <t>As build permission procedure</t>
  </si>
  <si>
    <t>Használatbavételi eljárás lefolytatása</t>
  </si>
  <si>
    <t>Education of the operators</t>
  </si>
  <si>
    <t>Kezelőszemélyzet oktatatása</t>
  </si>
  <si>
    <t>Commissioning and hand-over</t>
  </si>
  <si>
    <t>Üzembe helyezés hatósági átadás.</t>
  </si>
  <si>
    <t>Organization fees</t>
  </si>
  <si>
    <t>Organizációs költségek</t>
  </si>
  <si>
    <t>Forwarding costs</t>
  </si>
  <si>
    <t>Anyagigazgatási díj</t>
  </si>
  <si>
    <t>Scaffoldings and lifting machines</t>
  </si>
  <si>
    <t>Állvány és gépköltségek</t>
  </si>
  <si>
    <t>Fire hydrant and Sprinkler systems</t>
  </si>
  <si>
    <t>Tüzivíz és sprinkler rendszerek</t>
  </si>
  <si>
    <t>Fire-extinguishing water, spinkler tank</t>
  </si>
  <si>
    <t>Tüzivíz, spinkler tartály</t>
  </si>
  <si>
    <t>Excavation</t>
  </si>
  <si>
    <t xml:space="preserve">föld kiemelés </t>
  </si>
  <si>
    <t>Loading of excavated material and transport</t>
  </si>
  <si>
    <t>föld felrakás és elszállítás</t>
  </si>
  <si>
    <t xml:space="preserve">50cm filling from well compacted granular material,  TRγ=95%, </t>
  </si>
  <si>
    <t xml:space="preserve">50 cm ágyazat jól tömöríthető, szemcsés anyagból, TRγ=95%, </t>
  </si>
  <si>
    <t>5cm lean concrete C12/15</t>
  </si>
  <si>
    <t>5 cm szerelőbeton C12/15</t>
  </si>
  <si>
    <t>Reinfrocement (reinf. Ratio of 150kg/m3)</t>
  </si>
  <si>
    <t>betonacél szerelés (150 kg/m3 vashányaddal)</t>
  </si>
  <si>
    <t>Concrete underfill (C12/15), v=1,40m</t>
  </si>
  <si>
    <t>Alábetonozás (C12/15) v=1,40 m</t>
  </si>
  <si>
    <t>RFC Foundation blocks C30/37 v=0,80m</t>
  </si>
  <si>
    <t>vb tömbalap C30/37  v=0,80 m</t>
  </si>
  <si>
    <t>Wastewater tank</t>
  </si>
  <si>
    <t>Pallet storage</t>
  </si>
  <si>
    <t>Raklap tároló</t>
  </si>
  <si>
    <t>Ø 80 cm well foundament, 2,80 m, C15/20 construction, excavation, transport, incl. Reinforcement and concrete works on site</t>
  </si>
  <si>
    <t>Ø 80 cm kútalap, 2,80 m, C15/20 készítése, földkiemelés, elszállítás, betonozás és vasszereléssel együtt</t>
  </si>
  <si>
    <t>Excavation under building (-0,33-tól -1,03 m-ig)</t>
  </si>
  <si>
    <t>föld kiemelés (-0,33-tól -1,03 m-ig)</t>
  </si>
  <si>
    <t xml:space="preserve">30cm filling from well compacted granular material,  TRγ=95%, </t>
  </si>
  <si>
    <t xml:space="preserve">30 cm ágyazat jól tömöríthető, szemcsés anyagból, TRγ=95%, </t>
  </si>
  <si>
    <t>RFC foundation beam from C30/37 concrete</t>
  </si>
  <si>
    <t>vb talpgerenda C30/37 min. betonból</t>
  </si>
  <si>
    <t>Formwork (both sides for foundation beam)</t>
  </si>
  <si>
    <t>kétoldali zsaluzat készítés (talpgerenda)</t>
  </si>
  <si>
    <t>RFC floor slab v=15vm, C30/37</t>
  </si>
  <si>
    <t>vb padlólemez v=15 cm, C30/37</t>
  </si>
  <si>
    <t>Steel structure</t>
  </si>
  <si>
    <t>Acél szerkezet</t>
  </si>
  <si>
    <t>Trapezoid sheet</t>
  </si>
  <si>
    <t>trapézlemez fedés</t>
  </si>
  <si>
    <t>Spinkler gépház</t>
  </si>
  <si>
    <t>Excavation under building (-0,60-tól -1,20 m-ig)</t>
  </si>
  <si>
    <t>föld kiemelés (-0,60-tól -1,20 m-ig)</t>
  </si>
  <si>
    <t>Spinkler technical house</t>
  </si>
  <si>
    <t>Excavation under building</t>
  </si>
  <si>
    <t>Foundation block C30/37</t>
  </si>
  <si>
    <t>vb tömbalap C30/37</t>
  </si>
  <si>
    <t>Víz, csatorna, esővíz, rendszerek</t>
  </si>
  <si>
    <t>Homlokzat</t>
  </si>
  <si>
    <t>Facade</t>
  </si>
  <si>
    <t>Silo (2 pc) only foundation</t>
  </si>
  <si>
    <t>Siló (2 db) csak alapozás</t>
  </si>
  <si>
    <t xml:space="preserve">Hőszigetelés elhelyezése lejtésben, 14-30 cm vtg-ban, EPS lapokkal, vízszintes felületen </t>
  </si>
  <si>
    <t>Thinsmith works</t>
  </si>
  <si>
    <t>Bádogos munkák</t>
  </si>
  <si>
    <t xml:space="preserve">Protection from falling on flatroof inner side fixed to supporting structure,  Secupoint, </t>
  </si>
  <si>
    <t>Leesés elleni védelemhez rögzítési pont lapostetőn tartószerkezethez rögzítve, Secupoint</t>
  </si>
  <si>
    <t>unit/készlet</t>
  </si>
  <si>
    <t>Tüzivíz, spinkler tartály lsd. 415 költségcsoport</t>
  </si>
  <si>
    <t>Fire-extinguishing water, spinkler tank see 415 cost group</t>
  </si>
  <si>
    <t xml:space="preserve">Szerkezetépítési munkák </t>
  </si>
  <si>
    <t>Function-, production related equipment and fitmets - Compressor room</t>
  </si>
  <si>
    <t>Construction power supply total</t>
  </si>
  <si>
    <t>Cleaning</t>
  </si>
  <si>
    <t>Takarítás</t>
  </si>
  <si>
    <t>Szállítóberendezések</t>
  </si>
  <si>
    <t>Elevator</t>
  </si>
  <si>
    <t>Teherfelvonó</t>
  </si>
  <si>
    <t>Külső közművek</t>
  </si>
  <si>
    <t>Rainwater drainage system</t>
  </si>
  <si>
    <t>Csapadékvíz elvezető rendszerek</t>
  </si>
  <si>
    <t>mint az 1. sz tétel, de 
DN200 KG PVC csatorna</t>
  </si>
  <si>
    <t>as item no. 1, but
DN300 KG PVC pipe</t>
  </si>
  <si>
    <t>mint az 1. sz tétel, de 
DN300 KG PVC csatorna</t>
  </si>
  <si>
    <t>as item no. 1, but
DN400 KG PVC pipe</t>
  </si>
  <si>
    <t>mint az 1. sz tétel, de 
DN400 KG PVC csatorna</t>
  </si>
  <si>
    <t>as item no. 1, but
DN500 KG PVC pipe</t>
  </si>
  <si>
    <t>mint az 1. sz tétel, de 
DN500 KG PVC csatorna</t>
  </si>
  <si>
    <t>as item no. 1, but
DN600 PRAGMA pipe</t>
  </si>
  <si>
    <t>mint az 1. sz tétel, de 
DN600 PRAGMA csatorna</t>
  </si>
  <si>
    <t>as item no. 1, but
DN800 PRAGMA pipe</t>
  </si>
  <si>
    <t>mint az 1. sz tétel, de 
DN800 PRAGMA csatorna</t>
  </si>
  <si>
    <t>as item no. 1, but
D200 HDPE pipe</t>
  </si>
  <si>
    <t>mint az 1. sz tétel, de 
D200 KPE csatorna</t>
  </si>
  <si>
    <t>as item no. 1, but
D355 HDPE pipe</t>
  </si>
  <si>
    <t>mint az 1. sz tétel, de 
D355 KPE csatorna</t>
  </si>
  <si>
    <t>as item no. 1, but
DN50 Stainless steel (1.4301) pressure pipe</t>
  </si>
  <si>
    <t>mint az 1. sz tétel, de 
DN50 KO. 1.4301 cső</t>
  </si>
  <si>
    <t>Cleaning and turning manhole chambers 
Manhole construction in sloped trench, from the rough landscape level. At the bottom of the trench, smooth surface, and a 20 cm thick sandy gravel bedding layer – compacted to 95% - must be created. Around the shaft, the refilling must be made by the smoothing and compacting of each layer, up to the level of the final terrain. Watertight and sulfate resistant concrete or technically equivalent solution can be applied for te construction. 
Drop inside the shaft may be max. 90 cm, above this height, a separate downcomer is required. Water- and gastight, lockable, „D” grade load capacity, D400 kN construction, diameter of 60cm hatch and frame must be installed. By the adjustment of the hatch , thicknes of the concrete leveling layer is max. 10 cm lehet. In the chamber palstic coated, in concrete embedded footpieces should be placed. Water tightness of lead-throughs in the walls is required.
   Internal diameter:  0,8 m
   Internal height: variable between 1,0 and 2,5 m</t>
  </si>
  <si>
    <t>Tisztító és fordítóaknák  
Aknaépítés a tervezett durvatereprendezési szintről rézsűsen kiemelt munkagödörben.
A munkagödör alján finom tükör, és 20 cm vastagságú 95 %-ra tömörített homokos kavics ágyazati réteg készítendő.  A műtárgy melletti földvisszatöltés rétegenkénti elterítéssel és tömörítéssel készüljön a végleges terepszintig való feltöltéssel. A műtárgy vízzáró kialakítással, szulfátálló betonból, vagy azzal egyenértékű egyéb műszaki megoldással építhető. 
Az aknán belüli bukás mértéke max. 90 cm lehet, e felett a bekötéseknél külső ejtőcső építése szükséges. Víz és gázzáró, zárható kivitelű, 60 cm átmérőjű, „D” jelű közúti teherre méretezett D400 kN kialakítású aknafedlap és fedlapkeret elhelyezése szükséges. Az aknafedlap szintbe emelésénél az aknafedlap alatti rábetonozás mértéke max. 10 cm lehet. Az aknakamrában műanyagbevonatos bebetonozott lejáró hágcsó helyezendő el. A falon való csőátvezetés vízzáró kialakítása szükséges. 
   Belméret (átmérő):  0,8 m
   Belmagasság: 1,0-2,5 m között változó</t>
  </si>
  <si>
    <t>as item no. 12, but with grated cover</t>
  </si>
  <si>
    <t>mint a 12. sz tétel, de víznyelős fedlappal</t>
  </si>
  <si>
    <t xml:space="preserve">as item no. 12, but with the internal chamber diameter of 1,0 m </t>
  </si>
  <si>
    <t>mint a 12. sz tétel, de 1,0 m belmérettel</t>
  </si>
  <si>
    <t>as item no. 12, but with the internal chamber diameter of 1,0 m and with grated cover</t>
  </si>
  <si>
    <t>mint a 12. sz tétel, de 1,0 m belmérettel, víznyelős fedlappal</t>
  </si>
  <si>
    <t xml:space="preserve">as item no. 12, but with the internal chamber diameter of 1,2 m </t>
  </si>
  <si>
    <t>mint a 12. sz tétel, de 1,2 m belmérettel</t>
  </si>
  <si>
    <t>as item no. 12, but with the internal chamber diameter of 1,2 m and with grated cover</t>
  </si>
  <si>
    <t>mint a 12. sz tétel, de 1,2 m belmérettel, víznyelős fedlappal</t>
  </si>
  <si>
    <t xml:space="preserve">as item no. 12, but with the internal chamber diameter of 1,5 m </t>
  </si>
  <si>
    <t>mint a 12. sz tétel, de 1,5 m belmérettel</t>
  </si>
  <si>
    <t>Storm drain 
Construction of 50x50 cm internal size gully,  with ACO Drain Combipoint manhole cover (load bearing capacity 400kN).
Shaft construction in sloped trench, from the rough landscape level.
At the bottom of the trench, smooth surface, and a 20cm thick sandy gravel bedding layer – compacted to 95% - must be created. Around the shaft, the refilling must be made by the smoothing and compacting of each layer, up to the level of the final terrain. Watertight and sulfate resistant concrete or technically equivalent solution can be applied for te construction. Water- and gastight, lockable, „D” grade load capacity, D400 kN type hatch and frame must be installed.</t>
  </si>
  <si>
    <t>Víznyelőaknák
50x50 cm belméretű víznyelőakna, 50x50 ACO Drain Combipoint öv. íves fedlappal. Aknaépítés a tervezett durvatereprendezési szintről rézsűsen kiemelt munkagödörben. A munkagödör alján finom tükör, és 20 cm vastagságú 95 %-ra tömörített homokos kavics ágyazati réteg készítendő.  A műtárgy melletti fölvisszatöltés rétegenkénti elterítéssel és tömörítéssel készüljön a végleges terepszintig való feltöltéssel. A műtárgy vízzáró kialakítással, szulfátálló betonból, vagy azzal egyenértékű egyéb műszaki megoldással építhető DN 200 csőcsatlakozással. „D” jelű közúti teherre méretezett kialakítású öv.rács (D 400kN teherbírású) és fedlapkeret elhelyezése szükséges.</t>
  </si>
  <si>
    <t>Filtration chamber with 1.0 m internal diameter, 1.5 m deep, perforated shaft bottom, with sand gravel filling up to 0.5 m height, geotextile protection, with cast iron manhole cover.</t>
  </si>
  <si>
    <t>Szikkasztóakna 1,0 m belső átmérővel, 1,5 m mély, perforált aknafenékkel, 0,5 m-ig homokos kavics töltéssel, geotextilia védelemmel, öv. fedlappal.</t>
  </si>
  <si>
    <t>Construction of rainwater pump station chamber, with 1.6 m inside diameter. Constructed from prefabricated reinforced concrete ring elements, installation is to be preapared in open trench, in correlance with the instructions of manufacturer. With the necessary supplementary equipments included (cover, step irons, guide rails for the pumps).</t>
  </si>
  <si>
    <t>Csapadékvíz átemelő akna építése kompletten,  1,6 m belső átmérővel. Építménye előregyártott vb. gyűrűelemekből, munkagödörben a gyártó által megadott műszaki paraméterek betartásával. A szükséges kiegészítő elemekkel (hágcsó, fedlapok,  stb.)</t>
  </si>
  <si>
    <t>Construction of MOBA type chamber for the rainwater pump station, with 2.0 m inside diameter. Constructed from prefabricated reinforced concrete ring elements, installation is to be preapared in open trench, in correlance with the instructions of manufacturer. With the necessary supplementary equipments included (cover, step irons, guide rails for the pumps). The depth of the chamber is to be calculated according to the site plan</t>
  </si>
  <si>
    <t>MOBA csapadékvíz átemelő akna építése kompletten, 2,0 m belső átmérővel. Építménye előregyártott vb. gyűrűelemekből, munkagödörben a gyártó által megadott műszaki paraméterek betartásával. A szükséges kiegészítő elemekkel (hágcsó, fedlapok, KO vezetőcső stb.). Az átemelő akna mélysége a kiadott helyszínrajz alapján számolandó</t>
  </si>
  <si>
    <t>Rainwater pump station mechanical euipment
Installation of the lifting unit
- Jung UAK 55/4 C2 or equivalent submersible pump
- with DN150 dimensioned stainless steel pressure pipes and fittings and with stainless steel guide rails
- energy supply and electric distributor
- cable connection and inlet
- connectable to BMS, complete with factory standard control
- with necessary float switches (4 pieces), 
- for rainwater
Q= 45,0 l/sec
H= 5,0 m
P= 5,8 kW
U= 400 V, 50 Hz
- 2 pump units installed</t>
  </si>
  <si>
    <t xml:space="preserve">Csapadékvíz átemelő gépészet
Átemelő gépészeti szerelése
- Jung UAK 55/4 C2 vagy egyenértékű búvárszivattyú
- elhelyezése és szerelése DN150 KO anyagú nyomócsővezetékkel, KO anyagú vezetőcsővel 
- elektromos elosztó berendezéssel
- kábel csatlakozással és bevezetéssel
- távfelügyeleti berendezésbe illeszthető kivitelben
gyári vezérléssel kompletten
- szükséges úszókapcsolókkal (4 db), 
- csapadékvízre
Q= 45,0 l/sec
H= 5,0 m
P= 5,8 kW
U= 400 V, 50 Hz
- beépítve 2 db szivattyú </t>
  </si>
  <si>
    <t>Rainwater pump station mechanical euipment
Installation of the lifting unit
- PRIOX 50-500/11T or equivalent submersible pump
- with DN50 dimensioned stainless steel pressure pipes and fittings and with stainless steel guide rails
- energy supply and electric distributor
- cable connection and inlet
- connectable to BMS, complete with factory standard control
- with necessary float switches (4 pieces), 
- for rainwater
Q= 7,0 l/sec
H= 3,3 m
P= 1,4 kW
U= 400 V, 50 Hz
- 2 pump units installed</t>
  </si>
  <si>
    <t xml:space="preserve">Csapadékvíz átemelő gépészet
Átemelő gépészeti szerelése
- PRIOX 50-500/11T  vagy egyenértékű búvárszivattyú
- elhelyezése és szerelése DN50 KO anyagú nyomócsővezetékkel, KO anyagú vezetőcsővel 
- elektromos elosztó berendezéssel
- kábel csatlakozással és bevezetéssel
- távfelügyeleti berendezésbe illeszthető kivitelben
gyári vezérléssel kompletten
- szükséges úszókapcsolókkal (4 db), 
- csapadékvízre
Q= 7,0 l/sec
H= 3,3 m
P= 1,4 kW
U= 400 V, 50 Hz
- beépítve 2 db szivattyú </t>
  </si>
  <si>
    <t>HAURATON SKG 20 rainwater cleaning equipment for Q =20 l/sec throughput, SZOE= 2 mg/l  cleaning efficiency. 
The installable complete unit must be capable to the pre-treatment of oil contaminated rainwater diverted from the parking area and loading platforms. The unit must have a valid proof of applicability. Supplier must - beside the transportation, installation and commission of the applance - take care of the aquirement of necessary permits and documentation, the warranty certifications and conditions, and must conduct a test operation period as stipulated by the authorities, and must hand over a final operation manual to the operator, in which the treatment and neutralization and deposition method of hazardous, surplus materials is recorded. Water- and gastight, lockable, „D” grade load capacity hatch and must be installed. Water tightness of lead-throughs in the walls is required. Shaft construction can bedone in sloped trench, from the rough landscape level. Before the installation a proper bedding must be created, similarly.
Providing the extension of revision necks by factory manufactured parts up to the designed terrain level.
Providing the equipments inside the separation unit with additional reinforcements to counter the potential displacement of certain parts which may occur in case of an emergency situation.</t>
  </si>
  <si>
    <t>HAURATON SKG 35 rainwater cleaning equipment for Q =35 l/sec throughput, SZOE= 2 mg/l  cleaning efficiency. 
The installable complete unit must be capable to the pre-treatment of oil contaminated rainwater diverted from the parking area and loading platforms. The unit must have a valid proof of applicability. Supplier must - beside the transportation, installation and commission of the applance - take care of the aquirement of necessary permits and documentation, the warranty certifications and conditions, and must conduct a test operation period as stipulated by the authorities, and must hand over a final operation manual to the operator, in which the treatment and neutralization and deposition method of hazardous, surplus materials is recorded. Water- and gastight, lockable, „D” grade load capacity hatch and must be installed. Water tightness of lead-throughs in the walls is required. Shaft construction can bedone in sloped trench, from the rough landscape level. Before the installation a proper bedding must be created, similarly.
Providing the extension of revision necks by factory manufactured parts up to the designed terrain level.
Providing the equipments inside the separation unit with additional reinforcements to counter the potential displacement of certain parts which may occur in case of an emergency situation.</t>
  </si>
  <si>
    <t>HAURATON SKG 80 rainwater cleaning equipment for Q =80 l/sec throughput, SZOE= 2 mg/l  cleaning efficiency. 
The installable complete unit must be capable to the pre-treatment of oil contaminated rainwater diverted from the parking area and loading platforms. The unit must have a valid proof of applicability. Supplier must - beside the transportation, installation and commission of the applance - take care of the aquirement of necessary permits and documentation, the warranty certifications and conditions, and must conduct a test operation period as stipulated by the authorities, and must hand over a final operation manual to the operator, in which the treatment and neutralization and deposition method of hazardous, surplus materials is recorded. Water- and gastight, lockable, „D” grade load capacity hatch and must be installed. Water tightness of lead-throughs in the walls is required. Shaft construction can bedone in sloped trench, from the rough landscape level. Before the installation a proper bedding must be created, similarly.
Providing the extension of revision necks by factory manufactured parts up to the designed terrain level.
Providing the equipments inside the separation unit with additional reinforcements to counter the potential displacement of certain parts which may occur in case of an emergency situation.</t>
  </si>
  <si>
    <t>HAURATON SKG 80 csapadékvíz-tisztító berendezés 
Q =80 l/sec hidraulikai terhelésre, SZOE=2mg/l  tisztítási értékkel, magasított kivitel, utószűrővel, felúszás elleni védelemmel, betontömbbel, ahhoz való lepántolással.
Az elhelyezendő komplett berendezés alkalmas kell legyen a gépkocsi parkoló és rakodó felületekről elvezetett olajjal szennyeződhető csapadékvizek előkezelésére. A beépítésre kerülő berendezés érvényes alkalmazási engedéllyel kell rendelkezzen. A szállítónak a berendezés szállításával, telepítésével és beüzemelésével egyidejűleg biztosítania kell az alkalmazási engedélyek, és gépkönyvek átadását, a garanciális és szavatossági feltételekkel, a hatósági előírások szerinti próbaüzemet le kell folytatnia, és a végleges kezelési utasítást az üzemeltetőnek át kell adnia, amelyben rögzítenie kell a veszélyes hulladéknak számító maradék anyagok szakszerű eltávolításának és elhelyezésének módját. Az aknafedlapok kialakítása víz és gázzáró, zárható kivitelű „D” jelű közúti teherre méretezett kialakítású kell legyen. A falon való csőátvezetések és a műtárgy vízzáró kialakítása szükséges. Aknaépítés ill. elhelyezés a tervezett durvatereprendezési szintről rézsűs munkagödörben történhet. Telepítés előtt a gyártó által előírt ágyazat kialakítása szükséges.
Revíziós nyaktagok gyári kihosszabbítása a terepszintre.
Olajfogó belsejében található úszómegvezetés kiegészítése ütközőkkel, havária eseti kimozdulás elkerülése miatt.</t>
  </si>
  <si>
    <t>HAURATON SKG 300 rainwater cleaning equipment for Q =300 l/sec throughput, SZOE= 2 mg/l  cleaning efficiency. 
The installable complete unit must be capable to the pre-treatment of oil contaminated rainwater diverted from the parking area and loading platforms. The unit must have a valid proof of applicability. Supplier must - beside the transportation, installation and commission of the applance - take care of the aquirement of necessary permits and documentation, the warranty certifications and conditions, and must conduct a test operation period as stipulated by the authorities, and must hand over a final operation manual to the operator, in which the treatment and neutralization and deposition method of hazardous, surplus materials is recorded. Water- and gastight, lockable, „D” grade load capacity hatch and must be installed. Water tightness of lead-throughs in the walls is required. Shaft construction can bedone in sloped trench, from the rough landscape level. Before the installation a proper bedding must be created, similarly.
Providing the extension of revision necks by factory manufactured parts up to the designed terrain level.
Providing the equipments inside the separation unit with additional reinforcements to counter the potential displacement of certain parts which may occur in case of an emergency situation.</t>
  </si>
  <si>
    <t xml:space="preserve">Designed detention (dry) pond (No. 1.) with the useful volume of 920 m3, (total soil removal is 950 m3, the removal of the upper 0,6 m is calculated at the rough terrain landspcaping) soil removal and relocation within the arae of the site is performed by machine work and with subsequent grassing (3500 m2) </t>
  </si>
  <si>
    <t>Tervezett csapadékvíz tározó (1. jelű), 920 m3 hasznos térfogatú, nyílt tározó  (földkiemelés 950 m3, felső 0,6 talaj eltávolítása a durva tereprendezésénél kalkulálva)  földkiemelése és a telep területén belüli mozgatása gépi erővel, utólagos füvesítéssel (3500 m2).</t>
  </si>
  <si>
    <t xml:space="preserve">Designed detention (dry) pond (No. 2.) with the useful volume of 2100 m3, (total soil removal is 2200 m3, the removal of the upper 0,6 m is calculated at the rough terrain landspcaping) soil removal and relocation within the arae of the site is performed by machine work and with subsequent grassing (7300 m2) </t>
  </si>
  <si>
    <t>Tervezett csapadékvíz tározó 2, 2100 m3 hasznos térfogatú, nyílt tározó (földkiemelés 2200 m3, felső 0,6 talaj eltávolítása a durva tereprendezésénél kalkulálva)  földkiemelése és és a telep területén belüli mozgatása gépi erővel, utólagos füvesítéssel (7300 m2).</t>
  </si>
  <si>
    <t>Bank protection of the area of the pipe connection to the designed, grass covered pond:
- 40x40x10 concrete tiles embedded in concrete (20 m2)
- 15 cm C30/37 XF3 grade concrete (30 m3)
- RENO mattress (20 m2)
- Geotextile (40 m2)</t>
  </si>
  <si>
    <t xml:space="preserve">Tervezett, füvesített tározóba való becsatlakozás környezetének medervédelme:
- 40x40x10 beton burkolólap betonba rakva (20 m2)
- 15 cm C30/37 XF3 beton (30 m3)
- RENO matrac (20 m2)
- geotextilia (40 m2)
</t>
  </si>
  <si>
    <t>Bank protection of the area of the pipe connection to the designed, grass covered pond:
- 40x40x10 concrete tiles embedded in concrete (30 m2)
- 15 cm C30/37 XF3 grade concrete (4 m3)
- RENO mattress (30 m2)
- Geotextile (60 m2)</t>
  </si>
  <si>
    <t xml:space="preserve">Tervezett, füvesített tározóba való becsatlakozás környezetének medervédelme:
- 40x40x10 beton burkolólap betonba rakva (30 m2)
- 15cm C30/37 XF3 beton (4 m3)
-  RENO matrac (30 m2)
- geotextilia (60 m2)
</t>
  </si>
  <si>
    <t>Providing the connection to rainwater detention pond with on-site monolithic concrete headwall, in DN500 dimension, by C30/37XF3 graded concrete, with the necessary installation equipments.</t>
  </si>
  <si>
    <t>Csapadékvíz tározóhoz való csatlakozás helyszíni monolit beton kitorkolló fejjel, DN500-as méretben, C30/37XF3 betonminőséggel, szükséges telepítési segédanyagokkal.</t>
  </si>
  <si>
    <t>Providing the connection to rainwater detention pond with on-site monolithic concrete headwall, in DN600 dimension, by C30/37XF3 graded concrete, with the necessary installation equipments.</t>
  </si>
  <si>
    <t>Csapadékvíz tározóhoz való csatlakozás helyszíni monolit beton kitorkolló fejjel, DN600-as méretben, C30/37XF3 betonminőséggel, szükséges telepítési segédanyagokkal.</t>
  </si>
  <si>
    <t>Providing the connection to rainwater detention pond with on-site monolithic concrete headwall, in DN800 dimension, by C30/37XF3 graded concrete, with the necessary installation equipments.</t>
  </si>
  <si>
    <t>Csapadékvíz tározóhoz való csatlakozás helyszíni monolit beton kitorkolló fejjel, DN800-as méretben, C30/37XF3 betonminőséggel, szükséges telepítési segédanyagokkal.</t>
  </si>
  <si>
    <t>Installation of HAURATON RECIFIX PRO 200 graded drainage channel with grates withstanding a load of 125 kN, connected to the rainwater drainage system</t>
  </si>
  <si>
    <t>HAURATON RECIFIX PRO 200 rácsos folyóka készítése B125 kN teherbírású ráccsal, bekötve a csapadékvízelvezető rendszerbe</t>
  </si>
  <si>
    <t>Installation of HAURATON FASERFIX KS 200 graded drainage channel with grates withstanding a load of 400 kN, connected to the rainwater drainage system</t>
  </si>
  <si>
    <t>HAURATON FASERFIX KS 200 rácsos folyóka készítése D400 kN teherbírású ráccsal, bekötve a csapadékvízelvezető rendszerbe</t>
  </si>
  <si>
    <t>Additional landscaping above the drainage system "T 3-0" by machine work, and with subsequent grassing.</t>
  </si>
  <si>
    <t>Lokális földfeltöltés T 3-0 vezeték felett gépi erővel, utólagos füvesítéssel</t>
  </si>
  <si>
    <t>Hulladéktároló horganyzott acél tartószerkezeten  15 cm Ásványi szálas hőszigetelő maggal ellátott acél fegyverzetű szendvicspanel, fekvő kivitelben, acél vázhoz mechanikailag rögzítve
RAL7016
Méret terv szerint 600x300 cm
4 konténer befogadására</t>
  </si>
  <si>
    <t>Waste storage galvanized steel structure "15 cm Panelished facade system with metal coating and mineral wool insulation, fixed with border plates
RAL7016" 
To accommodate 4 containers "
Dimension: 600x300</t>
  </si>
  <si>
    <t>Ny.13;  10,07 t/pcs</t>
  </si>
  <si>
    <t>Ny.13 jelű 10,07 t/db</t>
  </si>
  <si>
    <t>Ny.14;  6,38 t/pcs</t>
  </si>
  <si>
    <t>Ny.14 jelű 6,38 t/db</t>
  </si>
  <si>
    <t>Ny.15;  7,78 t/pcs</t>
  </si>
  <si>
    <t>Ny.15 jelű 7,78 t/db</t>
  </si>
  <si>
    <t>LG.01(a, b, c)</t>
  </si>
  <si>
    <t>LG.02</t>
  </si>
  <si>
    <t>LG.03</t>
  </si>
  <si>
    <t>F.01</t>
  </si>
  <si>
    <t>F.01 aknafedlap</t>
  </si>
  <si>
    <t>F.02</t>
  </si>
  <si>
    <t>F.02 aknafedlap</t>
  </si>
  <si>
    <t>F.03</t>
  </si>
  <si>
    <t>F.03 aknafedlap</t>
  </si>
  <si>
    <t>Precast duct top panel</t>
  </si>
  <si>
    <t>10 cm lean concrete C8/10-X0-24-F2</t>
  </si>
  <si>
    <t>10 cm szerelőbeton C8/10-X0-24-F2</t>
  </si>
  <si>
    <t>Slab of logistic office and podium in boiler room</t>
  </si>
  <si>
    <t>Logisztikai helyiségek zárófödémje és kazánház pódium</t>
  </si>
  <si>
    <t>Secondary steel structure</t>
  </si>
  <si>
    <t>Másodlagos acélszerkezetek</t>
  </si>
  <si>
    <t>Fire-extinguishing water, spinkler tank see 530 cost group</t>
  </si>
  <si>
    <t>Tüzivíz, spinkler tartály lsd. 5305 költségcsoport</t>
  </si>
  <si>
    <t>Dimension: 2400*3000 mm</t>
  </si>
  <si>
    <t>Méret: 2400*3000 mm</t>
  </si>
  <si>
    <t>Finishing hardened concrete floor</t>
  </si>
  <si>
    <t>Felületkeményített padlóburkolat</t>
  </si>
  <si>
    <t xml:space="preserve">Tetőfeljáró létra - acél szerkezetű létra, védőráccsal, kilépő platformmal, tüzihorganyzott kivitelben, teljes magasság: 11,2 méter
</t>
  </si>
  <si>
    <t>Construction of a 22 lm long, N100 1.4541 (KO-36) pipe designated to receive wastewater resulting from the technology. With flanges welded to the pipe ends, complete with the necessary earthwork and required materials.</t>
  </si>
  <si>
    <t>as item no. 6, but with the internal chamber diameter of 1,0 m</t>
  </si>
  <si>
    <t>mint az 6. sz tétel, de 1,0 m belmérettel</t>
  </si>
  <si>
    <t>Installation of gate valve, in DN250 dimension (pressure rate PN10), underground installation, complete with installation kit, extension spindle and surface box.
With the technical content required by the insurer, which is the subject of further reconciliation.</t>
  </si>
  <si>
    <t>542b</t>
  </si>
  <si>
    <t>Irrigation supply system OPTIONAL</t>
  </si>
  <si>
    <t>Locsolóvíz ellátás OPCIONÁLISAN</t>
  </si>
  <si>
    <t>'542b</t>
  </si>
  <si>
    <t>Water meter chamber (irrgation submeter installation)- mechanical equipment according to the regulations of the Dunavarsányi Ipari Park Szolgáltató Kft.
Mounting of mechanical equipment according to the specification or equivalent solution. By fixing the mechanical equipments and with the necessary fittings.
DN50  irrigation submeter and its shut-off valves:
- DN50  HAWLE ductile iron flanged gate valve 2 pcs.
- ball valve for draining 1/2" 1 pc. 
- DN50 spigot saddle 1 pc.</t>
  </si>
  <si>
    <t>Vízmérőakna locsolóvíz szerelvények Dunavarsányi Ipari Park Szolgáltató Kft. előírásai szerint!
Gépészeti szereléssel kiírás szerinti, vagy azzal egyenértékű kivitelben kompletten, a szerelvények alátámasztásával, fix megfogásával, szükséges idomokkal:
DN50 locsolási víz mellékmérő és elzáró szerelvényei:
- DN50  HAWLE gumiékes tolózár 2 db
- ürítő gömbcsap 1/2"    1 db   
- DN50 megfúró idom 1 db</t>
  </si>
  <si>
    <t xml:space="preserve">Irrigation supply system OPTIONAL see Options </t>
  </si>
  <si>
    <t>Mint előző tétel  gázellátás</t>
  </si>
  <si>
    <t xml:space="preserve">Mint előző tétel csapadékvízelvezetés </t>
  </si>
  <si>
    <t>As previous item gas supply</t>
  </si>
  <si>
    <t>As previous item wast water supply</t>
  </si>
  <si>
    <t>As previous item rainwater  supply</t>
  </si>
  <si>
    <t xml:space="preserve">OPTIONTAL sewage drain
In case of ground water is present, the dewatering costs shall be taken into account in a separate item as appropriations with the recording of soil mechanics expert opinion and scheduling of work. Accounting is done by itemized statement. </t>
  </si>
  <si>
    <t xml:space="preserve">OPCIONÁLIS szennyvízelvezetés
Az esetleges talajvíz megjelenésénél, a víztelenítési költséget külön tételben előirányzatként kell figyelembe
venni a talajmechanikai szakvélemény és a munka ütemezésének rögzítésével, elszámolás tételes kimunkálással történik. </t>
  </si>
  <si>
    <t>As previous item water supply</t>
  </si>
  <si>
    <t>As previous item gasr supply</t>
  </si>
  <si>
    <t>OPTIONAL sewage drain
Groundwater lowering - Vacuum well</t>
  </si>
  <si>
    <t>Szennyvízelvezetés - 'OPCIONÁLIS
Taljavízszint süllyesztés vákumkúttal</t>
  </si>
  <si>
    <t>Mint előző tétel  vízellátás</t>
  </si>
  <si>
    <t>External service total</t>
  </si>
  <si>
    <t>Külső közművek összesen</t>
  </si>
  <si>
    <t xml:space="preserve">External service </t>
  </si>
  <si>
    <t xml:space="preserve">Külső közművek </t>
  </si>
  <si>
    <t>Lábazati szigetelés14 cm XPS (gyártó csarnokban)</t>
  </si>
  <si>
    <t>Lábazati szigetelés18 cm XPS (irodai részen)</t>
  </si>
  <si>
    <t xml:space="preserve">Metal  building structures </t>
  </si>
  <si>
    <t>Acél tartószerkezetek</t>
  </si>
  <si>
    <t>Teherlift acél tartószerkezete</t>
  </si>
  <si>
    <t>Steel structure of elevator</t>
  </si>
  <si>
    <t>Külső - belső teherhordó falazatok szerkezetek</t>
  </si>
  <si>
    <t>Járórács tüzihorganyzott v=4 cm</t>
  </si>
  <si>
    <t>Járórács tüzihorganyzott v=3 cm</t>
  </si>
  <si>
    <t>Metal grating walkway galvanised v=4cm</t>
  </si>
  <si>
    <t>Metal grating walkway galvanised v=3cm</t>
  </si>
  <si>
    <t>Constructions, other items</t>
  </si>
  <si>
    <t xml:space="preserve"> Ceilings  and roof stuctures</t>
  </si>
  <si>
    <t>Födém és tetőszerkezetek</t>
  </si>
  <si>
    <t xml:space="preserve"> Ceilings  and roof stuctures total</t>
  </si>
  <si>
    <t>Födém és tetőszerkezetek összesen</t>
  </si>
  <si>
    <t>333-43</t>
  </si>
  <si>
    <t>External-internal loadbearing walls</t>
  </si>
  <si>
    <t>External-internal loadbearing walls total</t>
  </si>
  <si>
    <t>Külső - belső teherhordó falazatok szerkezetek összesen</t>
  </si>
  <si>
    <t>2 layer Polyester inserted SBS modificated bituminous waterproofing layer against groundwater, min. thickness: 4 mm</t>
  </si>
  <si>
    <t>Dokkoló rámpa 'Gyártmány megnevezése:  ASSA ABLOY DL6010S</t>
  </si>
  <si>
    <t>Dokkoló keret 'Gyártmány megnevezése:  ASSA ABLOY DS6060S</t>
  </si>
  <si>
    <t>Ramp 'Product name: ASSA ABLOY DLS6010S Swingdock</t>
  </si>
  <si>
    <t>Frame 'Product name: ASSA ABLOY DS6060S</t>
  </si>
  <si>
    <t>Belső árnyékoló</t>
  </si>
  <si>
    <t>Szalagfüggöny csak irodákban</t>
  </si>
  <si>
    <t>Strip curtains only in offices</t>
  </si>
  <si>
    <t>Interior blinds</t>
  </si>
  <si>
    <t>Trapezoid sheet roof see cost superstructur</t>
  </si>
  <si>
    <t>Trapézlemezek lsd tartószerkezet</t>
  </si>
  <si>
    <t xml:space="preserve">Csapadékvíz elleni lágy  szigetelés vízszintes felületen, széleken attika teljes magasságában felhajtva, 1,8 mm vtg, gyökér- és UV álló  PVC lemezzel, (gyártó útmutatása szerint) mechanikai rögzítéssel, </t>
  </si>
  <si>
    <t>Soft rainwater-proofing on horizontal surface with full attic height folding, 1.8 mm thick root- and UV resistant PVC sheet, fixed mechanically</t>
  </si>
  <si>
    <t xml:space="preserve">Protective measures (Top soil removal) humus- only Phase I., only excavation 
- from 101,50 to 100,90 mBf
- ave. 60cm thick on building, paved, planted areas, reservoirs, ditches </t>
  </si>
  <si>
    <t xml:space="preserve">Felső talajréteghumusz  eltávolítása 60 cm vastagságban (tömör m3)
101,50 - től 100,90 mBf- ig
- ave. 60cm thick on building, paved, planted areas, reservoirs, ditches </t>
  </si>
  <si>
    <t>Pavement structure</t>
  </si>
  <si>
    <t>3 cm thick crushed stone bedding layer</t>
  </si>
  <si>
    <t>Paved road structure for traffic load class "D"</t>
  </si>
  <si>
    <t>Concrete road structure for traffic load class "D"</t>
  </si>
  <si>
    <t>Paved road structure for traffic load class "C"</t>
  </si>
  <si>
    <t>10 cm thick sandy gravel bedding layer</t>
  </si>
  <si>
    <t>Painting of disabled pictograms with white durable road marks</t>
  </si>
  <si>
    <t>25 cm vastag  kavics réteg épület körül 40 cm szélsségben</t>
  </si>
  <si>
    <t>Geotextil</t>
  </si>
  <si>
    <t xml:space="preserve">Place heat insulation in sloping in 0-30 cm thickness with rockwool panels on horizontal surface </t>
  </si>
  <si>
    <t xml:space="preserve">Hőszigetelés elhelyezése lejtésben, 0-30 cm vtg-ban, kőzetgyapot lapokkal, vízszintes felületen </t>
  </si>
  <si>
    <t xml:space="preserve">Spread 1 separating layer of 140 g/m2  plastic veil for roof insulation on horizontal surface, using material of min. 140 g/m2, </t>
  </si>
  <si>
    <t xml:space="preserve">Tetőszigetelésnél 1 rtg, 140 g/m2 műanyagfátyol elválasztó réteg terítése vízszintes felületen, 140 g/m2 min anyaggal, </t>
  </si>
  <si>
    <t>Placement of gravel paving on a flat roof according to the function of a fire dam, 1 X-ray. PVC insulation board with washer,</t>
  </si>
  <si>
    <t xml:space="preserve">Kavicsterítés tűzgát funkció szerinti elhelyezése lapostetőkön, 1 rtg. PVC szigetelő lemez alátéttel, </t>
  </si>
  <si>
    <t>Placement of gravel paving on a flat roof according to the function of a fire dam, 1 X-ray. PVC insulation board with washer, 10 cm thickness, 70 cm wide</t>
  </si>
  <si>
    <t xml:space="preserve">Kavicsterítés tűzgát funkció szerinti elhelyezése lapostetőkön, 1 rtg. PVC szigetelő lemez alátéttel, 10 cm vastag 70  cm szélességben </t>
  </si>
  <si>
    <t xml:space="preserve">COLT FirelightDuo (vagy ezzel egyenértékű) hő- és füstelvezető tetőkupola, RWA rendszerbe kötve, a felülvilágító sávba integrálva, kompletten
</t>
  </si>
  <si>
    <t>COLT FirelightDuo ( or equal quality) heat- and smoke exhauster dome skylight, connected to RWA system, integeted in the barell vault rooflight installation</t>
  </si>
  <si>
    <t xml:space="preserve">COLT FirelightDuo (vagy ezzel egyenértékű) hő- és füstelvezető tetőkupola és tetőkibúvó, RWA rendszerbe kötve, single  kompletten
</t>
  </si>
  <si>
    <t>Leesés elleni védelemhez rögzítési pont lapostetőn, előtetőn tartószerkezethez rögzítve, Rozsdamentes acél kötélpálya, kocsis beakasztható rögzítéssel,
Secupoint</t>
  </si>
  <si>
    <t xml:space="preserve">Protection from falling on flat roof, canopy inner side fixed to supporting structure, Securing railings along the attic, Roof safe rail system,  
Secupoint, 
</t>
  </si>
  <si>
    <t>Monolit vb pillér vasalással, zsaluzással kompletten C30/37 betonból</t>
  </si>
  <si>
    <t xml:space="preserve"> In-situ columns  with reinforcement, formwork complet C30/37</t>
  </si>
  <si>
    <t xml:space="preserve"> In-situ walls  with reinforcement, formwork complet C30/38</t>
  </si>
  <si>
    <t>Monolit vb falak vasalással, zsaluzással kompletten C30/37 betonból</t>
  </si>
  <si>
    <t>In-situ slab with reinforcement, formwork complet  C30/37</t>
  </si>
  <si>
    <t>Monolit vb. födém vasalással zsaluzással C30/37 betonból</t>
  </si>
  <si>
    <t>In-situ beam with einforcement, formwork C30/37</t>
  </si>
  <si>
    <t>Reinforced concrete tie beam witheinforcement, formworknt 30/37</t>
  </si>
  <si>
    <t>In-situ stairs with einforcement, formwork C30/37</t>
  </si>
  <si>
    <t>Mon. vb talpgerenda vasalással zsaluzással kompletten(C30/37)</t>
  </si>
  <si>
    <t>Mon. vb alapok vasalással zsaluzással kompletten (C30/37) 80 cm magas</t>
  </si>
  <si>
    <t>CiS foundaments reinforcement, formwork complet C30/37) h=80cm</t>
  </si>
  <si>
    <t>Cast-in-situ reinforced concrete foundation reinforcement, formwork complet beam (C30/37)</t>
  </si>
  <si>
    <t>Acélhajas ipari padló ( csak a készáru raktárban lehetséges)</t>
  </si>
  <si>
    <t>Vasbeton l támfal  vasalással, zsaluzássadokkolóknál</t>
  </si>
  <si>
    <t>Reinforced concrete retaining wall at docks with reinforcement, formwork complet</t>
  </si>
  <si>
    <t>Monolit vb. gerenda  vasalással, zsaluzással C30/37 betonból</t>
  </si>
  <si>
    <t>Monolit vb. koszoru  vasalással, zsaluzással C30/37 betonból</t>
  </si>
  <si>
    <t>Monolit vb. lépcső  vasalással zsaluzással C30/37 betonból</t>
  </si>
  <si>
    <t>Mon. vb lépcső+csatorna+rámpa  (C30/37-XC2-16-F3) vasalással, zsaluzással</t>
  </si>
  <si>
    <t>30 cm mon. vb. Padló  C30/37-XC2-16-F3 vasalással, zsaluzással</t>
  </si>
  <si>
    <t>25 cm mon. vb. Padló  C30/37-XC2-16-F3 vasalással zsaluzással</t>
  </si>
  <si>
    <t>Irodarész alaplemeze 20 cm  C30/37-XC2-16-F3 vasalással, zsaluzással</t>
  </si>
  <si>
    <t>Slab on Grade (all layers) - Office building with reinforcement, formwork</t>
  </si>
  <si>
    <t>25 cm in-situ gr. Slab with reinforcement, formwork</t>
  </si>
  <si>
    <t>30 cm in-situ gr. Slab with reinforcement, formwork</t>
  </si>
  <si>
    <t>CiS  stairs +  channel + ramp (C30/37) with reinforcement, formwork</t>
  </si>
  <si>
    <t xml:space="preserve">25 cm Kerámia falazat </t>
  </si>
  <si>
    <t xml:space="preserve">25 cm belső- falazott fal Porotherm 25NF, 25x25 cm-es vb. merevítő koszorúkkal-, oszlopokkal és  nyíláskiváltókkal </t>
  </si>
  <si>
    <t>Mounted partitioning wall, 150 mm impregnated thickness, between 100 cm steel ribs, 7.5 cm sound absorbing mineral wool insulation, 2x 2 layers of fire protection plasterboard covering, treated with filler and glass-cloth in quality Q2
CW75/150 2x2 RF12,5</t>
  </si>
  <si>
    <t>Szerelt válaszfal 150 mm névleges vtg-ban, 100 mm-es profilváz között 7,5 cm hangelnyelő ásványgyapot szigeteléssel, 2x2 rtg tűzgátlól gipszkarton borítással, üvegszövettel glettelve Q2 minőségben
CW75/150 2xRF12,5</t>
  </si>
  <si>
    <t>Mounted partitioning wall, 150 mm impregnated thickness, with sliding connection between 10 cm steel ribs, 7.5 cm sound absorbing mineral wool insulation, 2x 2 layers of fire protection plasterboard covering, treated with filler and glass-cloth in quality Q2
CW100/150 2x2 RB12,5</t>
  </si>
  <si>
    <t>Szerelt válaszfal 150 mm névleges vtg-ban, csúszó kapcsolattal 10 cm-es profilváz között 7,5 cm hangelnyelő ásványgyapot szigeteléssel, 2x2 rtg tűzgátlól gipszkarton borítással, üvegszövettel glettelve Q2 minőségben
CW100/150 2xRB12,5</t>
  </si>
  <si>
    <t>Kétoldali tűzgátló lehatárolás trapézlemez födémek és fal csatlakozásnál tűzszakasz határon</t>
  </si>
  <si>
    <t>Fire protection delimitation both sides for trapezoidal slabs and wall connections at the fire section boundary</t>
  </si>
  <si>
    <t>Zuhanyfal, HPL laminált bútorlap, fehér, négy fülke,négy wc, javasolt gyártmány: Kemmlit Basic Type E fehér</t>
  </si>
  <si>
    <t>Shower wall, HPL laminated furniture board, white, four cabins, four toilets, recommended product: Kemmlit Basic Type E white</t>
  </si>
  <si>
    <t>Acél segédszerkezet mobil  és szerelt üvegfal  rögzítéséhez 
Szelvények: IPE, RHS/SHS zártszelvények üzemi hegesztett és helyszíni csavarozott csomópontokkal.
Acélminőség: S235JRG2.
Rögzítés: vasbeton szerkezethez ragasztott dűbelezéssel (pl. HILTI HIT-HY 200-A ragasztó, HIT-V M12-M16 menetes szár) 
Acél szerkezetek felületvédelme 2 rtg alap és 1 rtg fedőmázolás RAL 7016
Tűzvédelem: nincs
Tervlap: -</t>
  </si>
  <si>
    <t>Secondary steel structure for mobil and  particpions glased walls
Sections: IPE, RHS and SHS hollow cores with factory welded and on-site screwed joints.
Quality: S235JRG2
Fixing: to RC/PC ctructure with chemical anchors (pl. HILTI HIT-HY 200-A mortar, HIT-V M12-M16 rod).
Corrosion protection of steel structures 2 layers of prime and one layer of RAL7016
Fire protection: none
Plan: -</t>
  </si>
  <si>
    <t>1P-04 - Talajon fekvő kerámia padló (+0,00 M) - IRODA pl TAURUS
vizes helységek, teakonyha,, takszer, 
1 cm ragasztott K6 kopásállóságú, R10 csúszásmentességi osztályú gress lap burkolat  CG 2 WA min. osztályú fugázóval fugázva (pl.: BOTAMENT MULTIFUGE BASE, vagy ezzel műszakilag egyenértékű)
 0,3 cm C2TE min. osztályú, flexibilis ragasztóhabarcs (BOTAMENT M21, vagy ezzel műszakilag egyenértékű)</t>
  </si>
  <si>
    <t>1P-02.1- Industrial floor on ground (+0,00 M) - PRODUCING HALL /</t>
  </si>
  <si>
    <t xml:space="preserve">1P-02 .1- Talajon fekvő ipari padló (+0,00 M) - CSARNOK </t>
  </si>
  <si>
    <t>1P-02 .3 Talajon fekvő ipari padló (+0,00 M) - CSARNOK /Karbantartás iroda</t>
  </si>
  <si>
    <t>"External wall protection element on loading areas - D = 8 cm steel pipe column, D = 8 cm horizontal element, demountable, replaceable connection, with yellow-black stripe powder spray 50 cm high
LK-12</t>
  </si>
  <si>
    <t>Külső falvédő elem rakodóteróületeken - D=8 cm acél cső oszlop, D=8 cm vízszintes elem ,bontható, cserélhető kapcsolattal, sárga-fekete sávos porszórással 50 cm magasság
LK-12</t>
  </si>
  <si>
    <t>Tetőfelépítmény - Gépészeti kiszellőző  tüzihorganyzott190/90/80, 50/50/3 zártszelvény keret, 50/30 fém ráccsal
LK-03</t>
  </si>
  <si>
    <t>Tetőfelépítmény - Gépészeti kiszellőző tüzihorganyzott 340/250/80, 50/50/3 zártszelvény keret, 50/30 fém ráccsal
LK-04</t>
  </si>
  <si>
    <t>Tetőátjáró létra - acél szerkezetű létra, tüzihorganyzott kilépő platformmal, eltérő magasságú tetőrészek áthidalására, teljes magasság: 3,6 méter
LK-06</t>
  </si>
  <si>
    <t>Horganyzott  járórács, olajraktárban tüzihorganyzott</t>
  </si>
  <si>
    <t>Galvanized grating, oil storage galvanized
Dmension: 290x600 cm</t>
  </si>
  <si>
    <t>"Roof superstructure - Mechanical ventilation galvanized 190/90/80, 50/50/3 closed section frame, 50/30 with metal grille 
K-03</t>
  </si>
  <si>
    <t>"Roof superstructure - Mechanical ventilation galvanized 340//250/80, 50/50/3 closed section frame, 50/30 with metal grille 
LK-04</t>
  </si>
  <si>
    <t>"Roof access ladder - steel structure ladder galvanized, with protective grille, exit platform, galvanized, total height: 11.2 meters
-05</t>
  </si>
  <si>
    <t>Roof passage ladder - steel structure ladder, with exit platform galvanized , for bridging roof sections of different heights, total height: 3.6 meters
LK-06</t>
  </si>
  <si>
    <t>"Dock gate crash protection galvaized - D = 15 cm welded steel tubular frame with flat iron fasteners, yellow-black band powder spraying 12 meter pipe section around 1 gate
LK-10</t>
  </si>
  <si>
    <t>Locksmith structures total</t>
  </si>
  <si>
    <t>Lakatos szerkezetek összesen</t>
  </si>
  <si>
    <t>Lépcsőház - Lépcső korlát. 40/40 porszórt acél korlátoszlop, oldalsó rögzítés lépcsőkarhoz és födémszélhez, 40/5 porszórt laposvas korlát felső és alsó rúd, 40/5 porszórt laposvas korlátpálca 10 cm-ként, keményfa fogódzó, felületkezelve, magasság 1 méter járóvonal felett RAL7016
LK-L2</t>
  </si>
  <si>
    <t>Karbantartás lépcsőház - Lépcső korlát. 40/40 porszórt acél korlátoszlop, oldalsó rögzítés lépcsőkarhoz és födémszélhez, 40/5 porszórt laposvas korlát felső és alsó rúd, 40/5 porszórt laposvas korlátpálca 10 cm-ként, keményfa fogódzó, felületkezelve, magasság 1 méter járóvonal felett RAL7016
LK-L3</t>
  </si>
  <si>
    <t>Maintenance staircase - Stair railing. 40/40 powder-coated steel railing, side mounting for stair armrest and floor edge, 40/5 powder-coated flat railing top and bottom bars, 40/5 powder-coated flat railing bar at 10 cm, hardwood handrail, surface-treated, height 1 meter above the walkway RAL7016
LK3</t>
  </si>
  <si>
    <t>Előcsarnok - Főlépcső -korlát. 40/40 porszórt acél korlátoszlop, max távolság 120 cm, oldalsó rögzítés lépcsőkarhoz és födémszélhez, közötte 10.10.4. hőerősített (TVG, VSG) biztonsági befogott üveg csiszolt polírozott szélekkel, fogódzóval, magasság 1 méter járóvonal felett RAL7016
LK-L1</t>
  </si>
  <si>
    <t>Közlekedő korlát. 40/40 porszórt acél korlátoszlop, oldalsó rögzítés lépcsőkarhoz és födémszélhez, 40/5 porszórt laposvas korlát felső rúd, keményfa fogódzó, felületkezelve, magasság 1 méter járóvonal felett RAL7016
LK-L3</t>
  </si>
  <si>
    <t>Corridor railing. 40/40 powder-coated steel railing, side mounting  floor edge, 40/5 powder-coated flat railing  hardwood handrail, surface-treated, height 1 meter above the walkway RAL7016
LK3</t>
  </si>
  <si>
    <t>Single-leaf door only frame</t>
  </si>
  <si>
    <t>Egyszárnyú ajtók, csak tok</t>
  </si>
  <si>
    <t xml:space="preserve">Acél ajtó  szerkezetek alapozó és fedőfestése
Alapfelület előkészítése, alapozás, köztes bevonat, fedőbevonat RAL7016
</t>
  </si>
  <si>
    <t xml:space="preserve">Steel door elements primer and finising coat
Preparing surface, primer-, middle- and finishing coat RAL7016
</t>
  </si>
  <si>
    <t>Double-leaf door only frame</t>
  </si>
  <si>
    <t>Kétszárnyú ajtók, csak tok</t>
  </si>
  <si>
    <t>Gépészeti zsalus szellőzőrács rovarhálóval kompresszorban</t>
  </si>
  <si>
    <t>Mechanical ventilation grille with insect net compressor</t>
  </si>
  <si>
    <t>Kétszárnyú acél zsalus acélajtó rovarhálóval</t>
  </si>
  <si>
    <t>External steel door, double with grille / insecct net</t>
  </si>
  <si>
    <t>Dimension:: 3000x3000 mm LK-02</t>
  </si>
  <si>
    <t>Méret: 3000x3000 mm LK-02</t>
  </si>
  <si>
    <t>Méret: 1800x2700 mm LK-01</t>
  </si>
  <si>
    <t>Dimension:: 1800x2700 mm LK-01</t>
  </si>
  <si>
    <t>Base slab covers total</t>
  </si>
  <si>
    <t>Alaplemez burkolatai összesen</t>
  </si>
  <si>
    <t>Belső kiépítés</t>
  </si>
  <si>
    <t>Felár elektromos zár a beléptető rendszerbe integrálva</t>
  </si>
  <si>
    <t>Surcharge electric lock integrated in the access control system</t>
  </si>
  <si>
    <t>Főkulcsrendszer 3 szintű</t>
  </si>
  <si>
    <t>Master key system with 3 levels</t>
  </si>
  <si>
    <t>Piktogrammok</t>
  </si>
  <si>
    <t>Feliratozás</t>
  </si>
  <si>
    <t>Információs rendszer</t>
  </si>
  <si>
    <t>pictograms</t>
  </si>
  <si>
    <t>Subtitling</t>
  </si>
  <si>
    <t>Information system</t>
  </si>
  <si>
    <t>General fitments total</t>
  </si>
  <si>
    <t>Beépített bútorok összesen</t>
  </si>
  <si>
    <t>Méret: 100x60 cm</t>
  </si>
  <si>
    <t>Dimension: 100x60 cm</t>
  </si>
  <si>
    <t xml:space="preserve">Egyedileg gyártott mosdópult 1 db beépített mosdóval, méretek (sz x m x h): 60x20x120 cm, </t>
  </si>
  <si>
    <t>Custom washbasin with 1 pcs of built-in sink, dimension (w x h x l): 60x20x120 cm,</t>
  </si>
  <si>
    <t>Dimension: 80x60 cm</t>
  </si>
  <si>
    <t xml:space="preserve">Egyedileg gyártott mosdópult 2 db beépített mosdóval, méretek (sz x m x h): 60x20x170 cm, </t>
  </si>
  <si>
    <t>Custom washbasin with 2 pcs of built-in sink, dimension (w x h x l): 60x20x170 cm,</t>
  </si>
  <si>
    <t>Opció: Fázisjavító berendezés induktív és kapacitív fázisjavításra 200 kVAr kapacitással , 150 kVAr sönt folytóval, az egyégek: 2db 6,25, 1db 12,5, 1db 25, 3db 50 kVAr-os kapacitív egységből és  2db 5, 1db 10, 2db 15, 5db 20 kVAr-os sönt folytóval, 14%-os torlófolytóval, beépített 12 fokozatú automatikával,  tirisztoros kapcsolással,  távkezelhető kivitelben, földönálló fém szekrényben, beépített léghűtéssel, Ethernet vagy Modbus, kommunikációs felülettel, IP23 védettséggel, modulárisan bővíthető kivitel
KRL vagy vele egyenértékű, csak egységár</t>
  </si>
  <si>
    <t>Opció: Felharmonikus szűrő berendezés 240A kivitelben földönálló fém szekrényben, beépített léghűtéssel, Ethernet, Modbus, kommunikációs felülettel IP23 védettséggel, modulárisan bővíthető kivitel, KRL / Schaffner vagy egyenértékű, csak egységár</t>
  </si>
  <si>
    <t>OPCIONÁLIS Alapozás
Taljavízszint süllyesztés vákumkúttal</t>
  </si>
  <si>
    <t xml:space="preserve">OPCIONÁLIS Alapozás
Az esetleges talajvíz megjelenésénél, a víztelenítési költséget külön tételben előirányzatként kell figyelembe
venni a talajmechanikai szakvélemény és a munka ütemezésének rögzítésével, elszámolás tételes kimunkálással történik. </t>
  </si>
  <si>
    <t>Water, sewerage, rainwater systems</t>
  </si>
  <si>
    <t>További átadási dokumentációk papír és pdf. Formátumban hatóságok részére</t>
  </si>
  <si>
    <t>Additional handover documentation is paper and pdf. Format for authorities</t>
  </si>
  <si>
    <t>Hatóság számára ETDR-ben feltöltendő dokumentáció pdf/A formátumban Használatbavételi engedélyhez</t>
  </si>
  <si>
    <t>Documentation to be uploaded to ETDR for authority in pdf/A format For commissioning permit</t>
  </si>
  <si>
    <t xml:space="preserve">Létesítési engedélyek tervezés, engedélyeztetés, hatósági üzembe helyezés
Gőz
Tűzjelző
Compresszor
Sprinkler
stb
</t>
  </si>
  <si>
    <t xml:space="preserve">Establishment / Installation permits planning, permitting, official commissioning
Steam
Fire alarm
Compressor
Sprinkler
ect.
</t>
  </si>
  <si>
    <t>Superstructure</t>
  </si>
  <si>
    <t>Weak current systems</t>
  </si>
  <si>
    <t>Field devices</t>
  </si>
  <si>
    <t>Terepi eszközök</t>
  </si>
  <si>
    <t>General Installation Conditions: The additional works (including accessories, expert and general labor) required for professionally sound implementation have to be taken into consideration in case of each item. The individually mentioned items are exceptions to this. Providing the means and materials necessary to observe the mandatory work safety and accident prevention regulations is also included in the items. All items must be priced according to the specifications.</t>
  </si>
  <si>
    <t xml:space="preserve">Általános beépítési feltételek:
Minden tételnél figyelembe kell venni a szakszerű elkészítéshez szükséges kiegészítő munkákat, a szükséges segédanyagokkal, szak- és segédmunkával. Kivételt képeznek ez alól a külön említett tételek. Szintén a tételek részét képezik a szükséges munka- és balesetvédelmi előírások betartásához szükséges eszközök, anyagok biztosítása is. Minden tétel árazásánál kötelezően figyelembe kell venni a műszaki leírásban rögzítetteket.
</t>
  </si>
  <si>
    <t xml:space="preserve">Air duct passive temperature sensor for duct temperature averaging
Sensor PT100, PT1000, Ni1000
Measuring range, temperature -30°C - 50°C
Measuring accuracy &lt;±0.9K
Time constant at 2 m/s air movement: &lt;30s
Immersion length min 400mm
Electrical connection screw connection terminals
Type of mounting with flange supplied with the sensor
Analogue output signal: resistance thermometer
Protection min IP54
With all necessary accessories
(specification number 1.1.1)
</t>
  </si>
  <si>
    <t>Légcsatorna passzív hőmérséklet érzékelő, csatornahőmérséklet átlagoláshoz
Szenzor PT100, PT1000, Ni1000
Méréstartomány, hőmérséklet -30...50 °C
Mérési pontosság &lt;±0.9 K
Időkonstans 2 m/s levegő mozgásnál: &lt;30s
Benyúlási hossz min. 400 mm
Elektromos csatlakozás csavaros csatlakozó terminálokkal
Rögzítés típusa érzékelővel szállított karimával
Analóg kimeneti jel: ellenállásváltozás
Védettség min. IP54
Minden szükséges tartozékkal
(spec.szám 1.1.1)</t>
  </si>
  <si>
    <t xml:space="preserve">Air duct temperature and relative humidity sensor
T Sensor PT100, PT1000, Ni1000
Measuring range, temperature -30°C - 50°C
Measuring accuracy &lt;±0.9K
Time constant at 2 m/s air movement: &lt;30s
Operating voltage AC/DC 13.5V - 35V
H Sensor: capacity
Measuring range 0...100%rH
Measuring accuracy +/-5%
Time constant at 2 m/s air movement: &lt;20s
Analogue output signal DC 4mA - 20mA or DC  0V - 10V
Immersion length min 400mm
Electrical connection screw connection terminals
Type of mounting with flange supplied with the sensor
Protection min IP54
With all necessary accessories
(specification number 1.1.2)
</t>
  </si>
  <si>
    <t>Légcsatorna aktívi hőmérséklet és páratartalom érzékelő
T szenzor PT100, PT1000, Ni1000
Méréstartomány, hőmérséklet -30...50 °C
Mérési pontosság &lt;±0.9 K
Időkonstans 2 m/s levegő mozgásnál: &lt;30s
Működtető feszültség AC/DC 13.5...35 V
H szenzor: kapacitív
Méréstartomány: 0...100 %rH
Mérési pontosság +/-5%
Időkonstans 2 m/s levegő mozgásnál: &lt;20s
Analóg kimeneti jel DC 4...20 mA vagy DC  0...10V
Benyúlási hossz min. 400 mm
Elektromos csatlakozás csavaros csatlakozó terminálokkal
Rögzítés típusa érzékelővel szállított karimával
Védettség min. IP54
Minden szükséges tartozékkal
(spec.szám 1.1.2)</t>
  </si>
  <si>
    <t xml:space="preserve">Air duct differential pressure sensor
To be used with air or non-aggressive gases in case of extremely high accuracy and quality expectations for fan control 
Diaphragm with piezo-resistive sensor.
Operating voltage AC/DC 13.5V - 33 V
Analogue output signal DC 4mA - 20mA or DC  0V - 10V
Measuring range 0Pa - 1000Pa
Pressure-output signal diagram linear
Expected maximum overpressure 1500Pa
Return pipe coupling size 6,2mm diameter.
Electrical connection screw connection terminals
Response time &lt;100ms
Mounting position spigot facing downward, membrane vertical to the air duct, on the wall
Protection min IP54
With all necessary accessories, 2x2m return pipe, air duct fitting
(specification number 1.1.3)
</t>
  </si>
  <si>
    <t xml:space="preserve">Légcsatorna nyomáskülönbség érzékelő
Levegőhöz vagy nem agresszív gázokhoz való használatra, magas pontossági és minőségi elvárások esetében, ventilátor légmennyiség szabályozáshoz és hőcserélő védelemre. 
Diafragma piezorezisztív érzékelővel.
Működtető feszültség AC/DC 13.5...33 V
Analóg kimeneti jel DC 4...20 mA vagy DC  0...10V
Méréstartomány 0...1000Pa
Nyomás-kimeneti jel diagram: lineáris
Várható maximális túlnyomás: &lt;1500Pa
Impulzuscső csatlakozó csőméret: 6.2 mm átm.
Elektromos csatlakozás csavaros csatlakozó terminálokkal
Válaszidő &lt;100 ms
Szerelési hely: csatlakozó csonkkal lefelé, membránal függőlegesen légcsatornára, falra
Védettség min. IP54
Minden szükséges tartozékkal, 2x2m impulzuscsővel, légcsatorna átvezető idommal
(spec.szám 1.1.3)
</t>
  </si>
  <si>
    <t xml:space="preserve">Immersion temperature sensor with protective tube
Operating voltage AC/DC 13.5V - 35V
Sensor PT100, PT1000, Ni1000
Measuring range, temperature 0°C - 110°C
Measuring accuracy &lt;±1.5K
ITime constant with protective tube &lt;20s
Protrusion min 150mm
Electrical connection screw connection terminals
Type of mounting with stainless steel G1/2" protective tube supplied with the sensor
Analogue output signal: resistance thermometer
Pressure class PN16
Protection min IP54
With all necessary accessories
(specification number 1.1.4)
</t>
  </si>
  <si>
    <t>Merülő vízhőmérséklet érzékelő védőcsővel
Működtető feszültség AC/DC 13.5...35 V
Szenzor PT100, PT1000, Ni1000
Méréstartomány, hőmérséklet 0...110°C
Mérési pontosság &lt;±1,5 K
Időkonstans védőcsővel &lt;20s
Benyúlási hossz min. 150 mm,
Elektromos csatlakozás csavaros csatlakozó terminálokkal
Rögzítés típusa érzékelővel szállított rozsdamentes acél G1/2" védőcsőben
Analóg kimeneti jel: ellenállásváltozás
Nyomásosztály PN16
Védettség min. IP54
Minden szükséges tartozékkal
(spec.szám 1.1.4)</t>
  </si>
  <si>
    <t xml:space="preserve">Water-side pressure sensor
Electronic pressure transmitter for liquids, with active output, ceramic measuring cell, in stainless steel case
Operating voltage AC/DC 15V - 35 V
Analogue output signal DC 4...20mA or DC  0V...10V
Measuring range 0...10bar
Measuring accuracy &lt;±0.5% FS, total error &lt;1.3%
Pressure-output signal diagram: linear
Expected maximum overpressure 16bar
Return pipe coupling size G1/2”
Electrical connection screw connection terminals
Response time &lt;2ms
Mounting position spigot facing downward, directly into the pipeline through shut-off assembly
Protection min IP65
With all necessary accessories
(specification number 1.1.5)
</t>
  </si>
  <si>
    <t>Vízoldali nyomásérzékelő
elektronikus nyomástávadó folyadékokhoz, aktív kimenettel, kerámia mérőcellável, rozsdamentes acél házban
Működtető feszültség AC/DC 15...35 V
Analóg kimeneti jel DC 4...20 mA vagy DC  0...10V
Mérési tartomány 0...10bar
Mérési pontosság &lt;0,5%FS, teljes hiba&lt;1,3%
Nyomás kimeneti jel: lineáris
Várható maximális túlnyomás 16bar
Impulzuscsőcsatlakozási csőméret G1/2"
Elektromos csatlakozás csavaros csatlakozó terminálokkal
Válaszidő &lt;2ms
Szerelési hely csatlakozó csonkkal lefelé, eélzáró szerelvényen keresztül közvetlenül a csővezetékbe
Védettség min. IP65
Minden szükséges tartozékkal
(spec.szám 1.1.5)</t>
  </si>
  <si>
    <t xml:space="preserve">Combined external temperature and humidity sensor
Operating voltage AC/DC 13.5V - 35V
Sensor PT100, PT1000, Ni1000 humidity: capacity
Measuring range -30°C - 50°C
Humidity: 0...10%rH
Measuring accuracy &lt;±0.9 K, +/-5%
Time constant at 2 m/s air movement: &lt;5min, hum.: &lt;20s
Electrical connection screw connection terminals
Type of mounting wall-mountable
Analogue output signal DC 4mA - 20mA or DC  0V - 10V
Protection min IP54
With all necessary accessories
(specification number 1.1.7)
</t>
  </si>
  <si>
    <t>Kombinált külső levegő hőmérséklet és páratartalom érzékelő.
Működtető feszültség AC/DC 13.5...35 V
Szenzor hőm.: PT100, PT1000, Ni1000, párat.: kapacitív
Méréstartomány, hőmérséklet -30...50°C
páratartalom 0...100 %rH
Mérési pontosság &lt;±0.9 K, +/-5%
Időkonstans 2 m/s levegő mozgásnál: hőm.: &lt;5min, pára:&lt;20s
Épület oldalfalra rögzítve
Elektromos csatlakozás csavaros csatlakozó terminálokkal
Analóg kimeneti jel DC 4...20 mA vagy DC  0...10V
Védettség min. IP54
Minden szükséges tartozékkal
(spec.szám 1.1.7)</t>
  </si>
  <si>
    <t xml:space="preserve">Room or DB inner air temperature sensor 
Operating voltage AC/DC 13.5V - 35V
Sensor PT100, PT1000, Ni1000 
Measuring range 0°C - 50°C 
Measuring accuracy &lt;±0.9K 
Time constant at 2 m/s air movement: &lt;5min 
Electrical connection screw connection terminals 
Type of mounting wall-mountable 
Analogue output signal: resistance thermometer 
Protection min IP30
The color and appearance of the room sensor should be agreed before execution with interior designer
With all necessary accessories 
(specification number 1.1.8)
</t>
  </si>
  <si>
    <t>Helyiség vagy elosztószekrény belső hőmérséklet érzékelő
Működtető feszültség AC/DC 13.5...35 V
Szenzor PT100, PT1000, Ni1000
Méréstartomány, hőmérséklet 0...50 °C
Mérési pontosság &lt;±0.9 K
Időkonstans 2 m/s levegő mozgásnál: &lt;5min
Elektromos csatlakozás csavaros csatlakozó terminálokkal
Rögzítés típusa falra szerelhető
Analóg kimeneti jel: ellenállás változás
Védettség min. IP30
A helyiségbe szerelenő készülék színe és a kivitele kivitelezéskor a belsőépítésszel egyeztetendő
Minden szükséges tartozékkal
(spec.szám 1.1.8)</t>
  </si>
  <si>
    <t xml:space="preserve">Distribution board inner humidity sensor
Operating voltage AC/DC 13.5V - 35V
Sensor: capacity
Measuring range 0...100%rH
Measuring accuracy +/-5%
Time constant at 2 m/s air movement: &lt;20s
Electrical connection screw connection terminals
Type of mounting DB inner wall-mountable
Analogue output signal DC 4mA - 20mA or DC  0V - 10V
Protection min IP30
With all necessary accessories
(specification number 1.1.9)
</t>
  </si>
  <si>
    <t>Elosztószekrény belső páratartalom érzékelő.
Működtető feszültség AC/DC 13.5...35 V
Szenzor: kapacitív
Méréstartomány: 0...100 %rH
Mérési pontosság +/-5%
Időkonstans 2 m/s levegő mozgásnál: &lt;20s
Elosztószekrény belső oldalfalra rögzítve
Elektromos csatlakozás csavaros csatlakozó terminálokkal
Analóg kimeneti jel DC 4...20 mA vagy DC  0...10V
Védettség min. IP30
Minden szükséges tartozékkal
(spec.szám 1.1.9)</t>
  </si>
  <si>
    <t xml:space="preserve">Room air temperature and relative humidity sensor
T Sensor PT100, PT1000, Ni1000
Measuring range, temperature -30°C - 50°C
Measuring accuracy &lt;±0.9K
Time constant at 2 m/s air movement: &lt;30s
Operating voltage AC/DC 13.5V - 35V
H Sensor: capacity
Measuring range 0...100%rH
Measuring accuracy +/-5%
Time constant at 2 m/s air movement: &lt;20s
Analogue output signal DC 4mA - 20mA or DC  0V - 10V
Electrical connection screw connection terminals
Type of mounting: wall mounting
Protection min IP30
With all necessary accessories
(specification number 1.1.11)
</t>
  </si>
  <si>
    <t>Helyiség levegő aktív hőmérséklet és páratartalom érzékelő
T szenzor PT100, PT1000, Ni1000
Méréstartomány, hőmérséklet -30...50 °C
Mérési pontosság &lt;±0.9 K
Időkonstans 2 m/s levegő mozgásnál: &lt;30s
Működtető feszültség AC/DC 13.5...35 V
H szenzor: kapacitív
Méréstartomány: 0...100 %rH
Mérési pontosság +/-5%
Időkonstans 2 m/s levegő mozgásnál: &lt;20s
Analóg kimeneti jel DC 4...20 mA vagy DC  0...10V
Elektromos csatlakozás csavaros csatlakozó terminálokkal
Rögzítés típusa: falra szerelve
Védettség min. IP30
Minden szükséges tartozékkal
(spec.szám 1.1.11)</t>
  </si>
  <si>
    <t xml:space="preserve">Level switch for pump protection and overfill alarm for water tank
Floating magnet design without auxiliary energy, double-walled PP plastic enclosure
Mercury-free microswitch output
With adjustable switching differential
For low density liquids
Output 1pc potential-free relay contact AC 250 V / 5 (3) A
Protection min. IP66
With all necessary accessories, junction box
(special issue 1.1.11a)
</t>
  </si>
  <si>
    <t>Vízszintkapcsoló szivattyúvédelemre és túltöltés jelzésre, víztartályhoz
Segédenergia nélküli úszómágneses kivitelben, kettős falú, zárt PP műanyag ház
Higanymentes mikrokapcsoló kimenet
Állítható kapcsolási differenciával
Kis sűrűségű folyadékokhoz
Kimenet 1db/pc.potenciálmentes relé kontaktus AC 250 V/5 (3) A
Védettség min. IP66
Minden szükséges tartozékkal, bekötődobozzal
(spec.szám 1.1.11a)</t>
  </si>
  <si>
    <t xml:space="preserve">Water level transmitter with field analog secondary display
Operating voltage AC / DC 13.5 ... 35 V
Measuring media: Rainwater collected in tanks, occasionally foaming due to chemical treatment
Medium temperature 10 ° C to + 40 ° C
Medium pressure 0.1 MPa (1 bar)
Measurement principle: guided microwave rope or rod probe
Measurement range: max. 8m
Measurement accuracy &lt;± 50mm
Time constant &lt;5s
Electrical connection with screw connection terminals
Type of fastening: concrete tank for sidewall with support bracket
The analog output signal is DC 4 ... 20 mA or DC 0 ... 10V
With local, visible height secondary display, min 20mm character size
Protection min. IP54
With all necessary accessories
(special issue 1.1.13)
</t>
  </si>
  <si>
    <t xml:space="preserve">Vízszint távadó terepi analóg másodkijelzővel
Működtető feszültség AC/DC 13.5...35 V
Mérendő közeg: tartályban gyűjtött hullámzó, vegyszeres kezelés miatt esetenként habosodó esővíz
Közeghőmérséklet 10°C ... +80°C
Közegnyomás 0,1 MPa (1 bar)
Mérési elv: vezetett mikrohullámú kötél vagy rúdszondával
Méréstartomány: max. 8m
Mérési pontosság &lt;±50mm
Időkonstans &lt;5s
Elektromos csatlakozás csavaros csatlakozó terminálokkal
Rögzítés típusa: betontartály oldalfalra tartókengyellel
Analóg kimeneti jel DC 4...20 mA vagy DC 0...10V
Helyi, látható magasságban elhelyezett másodkijelzővel, min 20mm karaktermérettel
Védettség min. IP54
Minden szükséges tartozékkal
(spec.szám 1.1.13)
</t>
  </si>
  <si>
    <t xml:space="preserve">Air duct air quality sensor (CO2+VOC) for mixing/fresh air ratio control
Operating voltage AC/DC 13.5V - 35V
Sensor: maintenance free optical
Measuring range 0...2000ppm
Measuring accuracy +/-50ppm
Time constant at 2 m/s air movement: &lt;3,5min
Immersion length min 150mm
Electrical connection screw connection terminals
Type of mounting with flange supplied with the sensor
Analogue output signal DC 4mA - 20mA or DC  0V - 10V
Protection min IP54
With all necessary accessories
(specification number 1.1.16)
</t>
  </si>
  <si>
    <t>Légcsatorna légminőség érzékelő (CO2+VOC) visszakevert/friss levegő arányának stabályozásához
Működtető feszültség AC/DC 13.5...35 V
Szenzor: karbantartásmentes optikai
Méréstartomány: 0...2000ppm
Mérési pontosság +/-50ppm
Időkonstans 2 m/s levegő mozgásnál: &lt;3,5min
Benyúlási hossz min. 150 mm
Elektromos csatlakozás csavaros csatlakozó terminálokkal
Rögzítés típusa érzékelővel szállított karimával
Analóg kimeneti jel DC 4...20 mA vagy DC  0...10V
Védettség min. IP54
Minden szükséges tartozékkal
(spec.szám 1.1.16)</t>
  </si>
  <si>
    <t xml:space="preserve">Steam-side pressure sensor
Electronic pressure transmitter for steam, with active output, ceramic measuring cell, in stainless steel case
Operating voltage AC/DC 15V - 35 V
Analogue output signal DC 4...20mA or DC  0V...10V
Measuring range 0...16bar
Measuring accuracy &lt;±0.5% FS, total error &lt;1.3%
Pressure-output signal diagram: linear
Expected maximum overpressure 18bar
Return pipe coupling size G1/2”
Electrical connection screw connection terminals
Response time &lt;2ms
Mounting position spigot facing downward, directly into the pipeline through shut-off assembly
Protection min IP65
With all necessary accessories
(specification number 1.1.17)
</t>
  </si>
  <si>
    <t>Gőzoldali nyomásérzékelő
elektronikus nyomástávadó gőzhöz, aktív kimenettel, kerámia mérőcellável, rozsdamentes acél házban
Működtető feszültség AC/DC 15...35 V
Analóg kimeneti jel DC 4...20 mA vagy DC  0...10V
Mérési tartomány 0...16bar
Mérési pontosság &lt;0,5%FS, teljes hiba&lt;1,3%
Nyomás kimeneti jel: lineáris
Várható maximális túlnyomás 18bar
Impulzuscsőcsatlakozási csőméret G1/2"
Elektromos csatlakozás csavaros csatlakozó terminálokkal
Válaszidő &lt;2ms
Szerelési hely csatlakozó csonkkal lefelé, eélzáró szerelvényen keresztül közvetlenül a csővezetékbe
Védettség min. IP65
Minden szükséges tartozékkal
(spec.szám 1.1.17)</t>
  </si>
  <si>
    <t xml:space="preserve">Differential pressure monitor
For flow switching and filter, heat exchanger monitoring in air ducts. 
Measuring range, pressure 30Pa - 300Pa Output 1 potential-free relay contact 
AC 250V / 5(2)A
Expected operating overpressure 1500Pa
Protection min IP54
Mounting position spigot facing downward, membrane vertical to the air duct, on the wall
Electrical connection screw connection terminals
Protection min IP54
With all necessary accessories, 2x2m return pipe, air duct fitting,  air duct fitting
(specification number 1.2.1)
</t>
  </si>
  <si>
    <t>Nyomáskülönbség monitor
Szűrő, hőcserélő felügyeletre használva légcsatornákban.
Méréstartomány, nyomás 0…300 Pa
Kimenet 1db/pc.potenciálmentes relé kontaktus AC 250 V/5 (3) A
Várható működési túlnyomás 1500 Pa
Szerelési hely csatlakozó csonkkal lefelé, membránal függőlegesen légcsatornára, kábeltálca oldalfalra, gyári tartókonzollal
Elektromos csatlakozás csavaros csatlakozó terminálokkal
Védettség min. IP54
Minden szükséges tartozékkal, 2x2m impulzuscsővel, légcsatorna átvezető idommal
(spec.szám 1.2.1)</t>
  </si>
  <si>
    <t xml:space="preserve">Differential pressure monitor
For air duct overpressure protection. 
Measuring range, pressure 0...1500Pa 
Output 1 potential-free relay contact  AC 250V / 5(2)A
Expected operating overpressure 2000Pa
Mounting position spigot facing downward, membrane vertical to the air duct, on the wall
Electrical connection screw connection terminals
Protection min IP54
With all necessary accessories, 2x2m return pipe, air duct fitting,  air duct fitting
(specification number 1.2.2)
</t>
  </si>
  <si>
    <t xml:space="preserve">Nyomáskülönbség monitor
Légcsatorna hálózat túlnyomás elleni védelmére használva.
Méréstartomány, nyomás 0…1500 Pa
Kimenet 1db/pc.potenciálmentes relé kontaktus AC 250 V/5 (3) A
Várható működési túlnyomás 2000 Pa
Szerelési hely csatlakozó csonkkal lefelé, membránal függőlegesen légcsatornára, kábeltálca oldalfalra, gyári tartókonzollal
Elektromos csatlakozás csavaros csatlakozó terminálokkal
Védettség min. IP54
Minden szükséges tartozékkal, 2x2m impulzuscsővel, légcsatorna átvezető idommal
(spec.szám 1.2.2)
</t>
  </si>
  <si>
    <t xml:space="preserve">Hygrostat for air side overhumidifier protection
Min active length 300mm
Humidity adjustment range 50...100%rH
Switching differential 5%rH
Output potential-free relay contact AC 250V / 15(2)A
Mounting position vertically to the side wall of the  air handling unit
Electrical connection screw connection terminals
Protection min IP30
With all necessary accessories, fixing lugs, air duct fitting
(specification number 1.2.3)
</t>
  </si>
  <si>
    <t>Higrosztát légoldali páratartalom határoláshoz
Min. aktív hossz 300 mm
Páratartalom állíthatósági tartomány 50...100%rH
Kapcsolási különbség 5%rH
Kimenet, potenciálmentes relé kontaktus AC 250 V / 15(2) A
Szerelési hely légkezelőgép oldalfalára függőlegesen, gyári tartókonzolollal
Elektromos csatlakozás csavaraos csatlakozó terminálokkal
Védettség min. IP30
Minden szükséges tartozékkal, rögzítőfülekkel, légcsatorna átvezető idommal
(spec.szám 1.2.3)</t>
  </si>
  <si>
    <t xml:space="preserve">High limit safety cut-out thermostat with protective tube for gas burner temperature management
Capillary tube length min 400mm
Min active length 50mm
Adjustment range 40...125°C
Switching differential 2 ±1 °C
Output potential-free relay contact AC 250V / 5 (3)A
Stainless steel G1/2" protective tube, with fixing strip
Sensor element capillary-action, liquid-filled expansion element
Protection min IP54
With all necessary accessories, clamps
(specification number 1.2.6)
</t>
  </si>
  <si>
    <t>Kapilláriscsöves biztonsági túlfűtés határoló termosztát gázégő hőmérsékletfelügyeletre védőcsővel, tartószerkezettel
Kapilláris cső hossza min. 400 mm
Min. aktív hossz 50 mm
Hőmérséklet állíthatósági tartomány 40...+125 °C
Kapcsolási különbség 2 ±1 °C
Kimenet, potenciálmentes relé kontaktus AC 250 V 5 (3) A
Rögzítés típusa termosztáttal szállított rozsdamentes acél G1/2" védőcsőben
Elektromos csatlakozás csavaros csatlakozó terminálokkal
Védettség min. IP54
Minden szükséges tartozékkal, rögzítőfülekkel, légcsatorna átvezető idommal
(spec.szám 1.2.6)</t>
  </si>
  <si>
    <t xml:space="preserve">2-point-control rotary hinge actuator motor with spring-stored returning force, with terminal switches
With auto-centering shaft adapter 8mm - 25.6mm diameter, 6mm - 18mm square design, for min 20mm long shafts
With position displaying and mechanically adjustable terminal position restrictions
The area of the hinge is max 1.4m², the expected torque should be corresponding.
Operating voltage: 24V AC / DC
Rotation 95°, opening time max 90s, spring lock time max 15s with 2 external relay-output position switches
Electrical connection screw connection terminals
Protection min IP54
With all necessary accessories, junction boxes 
(specification number 1.10.1)
</t>
  </si>
  <si>
    <t>Nyit/zár vezérlésű forgató zsalumozgató motor rugós visszatérítéssel, relékimentű nyitott és zárt állapotot jelző helyzetvisszajelzővel
Automatikus központozású tengelyadapterrel 8..25.6 mm átmérőjű, 6...18 mm négyzetes kialakítású, min. 20 mm hosszú tengelyekhez
Pozíció kijelzéssel és mechanikusan állítható végállás korlátozásokkal
Zsalu területe max. 1,4 m², elvárt forgatónyomaték ennek megfelelő legyen. Pontos alapterületek a sémarajzon ellenőrizhetők.
Működtető feszültség: 24 V AC/DC
Vezérlő jel  2 pont
Visszajelzés: potenciálmentes relékontaktusok
Szögelfordulás 95 °, nyitási idő max.150s, rugós zárási idő max.20s
Elektromos csatlakozás csavaros csatlakozó terminálokkal
Védettség min. IP54
Minden szükséges tartozékkal, kötődobozokkal
(spec.szám 1.10.1)</t>
  </si>
  <si>
    <t xml:space="preserve">2-point-control rotary hinge actuator motor with spring-stored returning force, with terminal switches
With auto-centering shaft adapter 8mm - 25.6mm diameter, 6mm - 18mm square design, for min 20mm long shafts
With position displaying and mechanically adjustable terminal position restrictions
The area of the hinge is max 1.5...4m², the expected torque should be corresponding.
Operating voltage: 24V AC / DC
Rotation 95°, opening time max 90s, spring lock time max 15s with 2 external relay-output position switches
Electrical connection screw connection terminals
Protection min IP54
With all necessary accessories, junction boxes 
(specification number 1.10.2)
</t>
  </si>
  <si>
    <t>Nyit/zár vezérlésű forgató zsalumozgató motor rugós visszatérítéssel, relékimentű nyitott és zárt állapotot jelző helyzetvisszajelzővel
Automatikus központozású tengelyadapterrel 8..25.6 mm átmérőjű, 6...18 mm négyzetes kialakítású, min. 20 mm hosszú tengelyekhez
Pozíció kijelzéssel és mechanikusan állítható végállás korlátozásokkal
Zsalu területe max. 1,5...4 m², elvárt forgatónyomaték ennek megfelelő legyen. Pontos alapterületek a sémarajzon ellenőrizhetők.
Működtető feszültség: 24 V AC/DC
Vezérlő jel  2 pont
Visszajelzés: potenciálmentes relékontaktusok
Szögelfordulás 95 °, nyitási idő max.150s, rugós zárási idő max.20s
Elektromos csatlakozás csavaros csatlakozó terminálokkal
Védettség min. IP54
Minden szükséges tartozékkal, kötődobozokkal
(spec.szám 1.10.2)</t>
  </si>
  <si>
    <t xml:space="preserve">Continuous-control rotary hinge actuator motor with spring-stored returning force, with potentiometer position indicator
With auto-centering shaft adapter 8mm - 25.6mm diameter, 
6mm - 18mm square design, for min 20mm long shafts
With position displaying and mechanically adjustable terminal position restrictions
The area of the hinge is max 1,0 m², the expected torque should be corresponding.
Operating voltage: 24V AC / DC4...20mA or 0...10VDC control signal/ feedb/pcack signal  DC 4mA -20mA or DC  0V - 10V
Rotation 95°, opening time max 150s, spring lock time max 20s
Electrical connection screw connection terminals
Protection min IP54
With all necessary accessories, junction boxes
(specification number 1.10.11)
</t>
  </si>
  <si>
    <t>Folyamatos vezérlésű forgató zsalumozgató motor, rugós visszatérítés nélkül
Automatikus központozású tengelyadapterrel 8..25.6 mm átmérőjű, 6...18 mm négyzetes kialakítású, min. 20 mm hosszú tengelyekhez
Zsalu területe max.1,0 m², elvárt forgatónyomaték ennek megfelelő legyen
Működtető feszültség: 24 V AC/DC
Vezérlőjel DC 4...20 mA vagy DC  0...10V
Pozíció visszajelzés: 0-100% folyamatos
Szögelfordulás 95 °, nyitási idő max.150s, rugós zárási idő max.20s
Elektromos csatlakozás csavaros csatlakozó terminálokkal
Védettség min. IP54
Minden szükséges tartozékkal, kötődobozokkal
(spec.szám 1.10.11)</t>
  </si>
  <si>
    <t xml:space="preserve">0/1-state, 3-pole, lockout switch for the on-site main circuit, with 1 auxiliary contact, 440VAC nominal voltage, IP54, in- or outdoor installation 4kW
To provide the possibility of shutting down the electric rotary machines for maintenance.
The switch cannot be further than 1m from the equipment it operates, and has to be outfitted with a sign that clearly states the reference designator and item name of the operated equipment.
(specification number 1.11.1)
</t>
  </si>
  <si>
    <t xml:space="preserve">Terepi főáramköri 0/1 állású 3 pólusú tiltókapcsoló, 1 segédkontaktussal, 440VAC névleges feszültségű, IP54, bel vagy kültéren szerelve 4kW
A villamos forgógépek mellé a karbantartási időre történő lekapcsolás biztosítására.
A kapcsoló a működtetett készüléktől legfeljebb 1m távolságra lehet, és azt felirati táblával kell ellátni, melyen egyértelműen szerepel a működtetett készülék tervjele és megnevezése.
Minden szükséges tartozékkal
(spec.szám 1.11.1)
</t>
  </si>
  <si>
    <t xml:space="preserve">same, but Ex design
(spec.szám 1.11.1Ex)
</t>
  </si>
  <si>
    <t>u.a. csak Ex kivitelben
(spec.szám 1.11.1Ex)</t>
  </si>
  <si>
    <t xml:space="preserve">same, but 7,5kW
(spec.szám 1.11.3)
</t>
  </si>
  <si>
    <t>u.a. 7,5kW
(spec.szám 1.11.3)</t>
  </si>
  <si>
    <t>same, but 18,5kW
(spec.szám 1.11.6)</t>
  </si>
  <si>
    <t xml:space="preserve">u.a. 18,5kW
(spec.szám 1.11.6)
</t>
  </si>
  <si>
    <t xml:space="preserve">same, but 22kW
(spec.szám 1.11.7)
</t>
  </si>
  <si>
    <t>u.a. 22kW
(spec.szám 1.11.7)</t>
  </si>
  <si>
    <t xml:space="preserve">Frequency inverters:
The devices are parts of the HVAC AHU technology equipment; the mechanical contractor is responsible for supplying them. The frequency inverters have to be placed on a support structure near the driven motors while strictly observing the specifications of the used product. The noise filtering of the frequency inverters have to be determined in accordance with standards DIN 57875/VDE 0875 and EN 61000. The devices are controlled through I/O points exclusively, bus communication is not required.
</t>
  </si>
  <si>
    <t>Frekvenciaváltók:
A berendezések a légtechnikai gépek tartozékai, szállításuk gépész kivitelező feladata. A frekvenciaváltókat a meghajtott motor közelében megfelelő tartószerkezeten kell elhelyezni az alkalmazott gyártmány előírásainak szigorú figyelembe vételével. A frekvenciaváltók zavarszűrését DIN 57875/VDE 0875, és az EN 61000 szerint kell meghatározni. A berendezések kizárólag fizikai I/O pontokon keresztül vezéreltek, buszos kommunikáció kiépítése nem szükséges.</t>
  </si>
  <si>
    <t xml:space="preserve">Supply voltage: 3x 400VAC +/-10%
Protection: IP55
RFI filter: Class A1
Brake chopper, without break resistance, with safety function
Integrated PI(D) regulation algorithm is not required
Local display: menu system, backlit, graphic LCD control panel 
Minimal expected efficiency 98%
Standard cable management with downward orientation
With automatic energy optimization function (AOE)
Operation and failure indication with physical input and output connection points required for control engineering, start/stop, 4 - 20mA or 0 - 10V control signal
</t>
  </si>
  <si>
    <t>Tápfeszültség: 3x 400VAC +/-10%
Védelem: IP55
RFI szűrő: Class A1
Fékchopper, fékellenállás nélkül, safety stop funkcióval
Beépített PI(D) szabályozó algoritmus nem szükséges
Helyi kijelző: menürendszeres, háttérvilágított, grafikus LCD kezelőpanellel
Minimálisan elvárt hatásfok 98%
Sztenderd alsó irányultságú kábelbevezetéssel
Automatikus energiaoptimalizáslási funkcióval (AOE)
Irányítástechnikához szükséges be- és kimeneti fizikai csatlakozási pontokkal üzem és gyüjtött hibajelzés, start/stop, 4...20mA vagy 0...10V szabályozójel,</t>
  </si>
  <si>
    <t xml:space="preserve">Where the equipment is an accessory for HVAC machines, its delivery is the responsibility of a mechanical contractor. BMS contractor installs, wires, testing, FAT, SAT.
</t>
  </si>
  <si>
    <t>Ahol a berendezések a légtechnikai gépek tartozékai, szállításuk gépész kivitelező feladata. BMS kivitelező felszerel, villamosan beköt, beüzemel, beszabályoz.</t>
  </si>
  <si>
    <t xml:space="preserve">Delivery and installation of water side control valves, taps, shift valves, butterfly valves in mechanical engineering scope. Electrical connection, commissioning, adjustment BMS task.
</t>
  </si>
  <si>
    <t>Vízoldali szabályozószelepek, csapok, váltószelepek, pillangószeleoek szállítása és csővezetékbe szerelése gépész kivitelezői terjedelem. Villamos bekötés, beüzemelés, beszabályozás BMS feladat.</t>
  </si>
  <si>
    <t xml:space="preserve">Delivery and installation of heat-, water, gas, compressed air quantity meters in mechanical engineering scope. Electrical connection, commissioning, adjustment BMS task.
</t>
  </si>
  <si>
    <t>Hő-, víz, gáz, sűrített levegő mennyiség mérők szállítása és csővezetékbe szerelése gépész kivitelezői terjedelem. Villamos bekötés, beüzemelés, beszabályozás BMS feladat.</t>
  </si>
  <si>
    <t xml:space="preserve">Delivery and installation of AHU side control valves, VAV, CAV, fire damper, smoke damper in mechanical engineering scope. Electrical connection, commissioning, adjustment BMS task.
</t>
  </si>
  <si>
    <t>Légtechnikai szabályozószelepek, VAV, CAV, tűzcsappantyú, füstcsappantyú szállítása és csővezetékbe szerelése gépész kivitelezői terjedelem. Villamos bekötés, beüzemelés, beszabályozás BMS feladat.</t>
  </si>
  <si>
    <t>Distribution boards</t>
  </si>
  <si>
    <t>Elosztók</t>
  </si>
  <si>
    <t xml:space="preserve">MCC-AHU1 BMS control cabinet
With technical content, equipment, devices, information plates, support structures, connection, commissioning, outoor placement, IP54 protection and recorded commissioning in accordance with the schematic diagrams and lists.With roof shelter, bottom gland connection, and electric heating with fan.
PLC I/O groups: installation and connection of I/O modules corresponding to 10% of the physical data point number, with the necessary accessories, with test disconnect terminal blocks in case of current signal (0mA - 20mA, 4mA - 20mA), with fuse terminal blocks with LED in case of 24VDC common test potential, with normal terminal blocks in other locations.
Dimension: 2000+100*800+800*400mm
</t>
  </si>
  <si>
    <t xml:space="preserve">MCC-AHU1 tervjelű gépészeti automatika és épületfelügyeleti szekrény. 
A sématervek és listák szerinti műszaki tartalommal, készülékekkel, berendezésekkel, felirati táblákkal, tartószerkezettel, bekötéssel, beüzemeléssel, kültéri elhelyezéssel, IP54 védettséggel, jegyzőkönyvezett beüzemeléssel. Esővédő tetővel, alsó tömszelencés csatlakozás, villamos fűtés ventilátorral.
PLC I/O csoportok beépítésével, de azok külön költségvetési tételen szerepelnek (vezérlők), ami áll: a fizikai adatpontszám +10%-nak megfelelő I/O modulok beépítéséből, bekötéséből, a szükséges mennyiségű segédanyaggal, áramjel (0-20mA, 4-20mA) esetén bontható mérő sorkapcsokkal, 24VDC-s közös mérőpotenciál esetén LED-es biztosítós sorkapcsokkal, egyéb helyeken normál sorkapcsokkal.
Méret: 2000+100*800+800*400mm
</t>
  </si>
  <si>
    <t>MCC-AHU2 same, but 
Dimension: 2000+100*1200*400mm</t>
  </si>
  <si>
    <t xml:space="preserve">MCC-AHU2 u.a. 
Méret: 2000+100*1200*400mm
</t>
  </si>
  <si>
    <t>MCC-AHU3 same, but 
Dimension: 2000+100*800+800*400mm</t>
  </si>
  <si>
    <t xml:space="preserve">MCC-AHU3 u.a. 
Méret: 2000+100*800+800*400mm
</t>
  </si>
  <si>
    <t>MCC-AHU4 same, but 
Dimension: 2000+100*1200*400mm</t>
  </si>
  <si>
    <t xml:space="preserve">MCC-AHU4 u.a. 
Méret: 2000+100*1200*400mm
</t>
  </si>
  <si>
    <t>MCC-AHU5 same, but 
Dimension: 2000+100*800+800*400mm</t>
  </si>
  <si>
    <t xml:space="preserve">MCC-AHU5 u.a. 
Méret: 2000+100*800+800*400mm
</t>
  </si>
  <si>
    <t>MCC-AHU6 same, but 
Dimension: 2000+100*1000+800*400mm</t>
  </si>
  <si>
    <t xml:space="preserve">MCC-AHU6 u.a. 
Méret: 2000+100*1000+800*400mm
</t>
  </si>
  <si>
    <t>MCC-AHU8 same, but 
Dimension: 2000+100*800*400mm</t>
  </si>
  <si>
    <t xml:space="preserve">MCC-AHU8 u.a. 
Méret: 2000+100*800*400mm
</t>
  </si>
  <si>
    <t xml:space="preserve">MCC-AHU7 BMS control cabinet
With technical content, equipment, devices, information plates, support structures, connection, commissioning, outoor placement, IP54 protection and recorded commissioning in accordance with the schematic diagrams and lists.With roof shelter, bottom gland connection, and electric heating with fan.
PLC I/O groups: installation and connection of I/O modules corresponding to 10% of the physical data point number, with the necessary accessories, with test disconnect terminal blocks in case of current signal (0mA - 20mA, 4mA - 20mA), with fuse terminal blocks with LED in case of 24VDC common test potential, with normal terminal blocks in other locations.
Dimension: 2000+100*800+800*400mm
</t>
  </si>
  <si>
    <t xml:space="preserve">MCC-AHU7 tervjelű gépészeti automatika és épületfelügyeleti szekrény. 
A sématervek, jegyzékek szerinti műszaki tartalommal, készülékekkel, berendezésekkel, felirati táblákkal, tartószerkezettel, bekötéssel, beüzemeléssel, kültéri elhelyezéssel, IP54 védettséggel, jegyzőkönyvezett beüzemeléssel. Esővédő tetővel, alsó tömszelencés csatlakozás, villamos fűtés ventilátorral.
PLC I/O csoportok beépítésével, de azok külön költségvetési tételen szerepelnek (vezérlők), ami áll: a fizikai adatpontszám +10%-nak megfelelő I/O modulok beépítéséből, bekötéséből, a szükséges mennyiségű segédanyaggal, áramjel (0-20mA, 4-20mA) esetén bontható mérő sorkapcsokkal, 24VDC-s közös mérőpotenciál esetén LED-es biztosítós sorkapcsokkal, egyéb helyeken normál sorkapcsokkal.
Méret 2000+100*800+800*400mm
</t>
  </si>
  <si>
    <t>MCC-AHU9 same, but 
Dimension: 2000+100*800*400mm</t>
  </si>
  <si>
    <t xml:space="preserve">MCC-AHU9 u.a. 
Méret: 2000+100*800*400mm
</t>
  </si>
  <si>
    <t>MCC-AHU10 same, but 
Dimension: 2000+100*800*400mm</t>
  </si>
  <si>
    <t xml:space="preserve">MCC-AHU10 u.a. 
Méret: 2000+100*800*400mm
</t>
  </si>
  <si>
    <t>MCC-TS same, but 
Dimension: 2000+100*800*400mm</t>
  </si>
  <si>
    <t xml:space="preserve">MCC-TS u.a. 
Méret: 2000+100*800*400mm
</t>
  </si>
  <si>
    <t>MCC-BR1 same, but 
Dimension: 2000+100*1000+1000*400mm</t>
  </si>
  <si>
    <t xml:space="preserve">MCC-BR1 u.a. 
Méret: 2000+100*1000+1000*400mm
</t>
  </si>
  <si>
    <t>MCC-BR2 same, but 
Dimension: 2000+100*800*400mm</t>
  </si>
  <si>
    <t xml:space="preserve">MCC-BR2 u.a. 
Méret: 2000+100*800*400mm
</t>
  </si>
  <si>
    <t>MCC-WT same, but 
Dimension: 2000+100*1000+1000*400mm</t>
  </si>
  <si>
    <t xml:space="preserve">MCC-WT u.a. 
Méret: 2000+100*1000+1000*400mm
</t>
  </si>
  <si>
    <t>Field electrical works</t>
  </si>
  <si>
    <t>Villamos terepi munkák</t>
  </si>
  <si>
    <t>LiYCY 2*0,75mm2 control and signal cable</t>
  </si>
  <si>
    <t>LiYCY 2*0,75mm2 vezérlő és jelzőkábel</t>
  </si>
  <si>
    <t>LiYCY 3*0,75mm2 control and signal cable</t>
  </si>
  <si>
    <t>LiYCY 3*0,75mm2 vezérlő és jelzőkábel</t>
  </si>
  <si>
    <t>LiYCY 4*0,75mm2 control and signal cable</t>
  </si>
  <si>
    <t>LiYCY 4*0,75mm2 vezérlő és jelzőkábel</t>
  </si>
  <si>
    <t>LiYCY 5*0,75mm2 control and signal cable</t>
  </si>
  <si>
    <t>LiYCY 5*0,75mm2 vezérlő és jelzőkábel</t>
  </si>
  <si>
    <t>NYY-J 3*1,5mm2 power transmission cable</t>
  </si>
  <si>
    <t>NYY-J 3*1,5mm2 erőátviteli kábel</t>
  </si>
  <si>
    <t>NYY-J 4*1,5mm2 power transmission cable</t>
  </si>
  <si>
    <t>NYY-J 4*1,5mm2 erőátviteli kábel</t>
  </si>
  <si>
    <t>NYY-J 4*2,5mm2 power transmission cable</t>
  </si>
  <si>
    <t>NYY-J 4*2,5mm2 erőátviteli kábel</t>
  </si>
  <si>
    <t>NYY-J 4*6mm2 power transmission cable</t>
  </si>
  <si>
    <t>NYY-J 4*6mm2 erőátviteli kábel</t>
  </si>
  <si>
    <t>NYY-J 4*10mm2 power transmission cable</t>
  </si>
  <si>
    <t>NYY-J 4*10mm2 erőátviteli kábel</t>
  </si>
  <si>
    <t>NYY-J 4*16mm2 power transmission cable</t>
  </si>
  <si>
    <t>NYY-J 4*16mm2 erőátviteli kábel</t>
  </si>
  <si>
    <t>NYY-J 5*1,5mm2 power transmission cable</t>
  </si>
  <si>
    <t>NYY-J 5*1,5mm2 erőátviteli kábel</t>
  </si>
  <si>
    <t>NYY-J 5*6mm2 power transmission cable</t>
  </si>
  <si>
    <t>NYY-J 5*6mm2 erőátviteli kábel</t>
  </si>
  <si>
    <t>NYY-J 7*2,5mm2 power transmission cable</t>
  </si>
  <si>
    <t>NYY-J 7*2,5mm2 erőátviteli kábel</t>
  </si>
  <si>
    <t>YSLCY-O 2*0,75mm2 control and signal cable</t>
  </si>
  <si>
    <t>YSLCY-O 2*0,75mm2 vezérlő és jelzőkábel</t>
  </si>
  <si>
    <t>YSLCY-O 2*1mm2 blue control and signal cable</t>
  </si>
  <si>
    <t>YSLCY-O 2*1mm2 kék vezérlő és jelzőkábel</t>
  </si>
  <si>
    <t>YSLCY-O 2*1mm2 control and signal cable</t>
  </si>
  <si>
    <t>YSLCY-O 2*1mm2 vezérlő és jelzőkábel</t>
  </si>
  <si>
    <t>YSLCY-O 3*0,75mm2 control and signal cable</t>
  </si>
  <si>
    <t>YSLCY-O 3*0,75mm2 vezérlő és jelzőkábel</t>
  </si>
  <si>
    <t>YSLCY-O 4*0,75mm2 control and signal cable</t>
  </si>
  <si>
    <t>YSLCY-O 4*0,75mm2 vezérlő és jelzőkábel</t>
  </si>
  <si>
    <t>YSLCY-O 5*0,75mm2 control and signal cable</t>
  </si>
  <si>
    <t>YSLCY-O 5*0,75mm2 vezérlő és jelzőkábel</t>
  </si>
  <si>
    <t>YSLCY-O 12*0,75mm2 control and signal cable</t>
  </si>
  <si>
    <t>YSLCY-O 12*0,75mm2 vezérlő és jelzőkábel</t>
  </si>
  <si>
    <t>YSLCY-O 5*1mm2 control and signal cable</t>
  </si>
  <si>
    <t>YSLCY-O 5*1mm2 vezérlő és jelzőkábel</t>
  </si>
  <si>
    <t>2YSLCY-J 4*1,5mm2 power transmission cable</t>
  </si>
  <si>
    <t>2YSLCY-J 4*1,5mm2 erőátviteli kábel</t>
  </si>
  <si>
    <t>2YSLCY-J 4*6mm2 power transmission cable</t>
  </si>
  <si>
    <t>2YSLCY-J 4*6mm2 erőátviteli kábel</t>
  </si>
  <si>
    <t>2YSLCY-J 4*10mm2 power transmission cable</t>
  </si>
  <si>
    <t>2YSLCY-J 4*10mm2 erőátviteli kábel</t>
  </si>
  <si>
    <t>SLM-J 4*1,5mm2 power transmission cable</t>
  </si>
  <si>
    <t>SLM-J 4*1,5mm2 erőátviteli kábel</t>
  </si>
  <si>
    <t>SLM-J 4*2,5mm2 power transmission cable</t>
  </si>
  <si>
    <t>SLM-J 4*2,5mm2 erőátviteli kábel</t>
  </si>
  <si>
    <t>SLM-J 7*2,5mm2 power transmission cable</t>
  </si>
  <si>
    <t>SLM-J 7*2,5mm2 erőátviteli kábel</t>
  </si>
  <si>
    <t>YSLY-J 7*1,5mm2 control and signal cable</t>
  </si>
  <si>
    <t>YSLY-J 7*1,5mm2 vezérlő és jelzőkábel</t>
  </si>
  <si>
    <t>YSLY-O 5*0,75mm2 control and signal cable</t>
  </si>
  <si>
    <t>YSLY-O 5*0,75mm2 vezérlő és jelzőkábel</t>
  </si>
  <si>
    <t>CAT5 UTP 4x2xAWG22 Bacnet IP / Modbus TCP / Profinet data cable</t>
  </si>
  <si>
    <t>CAT5 UTP 4x2xAWG22 Bacnet IP / Modbus TCP / Profinet adatátviteli kábel</t>
  </si>
  <si>
    <t xml:space="preserve">BELDEN 3106A multicore EIA industrial RS-485 PLTC/CM 3xAWG22 Modb/pcusz RTU data cable
</t>
  </si>
  <si>
    <t>BELDEN 3106A többvezetős EIA ipari RS-485 PLTC/CM 3xAWG22 Modb/pcusz RTU adatátviteli kábel</t>
  </si>
  <si>
    <t>SZRMKVM-J 3*2,5mm2 power transmission cable</t>
  </si>
  <si>
    <t>SZRMKVM-J 3*2,5mm2 erőátviteli kábel</t>
  </si>
  <si>
    <t>SZRMKVM-J 7*1,5mm2 control and signal cable</t>
  </si>
  <si>
    <t>SZRMKVM-J 7*1,5mm2  vezérlő és jelzőkábel</t>
  </si>
  <si>
    <t xml:space="preserve">Galvanized perforated cable tray 1mm, with supporting, suspending elements, with separator, type OBO MKSM 60mm high, 300mm width, of which 170fm guided outdoor.
</t>
  </si>
  <si>
    <t>Horganyzott, perforált kábeltáca 1mm, tartó, rögzítő, függesztő, idom elemekkel, elválasztóval, javasolt típus OBO 60mm magas MKSM 300mm széles, ebből 170fm kültéren vezetve.</t>
  </si>
  <si>
    <t>same, but 400mm</t>
  </si>
  <si>
    <t>ua. 400mm</t>
  </si>
  <si>
    <t xml:space="preserve">UFX, UV-resistant, flexible, plastic protective tube, black or grey, conform to EN 60423, 60614, for exterior use, fixed installation  Ø20
</t>
  </si>
  <si>
    <t>UFX, UV-álló, flexibilis műanyag védőcső,  fekete v. szürke, EN 60423, 60614 szerint, kültéren, rögzítetten szerelve Ø20</t>
  </si>
  <si>
    <t>FX flexible, insulating, electrical protective tube (goose neck) Ø20, made of plastic, low resistance against impact and pressure, not combustible, to be used in plaster walls or to be mounted above a suspended ceiling, with installation</t>
  </si>
  <si>
    <t xml:space="preserve">FX hajlékony, szigetelő villamos védőcső (gégecső) Ø20,  műanyagból, gyenge nyomás- és ütésállóságú, nem éghető, szerelt falba, vagy álmenyezett feletti rögzítéssel, szereléssel
</t>
  </si>
  <si>
    <t xml:space="preserve">MÜ-I Ø20mm non-flexible, thick-walled enclosed protective tube made of hard plastic, with wall mounting, installation, support structure, retainer clamps, factory corves, branching and connecting elements.
</t>
  </si>
  <si>
    <t>MÜ-I Ø20mm merev, vastagfalú, tokos védőcső, műanyagból, falra rögzítéssel, szereléssel, tartószerkezettel, rögzítő bilincsekkel, gyári ívekkel, elágazó és csatlakozóidomokkal</t>
  </si>
  <si>
    <t>same, but Ø25mm</t>
  </si>
  <si>
    <t>u.a. Ø25mm</t>
  </si>
  <si>
    <t>same, but Ø32mm</t>
  </si>
  <si>
    <t>u.a. Ø32mm</t>
  </si>
  <si>
    <t>H07Z-K 1x6mm2 halogen-free, green-yellow, one-core wire with a min 6mm2 conductor, for connection into EPH network (at nodes already created), to be used in interiors, placement performed manually in prefabricated protective tube or cable trench, fixed</t>
  </si>
  <si>
    <t xml:space="preserve">H07Z-K 1x6mm2 halogénmentes zöld-sárga egyerű vezeték min 6mm2-es rézvezetővel, EPH hálózatba -meglévő csomópontokra- történő bekötéshez, belső terekben, fektetése kézi erővel, előre elkészített védőcsőbe vagy kábelcsatornába, rögzítéssel
</t>
  </si>
  <si>
    <t>Plastic junction box with rubber inlets 100x100x40mm, with snappable cover, IP44, wall mounting, installation</t>
  </si>
  <si>
    <t xml:space="preserve">Műanyag kötődoboz gumi bevezetőkkel 100x100x40mm, pattintható fedéllel, IP44, falra rögzítéssel, szereléssel
</t>
  </si>
  <si>
    <t xml:space="preserve">Készülék-, berendezésazonosító felirati tábla 50x100mm műanyag, kültéren UV és időjárás álló kivitelben
</t>
  </si>
  <si>
    <t>Installation, connection and operation test of the on-site control technology equipment</t>
  </si>
  <si>
    <t>Irányítástechnikai terepi készülékek, felszerelése, bekötése, működési próbája</t>
  </si>
  <si>
    <t>Support structure of frequency inverters, mounting, connection operation test of the frequency inverters.</t>
  </si>
  <si>
    <t xml:space="preserve">Frekvenciaváltók tartószerkezete, azokra való felszerelése, bekötése, működési próbája
</t>
  </si>
  <si>
    <t>Connection and checking of LV and control technology cables on both sides up to 4mm2</t>
  </si>
  <si>
    <t xml:space="preserve">Erősáramú és vezérléstechnikai kábelek mindkét oldali bekötése, ellenőrzése 4mm2-ig
</t>
  </si>
  <si>
    <t>Connection and checking of LV and control technology cables on both sides up to 6-10mm2</t>
  </si>
  <si>
    <t xml:space="preserve">Erősáramú és vezérléstechnikai kábelek mindkét oldali bekötése, ellenőrzése 6-10mm2-ig
</t>
  </si>
  <si>
    <t>Connection to the EPG network with standard screw fasteners, copper wire</t>
  </si>
  <si>
    <t xml:space="preserve">EPH hálózatba történő bekötés, szabványos csavaros szorítókkal, rézvezetékkel
</t>
  </si>
  <si>
    <t>Fire protection sealing of penetrations (300*100mm)</t>
  </si>
  <si>
    <t xml:space="preserve">Áttörések tűzvédelmi tömítése (300*100mm)
</t>
  </si>
  <si>
    <t>Services, documentation</t>
  </si>
  <si>
    <t>Szolgáltatások, dokumentálás</t>
  </si>
  <si>
    <t>Preparation of product- and D level, building management electrical plans in the appropriate number of copies (8 printed, 1 DVD)</t>
  </si>
  <si>
    <t xml:space="preserve">Gyártmány és D szintű megvalósulási épületfelügyeleti villamos tervek készítése megfelelő példányszámban (8 nyomtatott, 1 DVD)
</t>
  </si>
  <si>
    <t>Documented strong- and weak-current commissioning, calibration and test operation of the complete building management system, participation in the handover-takeover procedure</t>
  </si>
  <si>
    <t xml:space="preserve">Teljes épületfelügyeleti rendszer dokumentált erős- és gyengeáramú beüzemelése, beszabályozása, próbaüzeme, közreműködés az átadás-átvételi eljárásban
</t>
  </si>
  <si>
    <t>Creation of PLC sub-central software, system integration</t>
  </si>
  <si>
    <t>PLC alállomási szoftverek készítése, rendszerintegráció</t>
  </si>
  <si>
    <t>Modbus/BacNet/M-bus system integration</t>
  </si>
  <si>
    <t>Modbus/BacNet/M-bus integráció programozás</t>
  </si>
  <si>
    <t>Creation of user programs for the central building management computer, creation and installation of management diagrams
BMS software license as see you in plans I/O number + 20%</t>
  </si>
  <si>
    <t xml:space="preserve">Központi épületfelügyeleti számítógép felhasználói programok készítése, felügyeleti ábrák készítése, installálása
Központi felügyeletei szoftver liszensz a tervekben szereplő I/O szám + 20% 
</t>
  </si>
  <si>
    <t xml:space="preserve">Szabványos érintésvédelmi mérések a telepített teljes rendszerre vonatkozóan, jegyzőkönyvvel
</t>
  </si>
  <si>
    <t>Connection of the sub-centers and the central management on an internal IP system</t>
  </si>
  <si>
    <t>Alközpontok és központi felügyelet összekapcsolása belső IP rendszeren</t>
  </si>
  <si>
    <t>BMS controllers and IO moduls</t>
  </si>
  <si>
    <t>BMS vezérlők</t>
  </si>
  <si>
    <t xml:space="preserve">Universal, modular, freely programmable PLC CPU unit for handling the I/O and function quantity indicated at the distribution cabinets +20% spare capacity, with on-site I/O and CPU-CPU bus connection, with a physical and software (BacNet, Profinet) interface that can be integrated into the central management system of Moxy, 24VDC supply voltage, memory card, carrier track and all other necessary accessories. Minimal expected level of features:
- internal clock synchronized to the central management
- programmable recovery after voltage interruption (e.g. interlock failure retention, continuation of a halted process)
- programmable recovery from manual mode (e.g. dP regulator when switching to automatic from VAV manual override)
- possibility for online, in-process changes to configuration and software (not necessary in case of I/O hardware changes)
</t>
  </si>
  <si>
    <t xml:space="preserve">Univerzális, moduláris, szabadon programozható PLC CPU egység az elosztószekrényeknél jelzett I/O és funkciómennyiség +20% tartalék kezelésére, terepi I/O és CPU-CPU busz csatlakozással, Moxy központi felügyeleti rendszerbe illeszthető fizikai és szoftveres (BacNet, Profinet) felülettel 24VDC tápfeszültséggel, memóriakártyával, hordozósinnel és minden egyéb szükséges tartozékkal. Minimálisan elvárt képességek:
- központi felügyelethez szinkronizált belső óra
- feszültségkimaradás utáni programozható visszatérés (pl.. reteszhiba megtartása, elakadt folyamat folytatása)
- programozható visszatérés kézi üzemmódból (pl.: dP szabályozó VAV kézi felülvezérléséből automatába helyezéskor)
- online, üzemelés közbeni, konfiguráció és szoftver módosíthatóság (I/O hardver módosítás esetén ez nem szükséges)
</t>
  </si>
  <si>
    <t>AI8 UI x analogue input I/O card with carrier and connecting elements:
- 8 inputs for receiving 4mA - 20mA active and passive signals
- for receiving DC0...10V signals
- programmable resolution (max 8bit), programmable integration time, interference suppression function
- diagnostic capability
- backstep mcleveonitoring
- high-speed signal processing (max 150msec)
- isolation of the channels from one another and from the bus</t>
  </si>
  <si>
    <t xml:space="preserve">AI8 UI x analóg bemeneti I/O kártya hordozó és bekötőelemekkel:
- 8 bemenet 4-20mA aktív és passzív jelek fogadására
- DC0-10V-os jelek fogadására
- programozható felbontással (max. 8bit), programozható integrálási idővel, zavarelnyomási funkcióval
- diagnosztikai lehetőséggel
- határátlépés figyeléssel
- nagy sebességű jelfeldolgozással (max. 150msec)
- a csatornák egymás közötti és a buszhoz képesti villamos izolációval
</t>
  </si>
  <si>
    <t>AO4 analogue input I/O card with carrier and connecting elements:
- 4 outputs for sending 4mA - 20mA, 2-wire control signals (max 500ohm)
- for sending DC0...10V signals
- short circuit protection
- programmable resolution (max 6bit)- diagnostic capability
- electrical isolation of the channels from one another and from the bus</t>
  </si>
  <si>
    <t xml:space="preserve">AO4 analóg kimeneti I/O kártya hordozó és bekötőelemekkel:
- 4 kimenet 4-20mA kétvezetékes vezérlőjelek kiadására (max, 500ohm)
- DC0-10V-os jelek kiadására
- rövidzár védelemmel
- programozható felbontással (max. 6bit)
- diagnosztikai lehetőséggel
- a csatornák egymás közötti és a buszhoz képesti villamos izolációval
</t>
  </si>
  <si>
    <t>DI8 x DC24V digital input I/O card with carrier and connecting elements:
- 8 inputs for receiving DC24V, two-state signals
- programmable resolution (max 15bit), interference suppression function 
- LED status indication on the front panel
- high-speed signal processing (max 10msec)
- isolation of the channels from one another and from the bus (in a group of 16 max)</t>
  </si>
  <si>
    <t xml:space="preserve">DI8 x DC24V digitális bemeneti I/O kártya hordozó és bekötőelemekkel:
- 8 bemenet DC24V kétállapotú jelek fogadására
- programozható felbontással (max. 15bit), zavarelnyomási funkcióval
- előlapi LED-es állapotjelzéssel
- nagy sebességű jelfeldolgozással (max. 10msec)
- a csatornák egymás közötti és a buszhoz képesti villamos izolációval (max. 16-os csoportban)
</t>
  </si>
  <si>
    <t>DO4 x DC24V digital output I/O card with carrier and connecting elements:
- 4 outputs for sending DC24V, two-state signals
- max output current strength is 0.5A
- short circuit protection
- LED status indication on the front panel
- high-speed signal processing (max 10msec)
- isolation of the channels from one another and from the bus (in a group of 8 max)</t>
  </si>
  <si>
    <t xml:space="preserve">DO4 x DC24V digitális kimeneti I/O kártya hordozó és bekötőelemekkel:
- 4 kimenet DC24V kétállapotú jelek kiadására
- kimeneti áram max. 0,5A
- rövidzár védelemmel
- előlapi LED-es állapotjelzéssel
- nagy sebességű jelfeldolgozással (max. 10msec)
- a csatornák egymás közötti és a buszhoz képesti villamos izolációval (max. 8-as csoportban)
</t>
  </si>
  <si>
    <t>Bus connector, bus terminator, initiator, supply module and all other system-specific equipment (e.g. cable connector) that are required for the operation of the devices in the MCCs, but have not been indicated previously.</t>
  </si>
  <si>
    <t xml:space="preserve">Buszcsatoló, buszlezáró, sorkezdő és tápmodul, valamint minden egyéb rendszerspecifikus eszköz (pl.: kábelcsatlakozó), mely az MCC-kben lévő berendezések működéséhez szükségesek, de az előzőekben nem jelöltek
</t>
  </si>
  <si>
    <t xml:space="preserve">Central building management computer workstation with operating system.  Minimum:
- Core i7 3,5GHz CPU, 32GB RAM, 4TB HDD, 3xUSB, 1x10/100/1000Mb RJ45, 2 pcs 1920x1080 resolution, 24" monitor, keyboard, mouse
- WIN10 x64 pro operating system
- The software settings should conform to the IT security specifications of the Costumer, with access management
</t>
  </si>
  <si>
    <t xml:space="preserve">Központi  épületfelügyeleti  számítógépes állomás operációs rendszerrel.  Minimálisan:
- Core i7 3,5GHz CPU, 32GB RAM, 4TB HDD, 3xUSB, 1x10/100/1000Mb RJ45, 2db 1920x1080 képernyőfelbontású 24"-os monitor, billentyűzet, egér
- WIN10 x64 pro operációs rendszer
- A Megrendelő IT biztonsági előírásainak megfelelő szoftverbeállításokkal, hozzáférés managementtel
</t>
  </si>
  <si>
    <t>GSM modem for SMS monitoring, with all necessary accessories, setup, setup</t>
  </si>
  <si>
    <t xml:space="preserve">GSM modem SMS távfelügyelethez, minden a funkcióhoz szükséges tartozékkal, beüzemeléssel, beállítással
</t>
  </si>
  <si>
    <t>Managed BMS 8xRJ45 ports router / switch optimized for communication format between 100Mb / 1Gb CPU-IO module and CPU monitoring, industrial design with 24VDC power supply, all necessary accessories, commissioning, setup</t>
  </si>
  <si>
    <t xml:space="preserve">Managelhető épületfelügyeleti 8xRJ45 portos router/switch 100Mb/1Gb CPU-IO modul és CPU- felügyelet közötti kommunikációs formátumhoz optimalizálva, ipari kivitelben, 24VDC tápfeszültséggel, minden a funkcióhoz szükséges tartozékkal, beüzemeléssel, beállítással
</t>
  </si>
  <si>
    <t>15" "touch screen display panel and control unit capable of PLC bus communication, for displaying the entire BMS system and any part of it on the front panel of the DB.
High resolution TFT display with 262k colors, min.140 ° viewing angle, min. Resolution: 1366 * 768 pixels
With capacitive touch screen, backlight
Power supply: AC / DC24V
Mounting: Distribution cabinet on the front panel
Protection IP54
With all necessary accessories</t>
  </si>
  <si>
    <t xml:space="preserve">15" érintőképernyős kijelző panel és kezelőegység PLC buszos kommunikációra képes kivitelben, a BMS rendszer teljes egészének, és annak tetszőlegesen kijelölt bármely részének megjelenítésére az elosztók előlapján.
Nagy felbontású TFT kijelző 262k színnel, min.140°-os láthatósági szöggel, min.felbontás: 1366*768 pixel
Kapacitív érintőképernyővel, háttérvilágítással
Tápfeszültség: AC/DC24V
Szerelés: Elosztószekrény előlapra
Védettség IP54
Minden szükséges tartozékkal
</t>
  </si>
  <si>
    <t>Central building management software package with 4080 physical IO+20% spare licenses. Software package licenses:
- graphic data point
- log software function
- graphic display
- error management and display
- trend function
- text sending function
- energy management
See the technical description for the required functions.</t>
  </si>
  <si>
    <t xml:space="preserve">Központi  épületfelügyeleti  szofvercsomag, 4080 fizikai IO+20% tartalékkal bíró licenszekkel. A szoftvercsomag licenszek:
- grafikai adatpont
- log szoftverfunkció
- grafika megjelenítő
- hibakezelés és megjelenítés
- trend funkció
- SMS küldési funkció
- energiamanagement
Elvárt funkciókat lásd a műszaki leírásban.
</t>
  </si>
  <si>
    <t>Sprinkler systems total</t>
  </si>
  <si>
    <t>Sprinkler rendszerek összesen</t>
  </si>
  <si>
    <t>6 cm thick concrete paver bricks</t>
  </si>
  <si>
    <t>25 cm thick sandy gravel soil improving / frost protection layer</t>
  </si>
  <si>
    <t>25 cm thick  gravel around the building, width:  40 cm</t>
  </si>
  <si>
    <t>Geotextile</t>
  </si>
  <si>
    <t>10 cm thick concrete paver bricks (type: Frühwald Behaton, grey)</t>
  </si>
  <si>
    <t>8 cm thick concrete paver bricks (Frühwald Behaton, grey)</t>
  </si>
  <si>
    <t>15 cm thick CKt-4 cement bound material layer</t>
  </si>
  <si>
    <t>20 cm thick CKt-4 cement bound material layer</t>
  </si>
  <si>
    <t>20 cm thick FZKA crushed stone layer with continous grain distribution</t>
  </si>
  <si>
    <t>20 cm thick sandy gravel soil improving / frost protection layer</t>
  </si>
  <si>
    <t>20 cm thick CP 4 / 2,7 basalt concrete pavement with reinforced joints</t>
  </si>
  <si>
    <t>Parking areas</t>
  </si>
  <si>
    <t>Parking areas total</t>
  </si>
  <si>
    <t>Kerbs</t>
  </si>
  <si>
    <t>Chute drains</t>
  </si>
  <si>
    <t>55 x 40 x 50 precast concrete chute drain element built on C16/20-32-F1 concrete bedding</t>
  </si>
  <si>
    <t>40 x 40 x 10  pre-cast concrete plate element</t>
  </si>
  <si>
    <t>Linear drainage channel with grid cover (Hauraton Faserfix KS200 or equivalent)</t>
  </si>
  <si>
    <t>Painting of white durable road markings</t>
  </si>
  <si>
    <t>Traffic sign board's poles with concrete basement</t>
  </si>
  <si>
    <t>Installation of "Private road" traffic sign board on pole</t>
  </si>
  <si>
    <t>Installation of "Give way" traffic sign board on pole</t>
  </si>
  <si>
    <t>Installation of "Ahead only" traffic sign board on pole</t>
  </si>
  <si>
    <t>Installation of "Turn right" traffic sign board on pole</t>
  </si>
  <si>
    <t>Installation of "Turn left" traffic sign board on pole</t>
  </si>
  <si>
    <t>Installation of "No entry" traffic sign board on pole</t>
  </si>
  <si>
    <t>Installation of "No entry in both directions" traffic sign board on pole</t>
  </si>
  <si>
    <t>Installation of "One way road" traffic sign board on pole</t>
  </si>
  <si>
    <t>Installation of "Bus stop" traffic sign board on pole</t>
  </si>
  <si>
    <t>Installation of "Disable parking space" traffic sign board on pole</t>
  </si>
  <si>
    <t>Installation of "2x" supplementary traffic sign board on pole</t>
  </si>
  <si>
    <t>Road signs and markings</t>
  </si>
  <si>
    <t>Alternatives / Proposal</t>
  </si>
  <si>
    <t>Alternatívák / javaslatok</t>
  </si>
  <si>
    <t>A</t>
  </si>
  <si>
    <t>Technológiai gépészet - Sűrített levegő gépház</t>
  </si>
  <si>
    <t>I./P1 ; 19,35 t/pcs</t>
  </si>
  <si>
    <t>I./P2 ; 11,95 t/pcs</t>
  </si>
  <si>
    <t>I./P3 ; 19,35 t/pcs</t>
  </si>
  <si>
    <t>I./P4 ; 19,35 t/pcs</t>
  </si>
  <si>
    <t>I./P5 ; 19,35 t/pcs</t>
  </si>
  <si>
    <t>I./P6 ; 20 t/pcs</t>
  </si>
  <si>
    <t>I./P7 ; 19,35 t/pcs</t>
  </si>
  <si>
    <t>I./P8 ; 19,35 t/pcs</t>
  </si>
  <si>
    <t>I./P9 ; 19,35 t/pcs</t>
  </si>
  <si>
    <t>II./P1 ; 8,73 t/pcs</t>
  </si>
  <si>
    <t>II./P2 ; 12,22 t/pcs</t>
  </si>
  <si>
    <t>II./P3 ; 8,73 t/pcs</t>
  </si>
  <si>
    <t>II./P4 ; 8,73 t/pcs</t>
  </si>
  <si>
    <t>II./P5 ; 12,22 t/pcs</t>
  </si>
  <si>
    <t>II./P6 ; 8,73 t/pcs</t>
  </si>
  <si>
    <t>II./P7 ; 8,73 t/pcs</t>
  </si>
  <si>
    <t>II./P8 ; 12,22 t/pcs</t>
  </si>
  <si>
    <t>II./P9 ; 12,22 t/pcs</t>
  </si>
  <si>
    <t>II./P10 ; 12,22 t/pcs</t>
  </si>
  <si>
    <t>II./P11 ; 12,22 t/pcs</t>
  </si>
  <si>
    <t>II./P12 ; 8,73 t/pcs</t>
  </si>
  <si>
    <t>II./P13 ; 12,22 t/pcs</t>
  </si>
  <si>
    <t>II./P14 ; 12,22 t/pcs</t>
  </si>
  <si>
    <t>III./P.1 ; 12,22 t/pcs</t>
  </si>
  <si>
    <t>III./P.2 ; 12,22 t/pcs</t>
  </si>
  <si>
    <t>III./P.3 ; 12,22 t/pcs</t>
  </si>
  <si>
    <t>III./P.4 ; 12,22 t/pcs</t>
  </si>
  <si>
    <t>III./P.5 ; 12,22 t/pcs</t>
  </si>
  <si>
    <t>III./P.6 ; 12,22 t/pcs</t>
  </si>
  <si>
    <t>III./P.7 ; 12,22 t/pcs</t>
  </si>
  <si>
    <t>III./P.8 ; 12,22 t/pcs</t>
  </si>
  <si>
    <t>III./P.9 ; 12,22 t/pcs</t>
  </si>
  <si>
    <t>III./P.10 ; 12,22 t/pcs</t>
  </si>
  <si>
    <t>III./P.11 ; 8,73 t/pcs</t>
  </si>
  <si>
    <t>III./P.12 ; 8,73 t/pcs</t>
  </si>
  <si>
    <t>III./P.13 ; 12,22 t/pcs</t>
  </si>
  <si>
    <t>IV./P.1 ; 19,21 t/pcs</t>
  </si>
  <si>
    <t>IV./P.2 ; 19,21 t/pcs</t>
  </si>
  <si>
    <t>IV./P.3 ; 19,25 t/pcs</t>
  </si>
  <si>
    <t>IV./P.4 ; 19,29 t/pcs</t>
  </si>
  <si>
    <t>IV./P.5 ; 19,29 t/pcs</t>
  </si>
  <si>
    <t>IV./P.6 ; 19,92 t/pcs</t>
  </si>
  <si>
    <t>IV./P.7 ; 19,92 t/pcs</t>
  </si>
  <si>
    <t>IV./P.8 ; 19,92 t/pcs</t>
  </si>
  <si>
    <t>IV./P.9 ; 19,92 t/pcs</t>
  </si>
  <si>
    <t>IV./P.10 ; 19,92 t/pcs</t>
  </si>
  <si>
    <t>V./P.1 ; 4,05 t/pcs</t>
  </si>
  <si>
    <t>V./P.2 ; 3,73 t/pcs</t>
  </si>
  <si>
    <t>V./P.3 ; 4,05 t/pcs</t>
  </si>
  <si>
    <t>V./P.4 ; 1,88 t/pcs</t>
  </si>
  <si>
    <t>V./P.5 ; 2,28 t/pcs</t>
  </si>
  <si>
    <t>V./P.6 ; 3,98 t/pcs</t>
  </si>
  <si>
    <t>V./P.7 ; 2,35 t/pcs</t>
  </si>
  <si>
    <t>V./P.8 ; 2,43 t/pcs</t>
  </si>
  <si>
    <t>I./FT.1 ; 4,19 t/pcs</t>
  </si>
  <si>
    <t>I./FT.2 ; 8,1 t/pcs</t>
  </si>
  <si>
    <t>I./FT.3 ; 8,38 t/pcs</t>
  </si>
  <si>
    <t>II./FT.1 ; 8,84 t/pcs</t>
  </si>
  <si>
    <t>II./FT.2 ; 8,65 t/pcs</t>
  </si>
  <si>
    <t>II./FT.3 ; 8,84 t/pcs</t>
  </si>
  <si>
    <t>II./FT.4 ; 8,84 t/pcs</t>
  </si>
  <si>
    <t>II./FT.5 ; 8,65 t/pcs</t>
  </si>
  <si>
    <t>II./FT.6 ; 8,84 t/pcs</t>
  </si>
  <si>
    <t>II./FT.7 ; 8,84 t/pcs</t>
  </si>
  <si>
    <t>II./FT.8 ; 8,65 t/pcs</t>
  </si>
  <si>
    <t>II./FT.9 ; 8,65 t/pcs</t>
  </si>
  <si>
    <t>II./FT.10 ; 8,84 t/pcs</t>
  </si>
  <si>
    <t>II./FT.11 ; 8,91 t/pcs</t>
  </si>
  <si>
    <t>II./FT.12 ; 8,91 t/pcs</t>
  </si>
  <si>
    <t>III./FT.1 ; 8,91 t/pcs</t>
  </si>
  <si>
    <t>III./FT.2 ; 8,65 t/pcs</t>
  </si>
  <si>
    <t>III./FT.3 ; 8,84 t/pcs</t>
  </si>
  <si>
    <t>III./FT.4 ; 8,91 t/pcs</t>
  </si>
  <si>
    <t>III./FT.5 ; 8,65 t/pcs</t>
  </si>
  <si>
    <t>III./FT.6 ; 8,84 t/pcs</t>
  </si>
  <si>
    <t>III./FT.7 ; 8,91 t/pcs</t>
  </si>
  <si>
    <t>III./FT.8 ; 8,65 t/pcs</t>
  </si>
  <si>
    <t>III./FT.9 ; 8,95 t/pcs</t>
  </si>
  <si>
    <t>IV./FT.1 ; 7,28 t/pcs</t>
  </si>
  <si>
    <t>IV./FT.2 ; 8,65 t/pcs</t>
  </si>
  <si>
    <t>IV./FT.3 ; 10,46 t/pcs</t>
  </si>
  <si>
    <t>V./FT.1 ; 7,14 t/pcs</t>
  </si>
  <si>
    <t>I./SZT.1 ; 13,51 t/pcs</t>
  </si>
  <si>
    <t>I./SZT.2 ; 10,8 t/pcs</t>
  </si>
  <si>
    <t>I./SZT.3 ; 2,95 t/pcs</t>
  </si>
  <si>
    <t>I./SZT.4 ; 6,81 t/pcs</t>
  </si>
  <si>
    <t>II./SZT.1 ; 14,52 t/pcs</t>
  </si>
  <si>
    <t>II./SZT.2 ; 15,69 t/pcs</t>
  </si>
  <si>
    <t>II./SZT.3 ; 14,52 t/pcs</t>
  </si>
  <si>
    <t>II./SZT.4 ; 14,39 t/pcs</t>
  </si>
  <si>
    <t>II./SZT.5 ; 15,53 t/pcs</t>
  </si>
  <si>
    <t>II./SZT.6 ; 14,39 t/pcs</t>
  </si>
  <si>
    <t>II./SZT.7 ; 14,52 t/pcs</t>
  </si>
  <si>
    <t>II./SZT.8 ; 15,69 t/pcs</t>
  </si>
  <si>
    <t>II./SZT.9 ; 14,52 t/pcs</t>
  </si>
  <si>
    <t>II./SZT.10 ; 15,69 t/pcs</t>
  </si>
  <si>
    <t>II./SZT.11 ; 15,69 t/pcs</t>
  </si>
  <si>
    <t>II./SZT.12 ; 15,69 t/pcs</t>
  </si>
  <si>
    <t>III./SZT.1 ; 15,69 t/pcs</t>
  </si>
  <si>
    <t>III./SZT.2 ; 15,69 t/pcs</t>
  </si>
  <si>
    <t>III./SZT.3 ; 14,52 t/pcs</t>
  </si>
  <si>
    <t>III./SZT.4 ; 15,53 t/pcs</t>
  </si>
  <si>
    <t>III./SZT.5 ; 15,53 t/pcs</t>
  </si>
  <si>
    <t>III./SZT.6 ; 14,39 t/pcs</t>
  </si>
  <si>
    <t>III./SZT.7 ; 15,69 t/pcs</t>
  </si>
  <si>
    <t>III./SZT.8 ; 15,69 t/pcs</t>
  </si>
  <si>
    <t>III./SZT.9 ; 14,52 t/pcs</t>
  </si>
  <si>
    <t>IV.SZT.1 ; 11,62 t/pcs</t>
  </si>
  <si>
    <t>IV.SZT.2 ; 11,57 t/pcs</t>
  </si>
  <si>
    <t>IV.SZT.3 ; 11,61 t/pcs</t>
  </si>
  <si>
    <t>IV.SZT.4 ; 11,62 t/pcs</t>
  </si>
  <si>
    <t>V.SZT.1 ; 8,87 t/pcs</t>
  </si>
  <si>
    <t>V.SZT.2 ; 5,44 t/pcs</t>
  </si>
  <si>
    <t>További létesítési engedélyek tervezés, engedélyeztetés, hatósági üzembe helyezés ha nem szerepel a szakágaknál</t>
  </si>
  <si>
    <t>Additional establishment / Installation permits planning, permitting, official commissioning if not included in the works</t>
  </si>
  <si>
    <t>330
340
350
361</t>
  </si>
  <si>
    <t>350
360</t>
  </si>
  <si>
    <t>Interior works</t>
  </si>
  <si>
    <t>Earthworks</t>
  </si>
  <si>
    <t xml:space="preserve">   </t>
  </si>
  <si>
    <t>Előzetes műszaki megjegyzések</t>
  </si>
  <si>
    <t>A szövegoszlopok zároltak. Műszaki észrevételek és termékmegnevezések, alternatív javaslatok külön listán tehetők.</t>
  </si>
  <si>
    <t>A kivitelezés megkezdése előtt állapotrögzítés készítése az építésvezetés közreműködésével kötelező</t>
  </si>
  <si>
    <t>Az opcionális  tételek jellemzően az Options fülön szerepelnek és itt kell őket beárazni.</t>
  </si>
  <si>
    <t>Általános megjegyzések:</t>
  </si>
  <si>
    <t>A tételes egységárakba a következő költségek is bekalkulálandók:</t>
  </si>
  <si>
    <t>A tételekben szereplő anyagok beszerzése, szükség esetén legyártatása (pl. vasalások, előregyártott vasbetonelemek, ...), építéshelyszínre való szállítása, közbenső tárolása, őrzése, építéshelyszíni anyagmozgatása és beépítése.
Szerelési és gyártmánytervek készítése.
Átadási dokumentáció összeállítása Építtető és a Hatóságok részére</t>
  </si>
  <si>
    <t>Bontási tételekhez automatikusan hozzáértendő a fel nem használható bontási anyag építés helyszínéről való eltávolítása is, hacsak külön tétel nem szerepel rá.</t>
  </si>
  <si>
    <t>Az anyagok, szerkezetek beépítéséhez szükséges szerszámok, gépi berendezések üzemköltsége.</t>
  </si>
  <si>
    <t>Az anyagok, szerkezetek beépítéséhez szükséges munkaállványok, biztonsági korlátok, egyéb biztonsági berendezések, védőfelszerelések költsége.</t>
  </si>
  <si>
    <t>Esetleges anyagszállítássalkapcsolatos többletköltségek. (pl. vám)</t>
  </si>
  <si>
    <t>A kitűzési munkák</t>
  </si>
  <si>
    <t>Az építés helyszínén kitermelt és az építtető által eltávolítani engedélyezett humusz, földanyag, bontási anyag, maradékanyag stb. a kivitelező tulajdonába kerülnek. Az építési telekről való eltávolítás, törvényes elhelyezés vagy hivatalos átvevőhelyen való leadás a kivitelező felelőssége.</t>
  </si>
  <si>
    <t>Fenti körülmények az egységárkalkulációnál fegyelembe veendők.</t>
  </si>
  <si>
    <t>A földmunkatételek egységárait a Tszf. szerint kell számolni. (A kitermelt, ill. az elszállítandó földmennyiségek tömör, a beépített földmennyiségek tömörített értékben számolandók.) Ez vonatkozik a szállítási tételekre is.</t>
  </si>
  <si>
    <t>Szigetelések ill. bármely szerelési munkák esetén a rögzítőelemek belekalkulálandók az egységárba. A rögzítőelemek megfelelő megválasztása a kivitelező felelőssége (kivéve tartószerkezetek).</t>
  </si>
  <si>
    <t>Az épület és az építési terület állandó és végleges takarítása. Minden épületszerkezet és épülettechnikai berendezés átadás előtti tisztítása és portalanítása.</t>
  </si>
  <si>
    <t>A különféle segédeszközök, munkagépek, állványzatok, dúcolatok stb. nem kerülnek kiírásra, azok az egységárakba beépítendők.</t>
  </si>
  <si>
    <t xml:space="preserve">Az egységárakba bele kell kalkulálni a munka szakszerű elvégzéséhez szükséges összes munkarészre vonatkozó költséghányadot. </t>
  </si>
  <si>
    <t>Például betonozási munkáknál: távtartók elhelyezése, áttörések bezsaluzása, vasszerelési segédanyagok, beton vibrálása, próbakockák öntése és minősítése, frissbeton védőtakarása, beton utógondozása stb.</t>
  </si>
  <si>
    <t>Időjárási hatások</t>
  </si>
  <si>
    <t>Azon időjárási bahások, amelyekkel az ajánlatleadásának időpontjában általános esetben számolni lehetett, nem számít akadályoztatásnak.</t>
  </si>
  <si>
    <t>Az akadályoztatásként beszámítható időjárási hatások és azok felszámítható időtartama az DUNAPACK szerződéses feltételei szerint értékelendők (hideg, eső, hó, szél, stb. bizonyos munkák esetén)</t>
  </si>
  <si>
    <t>A magyar és a angol nyelvű szöveg esetleges eltérése esetén a tétel műszaki tartalmát tisztázni kell. Alapvetően a magyar nyelvű szöveg a mértékadó.</t>
  </si>
  <si>
    <t>Preliminary technical comments</t>
  </si>
  <si>
    <t>In case of any difference between the Hungarian and English description, it is necessary to agree on the technical content. Basically, the Hungarian text is the authoritative one.</t>
  </si>
  <si>
    <t>Text columns are locked. Technical remarks and product names, alternative suggestions can be made in a separate list.</t>
  </si>
  <si>
    <t>The offer must be submitted in this file. The prices may only be entered in the "I" or "J" columns of the file. Changes in the wording, quantities, etc. of the file are prohibited. This applies in particular to the number and location of the rows.
Failure to comply with the above will result in exclusion from the tender.</t>
  </si>
  <si>
    <t xml:space="preserve">
During the preparation of the offer, it is recommended to visit the site and get to know the local conditions</t>
  </si>
  <si>
    <t>Ajánlatkészítés közben helyszíni bejárás, a helyszíni adottságok megismerése van lehetőség</t>
  </si>
  <si>
    <t>Prior to the start of the construction, it is mandatory to make a condition record with the assistance of the construction management</t>
  </si>
  <si>
    <t xml:space="preserve">
Optional items are typically listed on the Options tab and should be priced there.</t>
  </si>
  <si>
    <t>General comments:</t>
  </si>
  <si>
    <t>The following costs are also included in the itemized unit prices:</t>
  </si>
  <si>
    <t>Procurement of materials listed in the tender, production if necessary (eg. reinforcements, precast/ reinforced concrete elements, ...), transport to the construction site, interim storage, security, on - site material handling and installation.
Preparation of assembly and production plans.
Prepreation of an As-Built documentation for the handover Client and Authorities</t>
  </si>
  <si>
    <t>Waste, generated during demolition must be removed. In the tender this is not marked separately, but needs to be included in the price</t>
  </si>
  <si>
    <t xml:space="preserve">
Operating costs of tools and machine equipment required for the installation of materials and structures.</t>
  </si>
  <si>
    <t>The cost of scaffolding, safety barriers, other safety equipment and protective equipment required for the installation of materials and structures.</t>
  </si>
  <si>
    <t>Possible additional costs related to the transport of materials. (eg tax and customs)</t>
  </si>
  <si>
    <t>Geodetical works</t>
  </si>
  <si>
    <t>Humus extracted on the construction site and permitted to be removed by the client,
demolition material, residue, etc. become the property of the contractor. 
Humus extracted on the construction site and permitted to be removed by the builder,
demolition material, residue, etc.
they become the property of the contractor.
It is the responsibility of the contractor to remove from the construction site, deliver it to an official receiving site.</t>
  </si>
  <si>
    <t>The above-mentioned circumstances must be disciplined in the unit price calculation.</t>
  </si>
  <si>
    <t xml:space="preserve">
Unit prices for earthworks must be calculated according to the specified height. (The quantities of land extracted or to be transported are solid, the quantities of land built-up are calculated in compressed values.) This also applies to transport items.</t>
  </si>
  <si>
    <t>In the case of insulation or any installation work, the fasteners must be included in the unit price. Proper selection of fasteners is the responsibility of the contractor (except for secondary structures).</t>
  </si>
  <si>
    <t>Contious and final cleaning of the building and
continous and final cleaning of the construction site.
Cleaning and dedusting of all building structures and building services equipment before handover.</t>
  </si>
  <si>
    <t>The various tools are machines, scaffolding, rafters, etc. are not listed, they should be included in the unit prices.</t>
  </si>
  <si>
    <t>Unit prices must include the proportion of the cost of all the work required to carry out the work properly.</t>
  </si>
  <si>
    <t>For example, in concreting works: placement of spacers, formwork for breakthroughs, reinforcement, vibration of concrete, pouring and grading of test cubes, protective covering of fresh concrete, aftercare of concrete, etc.</t>
  </si>
  <si>
    <t>Weather effects</t>
  </si>
  <si>
    <t>Weather incidents that could normally be expected at the time of the bid are not considered an obstacle.</t>
  </si>
  <si>
    <t>The weather effects that can be conted as obstacles and their chargeable duration must be assessed according to the contractual terms of DUNAPACK (cold, rain, snow, wind, etc. for certain works)</t>
  </si>
  <si>
    <t>Site deployment, preparation and cleaning:</t>
  </si>
  <si>
    <t>Garden</t>
  </si>
  <si>
    <t>1P-02.3- Industrial floor on ground (+0,00 M) - PRODUCING HALL / MAINTENANCE OFFICE AND ELECTRICIANS</t>
  </si>
  <si>
    <t>Steel fibre instead of reinforcement, only at Finished goods storage
- Technical Conditions and Details to be examined during Construction Design period
- Reduction for Pos. 324.4</t>
  </si>
  <si>
    <t>Acélhaj erősítés vasalás helyett, csak a készáru raktárban
- Műszaki feltételei és részletei a kiviteli terv során lesznek megvizsgálva, ill. kidolgozva
- Különbözet a 324.4 tételhez</t>
  </si>
  <si>
    <t>unit price</t>
  </si>
  <si>
    <t>Foundation</t>
  </si>
  <si>
    <t xml:space="preserve">Alapozási munkák </t>
  </si>
  <si>
    <t>Facade works</t>
  </si>
  <si>
    <t>Homlokzatképzés</t>
  </si>
  <si>
    <t>2F-02 - Sandwich panel facade, office location - PRODUCING FACTORY</t>
  </si>
  <si>
    <t>Roofs works</t>
  </si>
  <si>
    <t xml:space="preserve">Tetőszerkezet </t>
  </si>
  <si>
    <t>2F-01 - Sandwich panel facade, general location - PRODUCING FACTORY</t>
  </si>
  <si>
    <t xml:space="preserve">Doorsingle leaf: door thickness 40 mm
'"Insert: full span
'Climate class I, II
'Fold: rebated, standard fold 13x25.5
Hinge systeme: VX object
Edge formation: wooden edge band with edge coating 
Surface: HPL Getalit 1,2 mm
</t>
  </si>
  <si>
    <t xml:space="preserve">Load distribution plate above gas pipelines: 
15 cm thick C16 reinforced concrete slab, ∅10 150/150 steel mesh </t>
  </si>
  <si>
    <t xml:space="preserve">Teherelosztó lemez gázvezeték felett:
15 cm min. C16 vasbeton lemez, ∅10 150/150 acélháló erősítéssel </t>
  </si>
  <si>
    <t>D500 KG-PVC pipe culvert at crossing of earth ditch</t>
  </si>
  <si>
    <t>DN500 KG-PVC csőáteresz beépítése árok keresztezésénél</t>
  </si>
  <si>
    <t>Protection of existing electrical cable by Kopohalf DN110 devided sleeve pipe (or equal)</t>
  </si>
  <si>
    <t>Elektromos kábel védelembe helyezése Kopohalf D110 vagy egyenértékű osztott védőcsővel</t>
  </si>
  <si>
    <t>Building automation</t>
  </si>
  <si>
    <t>For Fire Hosees (Hydrant inside the building) Floor stand</t>
  </si>
  <si>
    <t>Fali tűzcsaphoz padló álvány</t>
  </si>
  <si>
    <t>x</t>
  </si>
  <si>
    <t>Pallet storage rainwater drainage. 50 m suspended gutter channel with 18 m drain channel and fixings.</t>
  </si>
  <si>
    <t>Raklaptároló csapadékvíz elvezetése. 50 m függőeresz csatorna 18 m lefolyócsatornával és rögzítésseivel.</t>
  </si>
  <si>
    <t>"Roof access ladder for pallet storage - steel structure ladder galvanized, with protective grille, exit platform, galvanized, total height: 10 meters</t>
  </si>
  <si>
    <t>Tetőfeljáró létra raklaptárolóhoz - acél szerkezetű létra, védőráccsal, kilépő platformmal, horganyzott kivitelben, teljes magasság: 10 méter</t>
  </si>
  <si>
    <t>"Roof access ladder for gatehouse building - steel structure ladder galvanized, with protective grille, exit platform, galvanized, total height: 10 meters</t>
  </si>
  <si>
    <t>Tetőfeljáró létra portaépülethez - acél szerkezetű létra, védőráccsal, kilépő platformmal, horganyzott kivitelben, teljes magasság: 10 méter</t>
  </si>
  <si>
    <t xml:space="preserve">Double office container for the Client
Office container with appropriately designed electric heating and cooling in all rooms. Plastic  tilt and turn windows with insulated glazing, external shutters (secured against lifting) and with internal placement shields. Illumination: min. 500 lux, reflection free, for computer work.
Doors with central locking system (3 keys for each doors), constrution according to the locking plans.
In offices, tables, chais, cabinets, loading shelves, A3 color printer + scanner, with paint change, regular maintenance, trash cans.
Own sanitary rooms (for men, women) in toilet areas with paper towel holder and soap dispenser.
Kitchenette with sink, refrigerator, coffee maker, microwave, trash can
All consumables, coffee, sugar, tea needs to be supplied for the entire project execution period. </t>
  </si>
  <si>
    <t>Dupla iroda megrendelő számára
Irodakonténer elektromos fűtéssel minden helyiségben, valamint hűtőberendezések minden helyiségben megfelelően méretezve, Műanyag ablakok hőszigetelő üvegezéssel, nyíló-bukó szárnyakkal, és külső redőnnyel (feltolás ellen biztosítva), belső elhelyezésű, betekintés ellen védő zsalukkal. Világítással (tükrözésmentes, komputeres munkához) min. 500 lux: Ajtók profilcilnderrel központi záras rendszerben (minden ajtóhoz 3 kulcs), kivitel a zárterv alapján,
Irodahelyiségekben asztalok, székek, szekrények, rakodó polcok,  A3 szines nyomtató+ szkenner, festékcserével, rendszeres karbantartással, szemetes kosarakkal.
Saját  szaniter helyiségek (ffi, női)  WC-területeken papírtörülközőtartóval, szappanadagolóval.
Teakonyha mosogatóval, hűtőszekrénnyel, kávéfőzővel, mikrohullámú sütővel, szemetes kosárral.
Minden fogyasztási cikket, úgymint kávé, cukor, tea a projekt teljes megvalósítási ideje alatt biztostani kell.</t>
  </si>
  <si>
    <t>The hard-standing car park for the Employer’s representative and the Engineer – 15 places shall be conveniently adjacent to each other with suitable external lighting.</t>
  </si>
  <si>
    <t>Szilárd burkolatú parkoló a Megrendelő képviselője és a Mérnök számára: 15 hely egymás mellett kényelmesen kialakítva, megfelelő külső világítással ellátva.</t>
  </si>
  <si>
    <t>The Contractor will provide deployment facilities for the team which will install the process technological equipment for 3 months, as follow:
- incl. necessary planum, infrastructure
-10 containers with 100 lockers each
-1 toilet container for above qty of personell (women/men)
1 container – lunch room 
The Contractor shall provide a daily cleaning service to the facilities, including the provision of the required supplies.</t>
  </si>
  <si>
    <t>Vállalkozó felvonulási létesítményeket biztosít 3 hónap időtartamra a technológiai berendezéseket telepítő csapat számára az alábbiak szerint:
- szükséges ágyazattal, infrastruktúrával
- 10 konténer, konténerenként 10 öltözőszekrénnyel
- WC konténer fenti mennyiségű öltöző számára (női/férfi)
- 1 konténer - étkezőhelyiség
A Vállalkozó naponta takarítja a konténereket és biztosítja a az ehhez szükséges kellékeket.</t>
  </si>
  <si>
    <t>The Contractor will install one ramp for tires washing for trucks which exit from the site.</t>
  </si>
  <si>
    <t>A Vállalkozó egy rámpát telepít a helyszínről távozó teherautók gumiabroncsainak a mosására.</t>
  </si>
  <si>
    <t>Winterization
- according to needs of construsction technology
- For Installations work of Client's Contractors min. 10°C temperature to be constantly provided incl. necessary temporary separations in following areas:
- machine areas, conveyor installation area, glue kitchen, tool storage, boiler equipment, compressed air equipment, waste water treatment equipment</t>
  </si>
  <si>
    <t>Téliesítés
- építési technológia igényei szerint, 
- következő helyiségekben Építtető vállalkozóinak munkavégzéséhez min. 10°C hőmérséklet állandó biztosításával, szükség szerint ideiglenes lehatárolásával:
- machine areas, conveyor installation area, glue kitchen, tool storage, boiler equipment, compressed air equipment, waste water treatment equipment</t>
  </si>
  <si>
    <t>Temporary protection against bird nesting on steep earthbanks</t>
  </si>
  <si>
    <t>Függőleges földpartok ideiglenes védelme madarak befészkelése ellen</t>
  </si>
  <si>
    <t>730
740</t>
  </si>
  <si>
    <t>740
740</t>
  </si>
  <si>
    <t>General design coordination</t>
  </si>
  <si>
    <t>Generáltervezői díj</t>
  </si>
  <si>
    <t>Architecture</t>
  </si>
  <si>
    <t>Építész tervezés</t>
  </si>
  <si>
    <t>Tartószerkezet tervezés</t>
  </si>
  <si>
    <t>Superstructure / Structural engineering</t>
  </si>
  <si>
    <t>Építményvillamossági tervezés</t>
  </si>
  <si>
    <t>Épületgépészeti tervezés</t>
  </si>
  <si>
    <t xml:space="preserve">Building engineering design </t>
  </si>
  <si>
    <t>Akusztika</t>
  </si>
  <si>
    <t>Gyengeáram</t>
  </si>
  <si>
    <t>730
734</t>
  </si>
  <si>
    <t>730
735</t>
  </si>
  <si>
    <t>730
736</t>
  </si>
  <si>
    <t>730
737</t>
  </si>
  <si>
    <t>730
738</t>
  </si>
  <si>
    <t>730
739</t>
  </si>
  <si>
    <t>Gőz tervezés</t>
  </si>
  <si>
    <t xml:space="preserve">Steam engineering </t>
  </si>
  <si>
    <t>Oltóberendezések</t>
  </si>
  <si>
    <t xml:space="preserve">Fire extinguishing system </t>
  </si>
  <si>
    <t>Heavy current and medium/high voltage</t>
  </si>
  <si>
    <t>BMS</t>
  </si>
  <si>
    <t>Közmű</t>
  </si>
  <si>
    <t>Út</t>
  </si>
  <si>
    <t>Tűzvédelmi tervezés</t>
  </si>
  <si>
    <t>Erősáram &amp; középfeszültég</t>
  </si>
  <si>
    <t>External utilities</t>
  </si>
  <si>
    <t>Fire protection</t>
  </si>
  <si>
    <t>Kert tervezés</t>
  </si>
  <si>
    <t>Landscaping</t>
  </si>
  <si>
    <t>Megvalósulási terv és dokumentáció</t>
  </si>
  <si>
    <t>As-built design and documentation</t>
  </si>
  <si>
    <t>Kiviteli tervek harmonizálása a gyártási technológiával és beillesztése a kiviteli tervbe</t>
  </si>
  <si>
    <t xml:space="preserve">Harmonisation of the construction design to the technology design (+completion of the construction design) </t>
  </si>
  <si>
    <t>Quantity modification from GC 
(if needed +/- )</t>
  </si>
  <si>
    <t>Előregyártott főtartók (Gerincben átlagosan 3 áttörés)</t>
  </si>
  <si>
    <t>Precast secondary girder  C40/50 (on average with 6 openings in web)</t>
  </si>
  <si>
    <t>Előregyártott szelemenek (Gerincben átlagosan 6db áttörés)</t>
  </si>
  <si>
    <t>Construction of DN160 KG PVC SN4 pipeline, spigot connections with gasket sealing, watertight type, or in technically equivalent quality.
Pipe laying and foundation works can be done after the rough landscaping.Opened work trench section according to sample section drawing. Thickness of the covering layer above the pipe is variable, min. 1m. to the final terrain level, as defined in the longitudinal section, during the time of construction mechanical protection should be provided by the means of temporary refilling or railings. Excavation in an open trench with two sided vertical planking and safety railings. At the bottom of the trench smooth bedding must be prepared.  Mechanical protection of the pipe is to be provided with a 10cm thin sand filling or with a protective concrete beding if necessary. Refilling should be made with the smoothing and compaction of each layers up until Trg 95%, about the rate of compaction a protocol must be presented. Sampling at every 30 meter. The leftover soil must be deposited inside the area of the lot, transportation distance max. 350 m.
Average depth of the pipeline is between: 1.0-4,0 m</t>
  </si>
  <si>
    <t>DN160 KG PVC SN4 vezeték építése gumigyűrűs kötéssel, vízzáró kivitelben, 
vagy ezzel egyenértékű anyagminőséggel.
A vezetékfektetés az alapozási munkák és a durvatereprendezés után készülhet.
Munkaárok kialakítása mintakeresztszelvény szerint. Cső feletti takarás mértéke változó, a végleges terepszinthez képest min.: 1,0 m, hossz-szelvény szerint, építés ideje alatt a vezeték állagvédelmét - ideiglenes túltöltéssel vagy elkorlátozással szükség szerint biztosítani kell.  Földkiemelés kétoldali függőleges pallózású dúcolt munkaárokból történik, biztonsági védőkorláttal.
A munkaárok alján finom tükör, és ágyazati réteg készítendő. A vezeték műszaki védelmét 10 cm vastag homokterítéssel, ill. szükség szerint védő körülbetonozással kell biztosítani. A földvisszatöltést rétegenkénti elterítéssel és tömörítéssel –Trg 95%-ig- kell biztosítani, a tömörítés mértékét bizonylatolni kell, 30 méterenként vett mintával. A kiszoruló földet deponálni kell telephelyen beül, 350 m-en belüli szállítással
Fektetési mélység 1,0-4,0 m között változó</t>
  </si>
  <si>
    <t xml:space="preserve">Water meter chamber - mechanical equipment according to the regulations of the Dunavarsányi Ipari Park Szolgáltató Kft.
Mounting of mechanical equipment according to the specification or equivalent solution. By fixing the mechanical equipments and with the necessary fittings.
DN125 extinguishing water meter and its shut-off valves:
- DN125 HAWLE ductile iron flanged gate valve 2 pcs.
- ball valve for draining 1/2" 1 pc. 
DN50 domestic water meter and its shut-off valves:
- DN50  HAWLE ductile iron flanged gate valve 2 pcs.
- ball valve for draining 1/2" 1 pc. 
- DN50 spigot saddle 1 pc.
</t>
  </si>
  <si>
    <t xml:space="preserve">Vízmérőakna szerelvények Dunavarsányi Ipari Park Szolgáltató Kft. előírásai szerint!
Gépészeti szereléssel kiírás szerinti, vagy azzal egyenértékű kivitelben kompletten, a szerelvények alátámasztásával, fix megfogásával, szükséges idomokkal:
DN125-as méretű tüzivíz vízmérő és elzáró szerelvényei: 
- DN125 HAWLE karimás tolózár  göv. 2 db
- ürítő gömbcsap 1/2"    1 db   
DN50 kommunális vízmérő és elzáró szerelvényei:
- DN50  HAWLE karimás tolózár  göv. 2 db
- ürítő gömbcsap 1/2"    1 db   
- DN50 megfúró idom 1db
</t>
  </si>
  <si>
    <t>Construction of DN160 KG PVC SN4 pipeline, spigot connections with gasket sealing, watertight type, or in technically equivalent quality.
Pipe laying and foundation works can be done after the rough landscaping.Opened work trench section according to sample section drawing. Thickness of the covering layer above the pipe is variable, min. 1m. to the final terrain level, as defined in the longitudinal section, during the time of construction mechanical protection should be provided by the means of temporary refilling or railings. Excavation in an open trench with two sided vertical planking and safety railings. At the bottom of the trench smooth bedding must be prepared.  Mechanical protection of the pipe is to be provided with a 10cm thin sand filling or with a protective concrete beding if necessary. Refilling should be made with the smoothing and compaction of each layers up until Trg 95%, about the rate of compaction a protocol must be presented. Sampling at every 30 meter. The leftover soil must be deposited inside the area of the lot, transportation distance max. 350 m.
Average depth of the pipeline is between: 1.0-2,5 m</t>
  </si>
  <si>
    <t>DN160 KG PVC vezeték építése gumigyűrűs kötéssel, vízzáró kivitelben, vagy ezzel egyenértékű anyagminőséggel. A vezetékfektetés az alapozási munkák és a durvatereprendezés után készülhet.
Munkaárok kialakítása mintakeresztszelvény szerint. Cső feletti takarás mértéke változó, a végleges terepszinthez képest min.: 1,0 m, hossz-szelvény szerint, építés ideje alatt a vezeték állagvédelmét - ideiglenes túltöltéssel vagy elkorlátozással szükség szerint biztosítani kell.  Földkiemelés kétoldali függőleges pallózású dúcolt munkaárokból történik, biztonsági védőkorláttal.
A munkaárok alján finom tükör, és ágyazati réteg készítendő. A vezeték műszaki védelmét 10 cm vastag homokterítéssel, ill. szükség szerint védő körülbetonozással kell biztosítani. A földvisszatöltést rétegenkénti elterítéssel és tömörítéssel –Trg 95%-ig- kell biztosítani, a tömörítés mértékét bizonylatolni kell, 30 méterenként vett mintával. A kiszoruló földet deponálni kell telephelyen beül, 350 m-en belüli szállítással
Fektetési málység: 1,0-2,5 m között változó</t>
  </si>
  <si>
    <t xml:space="preserve">Komplett kulcsrakész tervezés és kivitelezés, az építéshez szükséges hatósági engedélyekkel beszerzésével, a használatba vételhez és üzemeltetéshez szükséges összes engedély  </t>
  </si>
  <si>
    <t>Complete turnkey design and construction, with obtaining official permits for construction, all permits required for commissioning and operation</t>
  </si>
  <si>
    <t>500 kg teherbírású felső gépes,  teherfelvonó
OTIS ISO-MAX
Komplett kulcsrakész tervezés és kivitelezés, az építéshez szükséges hatósági engedélyekkel beszerzésével, a használatba vételhez és üzemeltetéshez szükséges összes engedély.</t>
  </si>
  <si>
    <t>Upper powered elevator with a load capacity of 500 kg_x000D_
OTIS ISO-MA
'Complete turnkey design and construction, with obtaining all necessary permit  for constructuion, commissioning and operation.</t>
  </si>
  <si>
    <t>Construction of 15x20x40 cm submerged kerb on C20/25-32-F1 concrete bedding</t>
  </si>
  <si>
    <t>15x20x40 cm süllyesztett szegély építése C20/25-32-F1 (földnedves) betongerendába rakva</t>
  </si>
  <si>
    <t>Construction of 15x30x40 cm barrier kerb on C20/25-32-F1 concrete bedding</t>
  </si>
  <si>
    <t>15x30x40 cm kiemelt szegély építése C20/25-32-F1 (földnedves) betongerendába rakva</t>
  </si>
  <si>
    <t>Construction of 5x20x100 cm garden kerb on C20/25-32-F1 concrete bedding</t>
  </si>
  <si>
    <t>5x20x100 cm kerti szegély építése C20/25-32-F1 (földnedves) betongerendába rakva</t>
  </si>
  <si>
    <t>Construction of 5x20x100 cm garden kerb on C20/25-32-F1 concrete bedding around the building</t>
  </si>
  <si>
    <t>5x20x100 cm kerti szegély építése C20/25-32-F1 (földnedves) betongerendába rakva épület körül</t>
  </si>
  <si>
    <t>Construction of 25x10-15x30 cm mower kerb (type "K") on C20/25-32-F1 concrete bedding</t>
  </si>
  <si>
    <t>25x10-15x30 cm K szegély építése C20/25-32-F1 (földnedves) betongerendába rakva</t>
  </si>
  <si>
    <t>KÜLÖNBÖZETI ÁR - az 540 Külső közművek költségcsoport "I-500-542 Vízellátás" fejezetben részletezett tűzivíz rendszer csővezetékei elemei GÖV helyett KPE csőből építve. Anyagminőség: SDR11</t>
  </si>
  <si>
    <t>Wire mesh fence made of drawn steel wires that intersect in a square mesh and are double welded together.
Height: 2000 mm
Vertical round steels: 5mm
Horizontal round steels: double: 6mm
Length (measured from the shaft of the rods): 50/200 mm
Steel elements are galvanized and powder coated.
Weatherproof screwdriving, always oriented towards the industrial area.
Screwing from the outside is not possible.
Color gray (RAL 7030 stone gray)
Underground protection must be developed, e.g. edging stones.
In the immediate vicinity of the fence, the vegetation should not be an upward creeping variety.
BETAFENCE</t>
  </si>
  <si>
    <t xml:space="preserve">Drótháló kerítés húzott acélhuzalokból, melyek négyzethálósan kereszteződnek és egymáshoz duplán hegesztettek.
Magasság: 2000 mm
Függőleges köracélok: 5mm
Vízszintes köracélok: duplán: 6mm
Lukbőség (pálcák tengelyétől mérve): 50/200 mm
Acél elemek horganyzottak és porszórtak.
Időjárásálló csavarozás, mindig az ipari terület felé tájolva.
Csavarozás kívülről nem lehetséges.
Szín szürke (RAL 7030 kőszürke)
Alá ásás elleni védelmet ki kell alakítani, pl. szegélykővel.
A kerítés közvetlen közelében a növényzet nem lehet felfele kúszó fajta.
BETAFENCE
</t>
  </si>
  <si>
    <t>Sectional sliding gate - manual opening: 10 000x1700mm manual 
BETAFENCE "</t>
  </si>
  <si>
    <t>Szekcionális úszókapu: 10 000x1700mm kézi működtetéssel
BETAFENCE</t>
  </si>
  <si>
    <t>Performing water tightness test, pressure test and camera test  as required for pipes, manhole chambers and other equipment as required by the MSZ standards</t>
  </si>
  <si>
    <t>Víztartási és nyomáspróba, valamint kamerás vizsgálat az MSZ által előírt módon vezetékekre, aknákra és berendezésekre</t>
  </si>
  <si>
    <t>1 x-ray. 2.5 mm thick, A3 wear-resistant crack-resistant, surface hardening layer, spread by hand powder coating</t>
  </si>
  <si>
    <t>1 rtg. 2,5 mm vastagságú, A3 kopásállóságú repedésálló, felületkeményítető réteg, terítése kézi porszórással</t>
  </si>
  <si>
    <t xml:space="preserve"> </t>
  </si>
  <si>
    <t>1 x-ray. 2.5 mm thick, A3 wear-resistant crack-resistant, surface hardening layer, spread by machine powder spraying DUROTOP</t>
  </si>
  <si>
    <t>1 rtg. 2,5 mm vastagságú, A3 kopásállóságú repedésálló, felületkeményítető réteg, terítése gépi porszórással DUROTOP</t>
  </si>
  <si>
    <t>Like previous item, but with anti-sparkle resin coating with grounding 
SCHOMBURG ASODUR B3311</t>
  </si>
  <si>
    <t>Mint előző tétel, de olajálló műgyanta bevonattal SCHOMBURG ASODUR B3311</t>
  </si>
  <si>
    <t>Like previous item, but with sparkieses resin with grounding Mapei Mapefloor I320 SL Concept or equivalent</t>
  </si>
  <si>
    <t>Mint előző tétel, de szikramentes, földelt műgyanta bevonattal Mapei Mapefloor I320 SL Concept, vagy azzal egyenértékű</t>
  </si>
  <si>
    <t>A megadott gyártmányok példaként szolgálnak, egyenértékű termék megengedett</t>
  </si>
  <si>
    <t>The products given are examples and an equivalent product is allowed</t>
  </si>
  <si>
    <t>"Synthetic resin thick coating system with primer (Cracking-resistance, abrasion-resistant A3, surface hardening layer for industrial floor, for forklift)
SCHOMBURG ASODUR B351 "</t>
  </si>
  <si>
    <t>Műgyanta vastagbevonat rendszer alapozással (Repedésálló, A3 kopásállóságú, felületkeményítő réteg, ipari padlóhoz, targonca forgalomra)
SCHOMBURG ASODUR B351</t>
  </si>
  <si>
    <t>General</t>
  </si>
  <si>
    <t>Általános</t>
  </si>
  <si>
    <t>Megjegyzés</t>
  </si>
  <si>
    <t>Precast main girder  C40/50 (on average with 3 openings for M&amp;E in web )</t>
  </si>
  <si>
    <t>Ideiglenes talaj depónia kezelése</t>
  </si>
  <si>
    <t>"Spreading top soil in the area 40 cm thick</t>
  </si>
  <si>
    <t>Előregyártott akna fedlap</t>
  </si>
  <si>
    <t>Előregyártott vb. dokkoló</t>
  </si>
  <si>
    <t>Precast concrete dock pit</t>
  </si>
  <si>
    <t>30-35 cm (acc. to 324.3/4) soil improvement with well compacted granular material, TRγ=95%,  (from the level of -0,60 m)</t>
  </si>
  <si>
    <t>30-35 cm (324.3/4 szerint) jól tömöríthető talajjavító réteg, szemcsés anyagból, TRγ=95%, t (-0,60 m szintől)</t>
  </si>
  <si>
    <t>Fedett külső építmények</t>
  </si>
  <si>
    <t>Covered external fixtures, buildings</t>
  </si>
  <si>
    <t>Locsolóvíz ellátás OPCIONÁLISAN ld. Opciók</t>
  </si>
  <si>
    <t xml:space="preserve">OPTIONTAL Foundation
In case of ground water is present, the dewatering costs shall be taken into account in a separate item as appropriations with the recording of soil mechanics expert opinion and scheduling of work. Accounting is done by itemized statement. </t>
  </si>
  <si>
    <t>OPTIONAL Foundation groundwater lowering - Vacuum well</t>
  </si>
  <si>
    <t>Incidental buildings costs (Design)</t>
  </si>
  <si>
    <t>Egyéb, építéssel kapcsolatos költségek (tervezés)</t>
  </si>
  <si>
    <t>Furniture, other fitments</t>
  </si>
  <si>
    <t>Beépített berendezések, bútorok</t>
  </si>
  <si>
    <t>Monolit lábazati vasbeton elemek szigeteléssel - fagykötény</t>
  </si>
  <si>
    <t>COLT FirelightDuo ( or equal quality) heat- and smoke exhauster dome skylight and roof access hatch, connected to RWA system, single, complete</t>
  </si>
  <si>
    <t>KÜLÖNBÖZETI ÁR - Tetőkijárónál padlásajtó helyett felépítmény készítése, beleértve minden szükséges elemet ( acél szerkezet, fal panel, ajtó, világítás, vízelvezetés, villálmvédelem,…)
- Különbözet a 362.6 tételhez</t>
  </si>
  <si>
    <t>KÜLÖNBÖZETI ÁR - homlokzati monolit fagygerendák kiváltása előregyártott kéregpaneles rendszerrel (lábazati elem + hőszigetelés + takarás, mindkét felület látszóbeton), 15+8+7 = 30cm vtg.
- Különbözet a 323.19-21 tételekhez</t>
  </si>
  <si>
    <t>Footing Plinths in-situ RC, 25 cm with Insulation</t>
  </si>
  <si>
    <t>Előregyártott Pillérek  C40/50 (L80×80×6 horganyzott élvédőkkel padló felett 2m magasságig, el. tervek szerinti beépített földelő levezetővel, hegesztett kapcsolat nem megengedett!)</t>
  </si>
  <si>
    <t>Precast columns  C40/50 (galvanized Edge protection with L80×80×6 section between floor slab and +2m level, incl. inserted earthing acc. to el. design, no welding accepted!)</t>
  </si>
  <si>
    <t>KÜLÖNBÖZETI ÁR - Előregyártott hőszigetelt vb kéregpanel a homlokzaton szendvicspanel helyett, dokkolónál, 15+8+7cm=30 cm vtg.,  felső sík: +4,70m
- Különbözet a 331.12 tételhez</t>
  </si>
  <si>
    <t>Visible concrete surfaces to be performed according to following requirements:
- All visible surfaces class SB2
- All others class SB1
DBV Merkblatt Sichtbeton Fassung 2004</t>
  </si>
  <si>
    <t>Opció: alaplemez Targonca gáztöltőtartály számára
- berendezést szolgáltató biztosítja</t>
  </si>
  <si>
    <t>Targonca gázpalacktároló, útfelületen, 30 palack tárolására, kerítéssel és fedéssel, 2,50m magas
tűzihorganyzott zártszelvény vázzal és 150x150 mm hegesztett háló felülettel</t>
  </si>
  <si>
    <t>Forklift gastank storage on road surface, for 30 tanks, incl. fence and cover, 2,50m high
galvanized formsteel frame and 150x150mm mesh</t>
  </si>
  <si>
    <t>Option: base slab for forklift charger
- installation by provider</t>
  </si>
  <si>
    <t>Steel pipe for water medium, general quality requirements
MSZ 29:1986 standard seamless steel pipe in sizes according to MSZ EN 10220:2003, with S235JR material quality or MSZ EN 10255 S-195-T or DIN 2440/2448.
With welded joints, bends, fittings, bushings, section-wise pressure test, freely mounted, protective coating, insulation, complete support construction in a distance defined in design and technical description, for which galvanised steel clamps/brackets, supports/hangers should be used with vibration and noise insulating rubber inlays.
Painting of steel pipes (under insulation)
1 layer of repair-painintg of protective coated pipes with 'Hammerite' paint
1 layer of cover painting of the entire pipe network with 'Hammerite' paint (or technically equivalent).</t>
  </si>
  <si>
    <t>Acélcső víz közeghez, általános minőségi elvárásai
MSZ 29:1986 szerinti varrat nélküli acélcső MSZ EN 10220:2003 szerinti méretben S235JR anyagminőséggel vagy MSZ EN 10255 S-195-T minőségben vagy DIN 2440/2448 szerinti minőségben.
Hegesztett kötésekkel, csőhajlításokkal, idomokkal, csőhüvelyekkel, szakaszos nyomáspróbával, szabadon szerelve, alapmázolással, szigeteléssel, komplett tartózással, a terv és műszaki leírás szerinti megfogási távolságokban, melyhez horganyzott kivitelű típus csőbilincseket, csőtartókat és függesztőket kell használni rezgés- és hangszigetelt betétekkel.
Acélcső festése (hőszigetelés alá)
1 rtg. Alapmázolt csövek visszajavítása Hammerite festékkel
1 rtg. Fedőréteg felhordása a teljes csővezetéki hálózaton Hammerite festékkel. Vagy vele műszakilag egyenértékűvel.</t>
  </si>
  <si>
    <t>Treated water supply systems</t>
  </si>
  <si>
    <t xml:space="preserve">Geberit Mapress Stainless steel for water media
CrNiMo Steel 1.4401 according to EN 10088,welded pipe pressfitting system with bends, fittings, bushings, section-wise pressure test, freely mounted, protective coating, insulation, complete support construction in a distance defined in design and technical description, for which galvanised steel clamps/brackets, supports/hangers should be used with vibration and noise insulating rubber inlays.
</t>
  </si>
  <si>
    <t>Geberit Mapress rozsdamentes acél víz közeghez
CrNiMo acél, 1.4401 az EN 10088,szabvány szerint, hegesztett csőanyag, présfitting rendszerű közésekkel, domokkal, csőhüvelyekkel, szakaszos nyomáspróbával, szabadon szerelve, alapmázolással, szigeteléssel, komplett tartózással, a terv és műszaki leírás szerinti megfogási távolságokban, melyhez horganyzott kivitelű típus csőbilincseket, csőtartókat és függesztőket kell használni rezgés- és hangszigetelt betétekkel.</t>
  </si>
  <si>
    <t>Treated water supply systems total</t>
  </si>
  <si>
    <t>Kezelt víz összesen</t>
  </si>
  <si>
    <t>Geberit Mapress rozsdamentes acél víz közegekhez
CrNiMo acél, 1.4401 az EN 10088,szabvány szerint, hegesztett csőanyag, présfitting rendszerű közésekkel, domokkal, csőhüvelyekkel, szakaszos nyomáspróbával, szabadon szerelve, alapmázolással, szigeteléssel, komplett tartózással, a terv és műszaki leírás szerinti megfogási távolságokban, melyhez horganyzott kivitelű típus csőbilincseket, csőtartókat és függesztőket kell használni rezgés- és hangszigetelt betétekkel.</t>
  </si>
  <si>
    <t>Acélcső víz közeghez, általános minőségi elvárásai
MSZ 29:1986 szerinti varrat nélküli acélcső MSZ EN 10220:2003 szerinti méretben S235JR anyagminőséggel vagy MSZ EN 10255 S-195-T minőségben vagy DIN 2440/2448 szerinti minőségben.
Hegesztett kötésekkel, csőhajlításokkal, idomokkal, csőhüvelyekkel, szakaszos nyomáspróbával, szabadon szerelve, alapmázolással, szigeteléssel, komplett tartózással, a terv és műszaki leírás szerinti megfogási távolságokban, melyhez horganyzott kivitelű típus csőbilincseket, csőtartókat és függesztőket kell használni rezgés- és hangszigetelt betétekkel.
Acélcső festése (hőszigetelés alá)
1 rtg. Alapmázolt csövek visszajavítása Hammerite festékkel
1 rtg. Fedőréteg felhordása a teljes csővezetéki hálózaton  Hammerite festékkel. Vagy vele műszakilag egyenértékűvel.</t>
  </si>
  <si>
    <t>Designation: Wall mounted boiler - circuit HE-03
Counterflow type, dismountable plate heat excheanger, installed in the network
Nominal output [kW]: 360
Primary side
- medium: water
- temperature in/out [°C]: 75/55
- nominal pressure [bar]:
- Δp [mwg]: 0.975
- V̇ [m³/h]: 14.1
Secondary side
- medium: water
- temperature in/out [°C]: 50/70
- nominal pressure [bar]:
- Δp [mwg]: 0.968
- V̇ [m³/h]: 13.9
Manufacturer: SPX
Type: O034 EnergySaver
Operationl/Empty Weight [kg]: 324/296</t>
  </si>
  <si>
    <t>Jelölés: Falikazán - kör HE-03
Ellenáramú, szétszerelhető lemezes hőcserélő, hálózatba építve
Névleges teljesítmény [kW]: 360
Primer oldal
- közeg: víz
- hőmérséklet be/ki [°C]: 75/55
- névl. nyomás [bar]:
- Δp [mvo]: 0.975
- V̇ [m³/h]: 14.1
Szekunder oldal
- közeg: víz
- hőmérséklet be/ki [°C]: 50/70
- névleges nyomás [bar]:
- Δp [mvo]: 0.968
- V̇ [m³/h]: 13.9
Gyártó: SPX
Típus: O034 EnergySaver
Üzemi/Üres tömeg [kg]: 324/296</t>
  </si>
  <si>
    <t>AIR DESTRATIFIER Fan
LLV-650
9400m3/h</t>
  </si>
  <si>
    <t>Rétegződésgátló ventilátor
LLV-650
9400m3/h</t>
  </si>
  <si>
    <t>FIORENTINI gas metering- and pressure regulating station, two branches with pre-filters, two pressure regulating branches, with measuring at the primer side, steel-sheet cabinet design. Connecting flanges according to DIN standard, PTZ gas volume corrector, installed complete with excavation works and auxiliary materials.
FIORENTINI MF80/RD6002
Pin=7,0-8,0 bar, Pout=300 mbar
Qg,max=1238,0 m3/h, Qg,min=2,1 m3/h
Gas meter :  G100 rotary meter with 1/100 rangeability
installation length: 241 mm, a temporary palcement fitting is required for the meter
Qm,max=1280,0 m3/h, Qm,min=20 m3/h
The station installed complete with grounding, surge protection, intrinsically safe covering as required, inspection possible from all side, with fence and necessary cautinary signages, and connected to BMS.</t>
  </si>
  <si>
    <t>concrete surfaces to be performed according to following requirements:
- All visible surfaces class SB2
- All others class SB1
DBV Merkblatt Sichtbeton Fassung 2004</t>
  </si>
  <si>
    <t>beton felületek kialakítása alábbi követelmények szerint:
- látszóbeton: SB2
- egyéb betonfelületek: SB1
DBV Merkblatt Sichtbeton Fassung 2004</t>
  </si>
  <si>
    <t>Steel structure of wall frames</t>
  </si>
  <si>
    <t>Steel structure of protecting roofs</t>
  </si>
  <si>
    <t>Falvázoszlopok acélszerkezete</t>
  </si>
  <si>
    <t>Előtetők acélszerkezete</t>
  </si>
  <si>
    <t>Steel structure of smoke dome</t>
  </si>
  <si>
    <t>Steel structure of roof machines</t>
  </si>
  <si>
    <t>Tetőgépek acél tartószerkezete</t>
  </si>
  <si>
    <t>Füstkupola acél tartószerkezete</t>
  </si>
  <si>
    <t>Füstkötényfal tartószerkezete</t>
  </si>
  <si>
    <t>Steel structure of fire curtain walls</t>
  </si>
  <si>
    <t>Porta acél tartószerkezete</t>
  </si>
  <si>
    <t>Steel structure of gate buliding</t>
  </si>
  <si>
    <t xml:space="preserve">Tetőgéptartók </t>
  </si>
  <si>
    <t>Előtetők acél szerkezete kültéri</t>
  </si>
  <si>
    <t>Facade Auxilliary Steel structure - for openings and glazed wall</t>
  </si>
  <si>
    <t>Fire curtain walls</t>
  </si>
  <si>
    <t>Sprinkler building</t>
  </si>
  <si>
    <t>Gate building</t>
  </si>
  <si>
    <t>Palette storage</t>
  </si>
  <si>
    <t>Podium in boiler room</t>
  </si>
  <si>
    <t>Steel str. slab of logistic office</t>
  </si>
  <si>
    <t>Homlokzati acél falvázoszlop</t>
  </si>
  <si>
    <t>Acél homlokzati kiegészítő szerkezetek nyíláskiváltásokhoz és üvegszerkezetekhez</t>
  </si>
  <si>
    <t>Gyalogos felüljáró acélszerkezete, és acél lépcsők</t>
  </si>
  <si>
    <t>Steel structure of overpass and steel stairs</t>
  </si>
  <si>
    <r>
      <t>Másodlagos acél tartószerkezetek (attika- és egyéb tartók)</t>
    </r>
    <r>
      <rPr>
        <sz val="10"/>
        <color rgb="FF4472C4"/>
        <rFont val="Arial"/>
        <family val="2"/>
        <charset val="238"/>
      </rPr>
      <t/>
    </r>
  </si>
  <si>
    <t>Logisztika térelválasztó födémszerkezete</t>
  </si>
  <si>
    <t>Tűzgátló festés (30 perces) alábbi acél szerkezeten:</t>
  </si>
  <si>
    <t>Fire resistant painting (30 min.) of following steel structure:</t>
  </si>
  <si>
    <t>Homlokzati acél falvázoszlop, a homlokzati tűzterjedési gátra vonatkozó előírások szerinti helyeken</t>
  </si>
  <si>
    <t>Acél homlokzati kiegészítő szerkezetek nyíláskiváltásokhoz és üvegszerkezetekhez, a homlokzati tűzterjedési gátra vonatkozó előírások szerinti helyeken</t>
  </si>
  <si>
    <t>Füstkötényfal</t>
  </si>
  <si>
    <t>sprinkler gépház</t>
  </si>
  <si>
    <t>porta acélszerkezete</t>
  </si>
  <si>
    <t>Merevítő acélszerkezetek</t>
  </si>
  <si>
    <t>Teherlift acélszerkezete</t>
  </si>
  <si>
    <t>Raklaptároló</t>
  </si>
  <si>
    <t>Kazánházi podium acél tartószerkezete</t>
  </si>
  <si>
    <t>Füstkupola tartószerkezete</t>
  </si>
  <si>
    <t>Hot-dip-galvanization on structural steel surface:</t>
  </si>
  <si>
    <t>Tüzihorganygás acél szerkezeten:</t>
  </si>
  <si>
    <t>Alap- és fedőmázolás acél szerkezeten:
- 1rtg. alapozó + 2 rtg. fedőmázolás, min. 60+2×50 µm vtg-ban</t>
  </si>
  <si>
    <t>Grounding and cover painting of steel structure:
- 1 lyr grounding + 2 lyrs cover, min. 60+2×50 µm</t>
  </si>
  <si>
    <t>Szerkezetek, egyéb tételek összesen</t>
  </si>
  <si>
    <t>'Másodlagos acél tartószerkezetek (attika tartók és egyéb tartók), a homlokzati tűzterjedési gátra vonatkozó előírások szerinti helyeken</t>
  </si>
  <si>
    <t>Secondary steel structure (attika and other structures)</t>
  </si>
  <si>
    <t>Steel structure of wall frames, at areas acc. to fire barrier rules</t>
  </si>
  <si>
    <t>Facade Auxilliary Steel structure - for openings and glazed wall, at areas acc. to fire barrier rules</t>
  </si>
  <si>
    <t>Secondary steel structure (attika and other structures), at areas acc. to fire barrier rules</t>
  </si>
  <si>
    <t>OPCIÓ: KÜLÖNBÖZETI ÁR - Töltés készítése min. M3 minőségű töltésépítésre alkalmas földanyag beépítésével, rétegenkénti (rétegvastagság max 30 cm) tömörítéssel
- különbözet a 311.5 tételhez</t>
  </si>
  <si>
    <t>OPTION: PRICE DIFFERENCE - Charge min. By installing earth material suitable for M3 quality embankment construction, with layer-by-layer (layer thickness max. 30 cm) compaction
- difference to pos. 311.5</t>
  </si>
  <si>
    <t>PRICE DIFFERENCE - replacing in-situ RC plinths with prefabricated insulated concrete panels on the facade (core + insulation + cover, both sides with visible concrete surface), 15+8+7 = 30cm thick
- addition to Pos. 323.19-21</t>
  </si>
  <si>
    <t>PRICE DIFFERENCE - Construction of an additional room at the roof exit, instead of an attic exit dome incl. all necessary elements (steal structure roof, wall panels, door, lighting, drainage, lightning protection,  …)
- addition to Pos. 362.6</t>
  </si>
  <si>
    <t>PRICE DIFFERENCE - Pipeline elements of  Extingushing system listed in cost group 540 External service, chapter "I-500-542 Water supply system" made of HDPE instead of ductile iron, Material quality: SDR11</t>
  </si>
  <si>
    <t>PRICE DIFFERENCE - replacing sandwich panels with prefabricated insulated concrete panels on the facade at loading docks (core + insulation + cover, both sides with visible concrete surface), 15+8+7 = 30cm thick, top at +4,70m
- addition to Pos. 331.12</t>
  </si>
  <si>
    <t>Visszatöltés helyi anyagból</t>
  </si>
  <si>
    <t>További bevágás termett talajba</t>
  </si>
  <si>
    <t>Further cut into subsoil</t>
  </si>
  <si>
    <t>Filling of excavated material</t>
  </si>
  <si>
    <t xml:space="preserve">Storage of excvated material in depot and transport </t>
  </si>
  <si>
    <t>Légkezelő a kapcsolási rajz szerint.
Megnevezés: AHU-1 (Corrugator)
Légszállítás (m³/h): 29.500 / 22.000
Nyomásemelés (Pa): 500 / 1000
Elektromos telj.(kW): 18,5 / 15
Befúvás-elszívás,4 db hangcsillapítóval, keresztáramú hővisszanyerő gázüzemű fűtőegységgel, adiabatikus hűtésnek üres elemmel, komplett fagyvédelemmel (fagyvédelmi termosztáttal), cseppleválasztóval, csepptálcával, elektromosan fűthető 2 db légkezelő szifonnal, befúvásban M5+F7, elszívásban G2 szűrőfokozattal, belépő oldali motoros nyit-zár zsaluval, kilépő oldali motoros nyit-zár zsaluval, 4 db flexibilis rezgéscsillapítóval, frekvenciaváltós ventilátorral, nyomástávadókkal, kültéri kivitelben</t>
  </si>
  <si>
    <t>Air handling unit according to schema.
Designation: AHU-5 (Office)
Air flow (m³/h): 18.500 / 15.500
External pressure (Pa): 300 / 300
Power input (kW): 5 / 3,3
Supply / return, by-pass, 4 pcs silencer, 1pc cross-flow heat exchanger, gas heating coil, dx heating and cooling coil, complete frost protection(frost protection thermostat), drop eliminator, condensate pan, electric trace heated 2pc siphon, M5+F7 filters in supply, M5 filter in extraction, motorised shut-off damper on fresh air side, motorised shut-off damper on exhaust side, 4pc flexible vibration absorber, frequency converter equipped ventilator
with pressure signal transmitter, for outdoor installation
Guideline! Because canteen kitchen is not specified yet</t>
  </si>
  <si>
    <t>Légkezelő a kapcsolási rajz szerint.
Megnevezés: AHU-5 (Iroda)
Légszállítás (m³/h): 18.500 / 15.500
Nyomásemelés (Pa): 300 / 300
Elektromos telj.(kW): 5 / 3,3
Befúvás-elszívás, Befúvás-elszívás,by-pass, 4 db hangcsillapítóval, keresztáramú hővisszanyerő, dx hűtő és fűtő kaloriferrel, gázüzemű előfűtővel, komplett fagyvédelemmel (fagyvédelmi termosztáttal), cseppleválasztóval, csepptálcával, elektromosan fűthető 2 db légkezelő szifonnal, befúvásban M5+F7, elszívásban M5 szűrőfokozattal, belépő oldali motoros nyit-zár zsaluval, kilépő oldali motoros nyit-zár zsaluval, 4 db flexibilis rezgéscsillapítóval, frekvenciaváltós ventilátorral
nyomástávadókkal, kültéri kivitelben
Előirányzat! Mert konyhatechnológia nem ismert</t>
  </si>
  <si>
    <t>2pcs silencer on return and supply side</t>
  </si>
  <si>
    <t>Befúvó, elszívó oldali hangcsillapítóval</t>
  </si>
  <si>
    <t>V1-2
Corrugator axial fan
Variable Speed Drive:  yes
Two speed:  no
Airflow:  44.000 m³/h  
Static Pressure:  1000 Pa
Function:  technology exhaust
with return side ductwork, installed in duct
1pc flexible duct connectionl,
1pc spring loaded damper
with electrical connections and support elements 
with &gt;IE3 motor</t>
  </si>
  <si>
    <t>V1-2
Corrugator axiál ventilátor
Frekvencia váltó:  igen
Két fordulatú:  nem  
Légmennyiség:  44.000 m³/h  
Statikus ellenállás:  1000 Pa
Funkció:  Technológia elszívás
Csőből szívó, légcsatornára rögzítve
1db rugalmas, vitorlavászon kompenzátorral,
1db rugóterhelésű csappanttyúval
elektromos bekötéshez szükséges elemekkel, tartószerkezettel
&gt;IE3 motorral</t>
  </si>
  <si>
    <t>V5
Compressor room - axial
Variable Speed Drive:  yes
Two speed:  no
Airflow: 110.000 m³/h  
Static Pressure:  200 Pa
Function:  compressor room exhaust
with return and supply side ductwork, installed in duct
2pc flexible duct connectionl,
1pc spring loaded damper
with electrical connections and support elements
with &gt;IE3 motor
1pc silencer on return side</t>
  </si>
  <si>
    <t>V5
Kompresszor gépház - axiál
Frekvencia váltó:  igen
Két fordulatú:  nem  
Légmennyiség:  110.000 m³/h  
Statikus ellenállás:  200 Pa
Funkció:  kompresszor gépház elszívás
szívó és nyomó oldalon légcsatorna csatlakozás, légcsatornára rögzítve
2db rugalmas, vitorlavászon kompenzátorral,
1db rugóterhelésű csappanttyúval
elektromos bekötéshez szükséges elemekkel, tartószerkezettel
&gt;IE3 motorral
1pc silencer on return side</t>
  </si>
  <si>
    <t xml:space="preserve">V6 EX
Glue kitchen - roof fan
Variable Speed Drive:  yes
Two speed:  no
Airflow: 1.600 m³/h  
Static Pressure:  200 Pa
Function:  glue kitchen exhaust
with return side ductwork, installed in duct
1pc flexible duct connectionl,
1pc spring loaded damper
with electrical connections and support elements
with motorized airtight damper
with roof socket
</t>
  </si>
  <si>
    <t xml:space="preserve">V6 EX
Glue kitchen - tetőventilátor
Frekvencia váltó:  igen
Két fordulatú:  nem  
Légmennyiség:  1.600 m³/h  
Statikus ellenállás:  200 Pa
Funkció:  glue kitchen elszívás
szívó oldalon légcsatorna csatlakozás, légcsatornára rögzítve
1db rugalmas, vitorlavászon kompenzátorral,
1db rugóterhelésű csappanttyúval
elektromos bekötéshez szükséges elemekkel, tartószerkezettel
tömören záró motoros zsaluval
hangcsillapított lábazat
</t>
  </si>
  <si>
    <t xml:space="preserve">V7 EX
Boiler room - Axial fan
Variable Speed Drive:  yes
Two speed:  no
Airflow: 14.500 m³/h  
Static Pressure:  300 Pa
Function:  boiler room emergency ventilation
with supply side ductwork, installed in duct
1pc flexible duct connectionl,
with electrical connections and support elements
with motorized airtight damper
with &gt;IE3 motor
</t>
  </si>
  <si>
    <t>V7 EX
Kazánház - axiál
Frekvencia váltó:  igen
Két fordulatú:  nem  
Légmennyiség:  14.500 m³/h  
Statikus ellenállás:  300 Pa
Funkció:  kazánház vésszellőzés
szívó oldalon légcsatorna csatlakozás, légcsatornára rögzítve
1db rugalmas, vitorlavászon kompenzátorral,
elektromos bekötéshez szükséges elemekkel, tartószerkezettel
tömören záró motoros zsaluval
&gt;IE3 motorral</t>
  </si>
  <si>
    <t xml:space="preserve">V11
Paper storage - axial
Variable Speed Drive:  yes
Two speed:  no
Airflow: 110.000 m³/h  
Static Pressure:  200 Pa
Function:  compressor room exhaust
with return side ductwork, installed in duct
1pc flexible duct connectionl,
1pc spring loaded damper
Extraction ventilator installed outdoor, according to schema
with electrical connections and support elements
with motorized airtight damper
&gt;IE3
1pc silencer on return side
</t>
  </si>
  <si>
    <t>V11
Paper Storage - axiál
Frekvencia váltó:  igen
Két fordulatú:  nem  
Légmennyiség:  110.000 m³/h  
Statikus ellenállás:  200 Pa
Funkció:  kompresszor gépház elszívás
szívó oldalon légcsatorna csatlakozás, légcsatornára rögzítve
1db rugalmas, vitorlavászon kompenzátorral,
1db rugóterhelésű csappanttyúval
Kültéri axiálventilátor kapcsolási rajz szerint
elektromos bekötéshez szükséges elemekkel, tartószerkezettel
tömören záró motoros zsaluval
&gt;IE3
1pc silencer on return side</t>
  </si>
  <si>
    <t>JZ /800x675 - motorized EX</t>
  </si>
  <si>
    <t>JZ /800x675 - mozgató motorral EX</t>
  </si>
  <si>
    <t>Pressure release damper - EX 1600x1665</t>
  </si>
  <si>
    <t>Automata túlnyomás kibocsátó zsalu, robbanásbiztos kivitelben 
1600x1665</t>
  </si>
  <si>
    <t>Supply air'
Galvanised steel duct general quality requirements: 
Lindab galvanised stees sheet airduct system. Required leakage class for round ducts is ‘C’, for rectangular ducts is 'B’ in conformity with Eurovent 2/2. Rectangular ducts with MEZ flanges and trapeze bracing, hat- or rod shaped internal reinforcing frame if required. Round spiral corrugated duct system with factory made rubber profile sealing.
In accordance with standard cleaning apertures must be fitted to the ventilation duct system.
0,8mm thick aluminium sheet cladding, with continuous overlapping, sintered connections with aluminium riveting.
General quality requirements of insulations: 
For insulations always the original auxiliary materials of the manufacturer must be used, i.e.: adhesives, overlapping tapes, fixings, etc.
Insulations should always be made so that the result is a homogenously insulated surface, with special attention in the case of cold medium transferring pipelines.
Armaflex AC: Synthetic rubber based closed cell insulation to prevent condensation, elastic material. Allowed temperature range of medium from -50 to +110°C-ig (band +85°C). Fire resistance classification: DL-s3, d0 (considerable participation in fire, strong smoke production, no flaming droplets/particles)
Insulation of the duct outside the building must be included in the material of the ducts and fittings:
galvanised steel duct + Armaflex AC 13mm insulation + 50mm mineral wool with aluminium lining + galvanized sheet steel
Insulation of the duct inside the building must be included in the material of the ducts and fittings:
galvanised steel duct + Armaflex AC 13mm insulation</t>
  </si>
  <si>
    <t>Befúvás
Hga acél légcsatorna álltalános minőségi elvárásai: Lindab horganyzott acél légcsatorna rendszer, elvárt tömörségi osztály kör keresztmetszet "C", négyszög keresztmetszet "B" az Eurovent 2/2 szerint. Négyszög keresztmetszetű csatornarendszer mezkeretes csatlakozással, trapéz merevítéssel, kalap illetve belső rúd merevítéssel szükség szerint.Kör keresztmetszetű spirálkorcolt horganyzott légcsatorna rendszer gyártóművi profilozott gumibetétes csatlakozásokkal.
Előírásnak megfelelően tisztító nyílásokkal kell ellátni a légcsatorna hálózatot.
0,8mm-es aluminium lemez borítás, folytonos, átlapolássos, szitnizett kapcsolatokkal, alumínium popszegecses rögzítéssel.
Hőszigetelés általános minőségi elvárásai: 
A hőszigetelésekhez minden esetben a gyártó saját segédeszközeit kell használni, mint pl.: ragasztók, átlapolók, rögzítések, stb.
Szigeteléseket minden esetben úgy kell elkészíteni, hogy a végeredmény egy homogén szigetelt felület legyen, különös tekintettel a hideg közeget szállító csővezetékek esetében.
Armaflex AC: Szintetikus gumi alapú zártcellás szerkezetű páralecsapódás megelőzésére, rugalmas hőszigetelés. Megengedett közeghőm. -50 - +110°C-ig (szalag +85°C). Tűzvédelmi besorolás: DL-s3, d0 (lényeges részvétel a tűzben, erősen füstképző, égve nem csepegő)
Épületen kívüli légcsatorna szigetelését a légcsatorna és idomok anyagába bele kell számolni:
Hga légcsatorna + Armaflex AC 13mm szigetelés + 50mm alukasírozott ásványgyapot hőszigetelés + bádogozása horganyzott acéllemezből
Épületen belüli légcsatorna szigetelését a légcsatorna és idomok anyagába bele kell számolni:
Hga légcsatorna + Armaflex AC 13mm szigetelés</t>
  </si>
  <si>
    <t>Outside air'
Galvanised steel duct general quality requirements: 
Lindab galvanised stees sheet airduct system. Required leakage class for round ducts is ‘C’, for rectangular ducts is 'B’ in conformity with Eurovent 2/2. Rectangular ducts with MEZ flanges and trapeze bracing, hat- or rod shaped internal reinforcing frame if required. Round spiral corrugated duct system with factory made rubber profile sealing.
In accordance with standard cleaning apertures must be fitted to the ventilation duct system.
0,8mm thick aluminium sheet cladding, with continuous overlapping, sintered connections with aluminium riveting.
General quality requirements of insulations: 
For insulations always the original auxiliary materials of the manufacturer must be used, i.e.: adhesives, overlapping tapes, fixings, etc.
Insulations should always be made so that the result is a homogenously insulated surface, with special attention in the case of cold medium transferring pipelines.
Armaflex AC: Synthetic rubber based closed cell insulation to prevent condensation, elastic material. Allowed temperature range of medium from -50 to +110°C-ig (band +85°C). Fire resistance classification: DL-s3, d0 (considerable participation in fire, strong smoke production, no flaming droplets/particles)
Insulation of the duct outside the building must be included in the material of the ducts and fittings:
galvanised steel duct + Armaflex AC 13mm insulation + 50mm mineral wool with aluminium lining + galvanized sheet steel
Insulation of the duct inside the building must be included in the material of the ducts and fittings:
galvanised steel duct + Armaflex AC 13mm insulation</t>
  </si>
  <si>
    <t>Friss levegő
Hga acél légcsatorna álltalános minőségi elvárásai: Lindab horganyzott acél légcsatorna rendszer, elvárt tömörségi osztály kör keresztmetszet "C", négyszög keresztmetszet "B" az Eurovent 2/2 szerint. Négyszög keresztmetszetű csatornarendszer mezkeretes csatlakozással, trapéz merevítéssel, kalap illetve belső rúd merevítéssel szükség szerint.Kör keresztmetszetű spirálkorcolt horganyzott légcsatorna rendszer gyártóművi profilozott gumibetétes csatlakozásokkal.
Előírásnak megfelelően tisztító nyílásokkal kell ellátni a légcsatorna hálózatot.
0,8mm-es aluminium lemez borítás, folytonos, átlapolássos, szitnizett kapcsolatokkal, alumínium popszegecses rögzítéssel.
Hőszigetelés általános minőségi elvárásai: 
A hőszigetelésekhez minden esetben a gyártó saját segédeszközeit kell használni, mint pl.: ragasztók, átlapolók, rögzítések, stb.
Szigeteléseket minden esetben úgy kell elkészíteni, hogy a végeredmény egy homogén szigetelt felület legyen, különös tekintettel a hideg közeget szállító csővezetékek esetében.
Armaflex AC: Szintetikus gumi alapú zártcellás szerkezetű páralecsapódás megelőzésére, rugalmas hőszigetelés. Megengedett közeghőm. -50 - +110°C-ig (szalag +85°C). Tűzvédelmi besorolás: DL-s3, d0 (lényeges részvétel a tűzben, erősen füstképző, égve nem csepegő)
Épületen kívüli légcsatorna szigetelését a légcsatorna és idomok anyagába bele kell számolni:
Hga légcsatorna + Armaflex AC 13mm szigetelés + 50mm alukasírozott ásványgyapot hőszigetelés  + bádogozása horganyzott acéllemezből
Épületen belüli légcsatorna szigetelését a légcsatorna és idomok anyagába bele kell számolni:
Hga légcsatorna + Armaflex AC 13mm szigetelés</t>
  </si>
  <si>
    <t>Return air
Galvanised steel duct general quality requirements: 
Lindab galvanised stees sheet airduct system. Required leakage class for round ducts is ‘C’, for rectangular ducts is 'B’ in conformity with Eurovent 2/2. Rectangular ducts with MEZ flanges and trapeze bracing, hat- or rod shaped internal reinforcing frame if required. Round spiral corrugated duct system with factory made rubber profile sealing.
In accordance with standard cleaning apertures must be fitted to the ventilation duct system.
0,8mm thick aluminium sheet cladding, with continuous overlapping, sintered connections with aluminium riveting.
General quality requirements of insulations: 
For insulations always the original auxiliary materials of the manufacturer must be used, i.e.: adhesives, overlapping tapes, fixings, etc.
Insulations should always be made so that the result is a homogenously insulated surface, with special attention in the case of cold medium transferring pipelines.
Armaflex AC: Synthetic rubber based closed cell insulation to prevent condensation, elastic material. Allowed temperature range of medium from -50 to +110°C-ig (band +85°C). Fire resistance classification: DL-s3, d0 (considerable participation in fire, strong smoke production, no flaming droplets/particles)
Inside the building: Without insulation
Insulation of the duct outside the building must be included in the material of the ducts and fittings:
galvanised steel duct + Armaflex AC 13mm insulation + 50mm mineral wool with aluminium lining + galvanized sheet steel</t>
  </si>
  <si>
    <t xml:space="preserve">Elszívás'
Hga acél légcsatorna álltalános minőségi elvárásai: Lindab horganyzott acél légcsatorna rendszer, elvárt tömörségi osztály kör keresztmetszet "C", négyszög keresztmetszet "B" az Eurovent 2/2 szerint. Négyszög keresztmetszetű csatornarendszer mezkeretes csatlakozással, trapéz merevítéssel, kalap illetve belső rúd merevítéssel szükség szerint.Kör keresztmetszetű spirálkorcolt horganyzott légcsatorna rendszer gyártóművi profilozott gumibetétes csatlakozásokkal.
Előírásnak megfelelően tisztító nyílásokkal kell ellátni a légcsatorna hálózatot.
0,8mm-es aluminium lemez borítás, folytonos, átlapolássos, szitnizett kapcsolatokkal, alumínium popszegecses rögzítéssel.
Hőszigetelés általános minőségi elvárásai: 
A hőszigetelésekhez minden esetben a gyártó saját segédeszközeit kell használni, mint pl.: ragasztók, átlapolók, rögzítések, stb.
Szigeteléseket minden esetben úgy kell elkészíteni, hogy a végeredmény egy homogén szigetelt felület legyen, különös tekintettel a hideg közeget szállító csővezetékek esetében.
Armaflex AC: Szintetikus gumi alapú zártcellás szerkezetű páralecsapódás megelőzésére, rugalmas hőszigetelés. Megengedett közeghőm. -50 - +110°C-ig (szalag +85°C). Tűzvédelmi besorolás: DL-s3, d0 (lényeges részvétel a tűzben, erősen füstképző, égve nem csepegő)
Épületen belül: Szigetelés nélkül
Épületen kívüli légcsatorna szigetelését a légcsatorna és idomok anyagába bele kell számolni:
Hga légcsatorna + Armaflex AC 13mm szigetelés + 50mm alukasírozott ásványgyapot hőszigetelés  + bádogozása horganyzott acéllemezből
</t>
  </si>
  <si>
    <t>Exhaust air
Galvanised steel duct general quality requirements: 
Lindab galvanised stees sheet airduct system. Required leakage class for round ducts is ‘C’, for rectangular ducts is 'B’ in conformity with Eurovent 2/2. Rectangular ducts with MEZ flanges and trapeze bracing, hat- or rod shaped internal reinforcing frame if required. Round spiral corrugated duct system with factory made rubber profile sealing.
In accordance with standard cleaning apertures must be fitted to the ventilation duct system.
0,8mm thick aluminium sheet cladding, with continuous overlapping, sintered connections with aluminium riveting.
General quality requirements of insulations: 
For insulations always the original auxiliary materials of the manufacturer must be used, i.e.: adhesives, overlapping tapes, fixings, etc.
Insulations should always be made so that the result is a homogenously insulated surface, with special attention in the case of cold medium transferring pipelines.
Armaflex AC: Synthetic rubber based closed cell insulation to prevent condensation, elastic material. Allowed temperature range of medium from -50 to +110°C-ig (band +85°C). Fire resistance classification: DL-s3, d0 (considerable participation in fire, strong smoke production, no flaming droplets/particles)
Inside the building: Without insulation
Insulation of the duct outside the building must be included in the material of the ducts and fittings:
galvanised steel duct + Armaflex AC 13mm insulation + 50mm mineral wool with aluminium lining + galvanized sheet steel</t>
  </si>
  <si>
    <t xml:space="preserve">Kidobás
Hga acél légcsatorna álltalános minőségi elvárásai: Lindab horganyzott acél légcsatorna rendszer, elvárt tömörségi osztály kör keresztmetszet "C", négyszög keresztmetszet "B" az Eurovent 2/2 szerint. Négyszög keresztmetszetű csatornarendszer mezkeretes csatlakozással, trapéz merevítéssel, kalap illetve belső rúd merevítéssel szükség szerint.Kör keresztmetszetű spirálkorcolt horganyzott légcsatorna rendszer gyártóművi profilozott gumibetétes csatlakozásokkal.
Előírásnak megfelelően tisztító nyílásokkal kell ellátni a légcsatorna hálózatot.
0,8mm-es aluminium lemez borítás, folytonos, átlapolássos, szitnizett kapcsolatokkal, alumínium popszegecses rögzítéssel.
Hőszigetelés általános minőségi elvárásai: 
A hőszigetelésekhez minden esetben a gyártó saját segédeszközeit kell használni, mint pl.: ragasztók, átlapolók, rögzítések, stb.
Szigeteléseket minden esetben úgy kell elkészíteni, hogy a végeredmény egy homogén szigetelt felület legyen, különös tekintettel a hideg közeget szállító csővezetékek esetében.
Armaflex AC: Szintetikus gumi alapú zártcellás szerkezetű páralecsapódás megelőzésére, rugalmas hőszigetelés. Megengedett közeghőm. -50 - +110°C-ig (szalag +85°C). Tűzvédelmi besorolás: DL-s3, d0 (lényeges részvétel a tűzben, erősen füstképző, égve nem csepegő)
Épületen belül: Szigetelés nélkül
Épületen kívüli légcsatorna szigetelését a légcsatorna és idomok anyagába bele kell számolni:
Hga légcsatorna + Armaflex AC 13mm szigetelés + 50mm alukasírozott ásványgyapot hőszigetelés  + bádogozása horganyzott acéllemezből
</t>
  </si>
  <si>
    <t xml:space="preserve">Mechanical design </t>
  </si>
  <si>
    <t>Gépészeti tervezés</t>
  </si>
  <si>
    <t>Acoustics</t>
  </si>
  <si>
    <t>Electrical design</t>
  </si>
  <si>
    <t>Road design</t>
  </si>
  <si>
    <t>Function-, production related equipment and fitmets - Consumers</t>
  </si>
  <si>
    <t>Cap 
DN100 
P235GH 
MSZ EN 10253-2:2008</t>
  </si>
  <si>
    <t>Mélydomború edényfenék 
DN100 
P235GH 
MSZ EN 10253-2:2008</t>
  </si>
  <si>
    <t>Reducing tee 
DN100 / DN40 
P235GH 
MSZ EN 10253-2:2008</t>
  </si>
  <si>
    <t>T-idom 
DN100 / DN40 
P235GH 
MSZ EN 10253-2:2008</t>
  </si>
  <si>
    <t>Weld-neck flange 
DN0 
PN0 
P245GH 
MSZ EN 1092-1:2018</t>
  </si>
  <si>
    <t>Hegesztőtoldatos acélkarima 
DN0 
PN0 
P245GH 
MSZ EN 1092-1:2018</t>
  </si>
  <si>
    <t>Valve, suitable for Steam-condensate 
DN50 
PN40 
Flanged</t>
  </si>
  <si>
    <t>Elzáró szelep Gőz-kondenz közegre 
DN50 
PN40 
Karimás kivitel</t>
  </si>
  <si>
    <t>Pipe clamp (appropriation) 
DN65 
MEFA v. egyenértékű / MEFA or equal 
Exact amount is available on the pipe supports list</t>
  </si>
  <si>
    <t>Csőbilincs (előirányzat) 
DN65 
MEFA v. egyenértékű / MEFA or equal 
Pontos mennyiségeket lásd csőtartó terveken</t>
  </si>
  <si>
    <t>Pipe support: limit stop/anchor, weight: &gt;50,00 kg/pcs</t>
  </si>
  <si>
    <t>Csőtartó beépítése fix vagy csúszó kivitelben,
csőtartó tömege: 50,01 kg/db felett</t>
  </si>
  <si>
    <t>Function-, production related equipment and fitmets - Boiler room</t>
  </si>
  <si>
    <r>
      <rPr>
        <b/>
        <sz val="10"/>
        <rFont val="Arial"/>
        <family val="2"/>
        <charset val="238"/>
      </rPr>
      <t>SB1</t>
    </r>
    <r>
      <rPr>
        <sz val="10"/>
        <rFont val="Arial"/>
        <family val="2"/>
        <charset val="238"/>
      </rPr>
      <t xml:space="preserve"> horizontal, shell type steam boiler specified according to the equipment list attached.</t>
    </r>
  </si>
  <si>
    <r>
      <rPr>
        <b/>
        <sz val="10"/>
        <rFont val="Arial"/>
        <family val="2"/>
        <charset val="238"/>
      </rPr>
      <t>SB1</t>
    </r>
    <r>
      <rPr>
        <sz val="10"/>
        <rFont val="Arial"/>
        <family val="2"/>
        <charset val="238"/>
      </rPr>
      <t xml:space="preserve"> jelű nagy víz- és gőzterű, fekvőhengeres gőzkazán a mellékelt berendezésjegyzék szerinti műszaki specifikációval</t>
    </r>
  </si>
  <si>
    <r>
      <rPr>
        <b/>
        <sz val="10"/>
        <rFont val="Arial"/>
        <family val="2"/>
        <charset val="238"/>
      </rPr>
      <t>GB1</t>
    </r>
    <r>
      <rPr>
        <sz val="10"/>
        <rFont val="Arial"/>
        <family val="2"/>
        <charset val="238"/>
      </rPr>
      <t xml:space="preserve"> natural gas fired, duoblock burner specified according to the equipment list attached.</t>
    </r>
  </si>
  <si>
    <r>
      <rPr>
        <b/>
        <sz val="10"/>
        <rFont val="Arial"/>
        <family val="2"/>
        <charset val="238"/>
      </rPr>
      <t>GB1</t>
    </r>
    <r>
      <rPr>
        <sz val="10"/>
        <rFont val="Arial"/>
        <family val="2"/>
        <charset val="238"/>
      </rPr>
      <t xml:space="preserve"> jelű földgáz tüzelésű duoblokk égő a mellékelt berendezésjegyzék szerinti műszaki specifikációval</t>
    </r>
  </si>
  <si>
    <r>
      <rPr>
        <b/>
        <sz val="10"/>
        <rFont val="Arial"/>
        <family val="2"/>
        <charset val="238"/>
      </rPr>
      <t xml:space="preserve">ECO1 </t>
    </r>
    <r>
      <rPr>
        <sz val="10"/>
        <rFont val="Arial"/>
        <family val="2"/>
        <charset val="238"/>
      </rPr>
      <t>feedwater-fluegas heat exchanger built on boliler specified according to the equipment list attached.</t>
    </r>
  </si>
  <si>
    <r>
      <rPr>
        <b/>
        <sz val="10"/>
        <rFont val="Arial"/>
        <family val="2"/>
        <charset val="238"/>
      </rPr>
      <t>ECO1</t>
    </r>
    <r>
      <rPr>
        <sz val="10"/>
        <rFont val="Arial"/>
        <family val="2"/>
        <charset val="238"/>
      </rPr>
      <t xml:space="preserve"> jelű kazánra épített tápvíz-füstgáz hőcserélő a mellékelt berendezésjegyzék szerinti műszaki specifikációval</t>
    </r>
  </si>
  <si>
    <r>
      <rPr>
        <b/>
        <sz val="10"/>
        <rFont val="Arial"/>
        <family val="2"/>
        <charset val="238"/>
      </rPr>
      <t xml:space="preserve">CD1 </t>
    </r>
    <r>
      <rPr>
        <sz val="10"/>
        <rFont val="Arial"/>
        <family val="2"/>
        <charset val="238"/>
      </rPr>
      <t>chemical dosing plant specified according to the equipment list attached.</t>
    </r>
  </si>
  <si>
    <r>
      <rPr>
        <b/>
        <sz val="10"/>
        <rFont val="Arial"/>
        <family val="2"/>
        <charset val="238"/>
      </rPr>
      <t>CD1</t>
    </r>
    <r>
      <rPr>
        <sz val="10"/>
        <rFont val="Arial"/>
        <family val="2"/>
        <charset val="238"/>
      </rPr>
      <t xml:space="preserve"> jelű vegyszeradagoló berendezés a mellékelt berendezésjegyzék szerinti műszaki specifikációval</t>
    </r>
  </si>
  <si>
    <r>
      <rPr>
        <b/>
        <sz val="10"/>
        <rFont val="Arial"/>
        <family val="2"/>
        <charset val="238"/>
      </rPr>
      <t xml:space="preserve">CD2 </t>
    </r>
    <r>
      <rPr>
        <sz val="10"/>
        <rFont val="Arial"/>
        <family val="2"/>
        <charset val="238"/>
      </rPr>
      <t>chemical dosing plant specified according to the equipment list attached.</t>
    </r>
  </si>
  <si>
    <r>
      <rPr>
        <b/>
        <sz val="10"/>
        <rFont val="Arial"/>
        <family val="2"/>
        <charset val="238"/>
      </rPr>
      <t>CD2</t>
    </r>
    <r>
      <rPr>
        <sz val="10"/>
        <rFont val="Arial"/>
        <family val="2"/>
        <charset val="238"/>
      </rPr>
      <t xml:space="preserve"> jelű vegyszeradagoló berendezés a mellékelt berendezésjegyzék szerinti műszaki specifikációval</t>
    </r>
  </si>
  <si>
    <r>
      <rPr>
        <b/>
        <sz val="10"/>
        <rFont val="Arial"/>
        <family val="2"/>
        <charset val="238"/>
      </rPr>
      <t xml:space="preserve">CD3 </t>
    </r>
    <r>
      <rPr>
        <sz val="10"/>
        <rFont val="Arial"/>
        <family val="2"/>
        <charset val="238"/>
      </rPr>
      <t>chemical dosing plant specified according to the equipment list attached.</t>
    </r>
  </si>
  <si>
    <r>
      <rPr>
        <b/>
        <sz val="10"/>
        <rFont val="Arial"/>
        <family val="2"/>
        <charset val="238"/>
      </rPr>
      <t>CD3</t>
    </r>
    <r>
      <rPr>
        <sz val="10"/>
        <rFont val="Arial"/>
        <family val="2"/>
        <charset val="238"/>
      </rPr>
      <t xml:space="preserve"> jelű vegyszeradagoló berendezés a mellékelt berendezésjegyzék szerinti műszaki specifikációval</t>
    </r>
  </si>
  <si>
    <r>
      <rPr>
        <b/>
        <sz val="10"/>
        <rFont val="Arial"/>
        <family val="2"/>
        <charset val="238"/>
      </rPr>
      <t>MWT</t>
    </r>
    <r>
      <rPr>
        <sz val="10"/>
        <rFont val="Arial"/>
        <family val="2"/>
        <charset val="238"/>
      </rPr>
      <t xml:space="preserve"> Make-up water tank with deaerator according to the equipment list attached.</t>
    </r>
  </si>
  <si>
    <r>
      <rPr>
        <b/>
        <sz val="10"/>
        <rFont val="Arial"/>
        <family val="2"/>
        <charset val="238"/>
      </rPr>
      <t>MWT</t>
    </r>
    <r>
      <rPr>
        <sz val="10"/>
        <rFont val="Arial"/>
        <family val="2"/>
        <charset val="238"/>
      </rPr>
      <t xml:space="preserve"> jelű gáztalanítós pótvÍz tartály a mellékelt berendezésjegyzék szerinti műszaki specifikációval</t>
    </r>
  </si>
  <si>
    <t>Elbow 3D 45° 
DN50 
P235GH 
MSZ EN 10253-2:2008</t>
  </si>
  <si>
    <t>Csőív 3D 45° 
DN50 
P235GH 
MSZ EN 10253-2:2008</t>
  </si>
  <si>
    <t>Weld-neck flange 
DN50 
PN40 
P245GH 
MSZ EN 1092-1:2018</t>
  </si>
  <si>
    <t>Hegesztőtoldatos acélkarima 
DN50 
PN40 
P245GH 
MSZ EN 1092-1:2018</t>
  </si>
  <si>
    <t>Weld-neck flange 
DN65 
PN40 
P245GH 
MSZ EN 1092-1:2018</t>
  </si>
  <si>
    <t>Hegesztőtoldatos acélkarima 
DN65 
PN40 
P245GH 
MSZ EN 1092-1:2018</t>
  </si>
  <si>
    <t>Weld-neck flange 
DN80 
PN40 
P245GH 
MSZ EN 1092-1:2018</t>
  </si>
  <si>
    <t>Hegesztőtoldatos acélkarima 
DN80 
PN40 
P245GH 
MSZ EN 1092-1:2018</t>
  </si>
  <si>
    <t>Flange joint with standard bolt 
DN50 
PN40 
P245GH 
MSZ EN 1515-1 
Medium: Feed water</t>
  </si>
  <si>
    <t>Karimakötés készlet normál csavarzattal 
DN50 
PN40 
P245GH 
MSZ EN 1515-1 
Közeg: Tápvíz</t>
  </si>
  <si>
    <t>Flange joint with standard bolt 
DN65 
PN40 
P245GH 
MSZ EN 1515-1 
Medium: Feed water</t>
  </si>
  <si>
    <t>Karimakötés készlet normál csavarzattal 
DN65 
PN40 
P245GH 
MSZ EN 1515-1 
Közeg: Tápvíz</t>
  </si>
  <si>
    <t>Flange joint with standard bolt 
DN80 
PN40 
P245GH 
MSZ EN 1515-1 
Medium: Steam-condensate</t>
  </si>
  <si>
    <t>Karimakötés készlet normál csavarzattal 
DN80 
PN40 
P245GH 
MSZ EN 1515-1 
Közeg: Gőz-kondenz</t>
  </si>
  <si>
    <t>Flange joint with long bolt 
DN50 
PN40 
P245GH 
MSZ EN 1515-1 
Medium: Feed water</t>
  </si>
  <si>
    <t>Karimakötés készlet hosszú csavarzattal 
DN50 
PN40 
P245GH 
MSZ EN 1515-1 
Közeg: Tápvíz</t>
  </si>
  <si>
    <t>Wifi AP installation, commissioning (APs are provided by customer)</t>
  </si>
  <si>
    <t>Wifi AP szerelés, beüzemelés ( az AP-kat a megrendelő biztosítja)</t>
  </si>
  <si>
    <t>IP kamera: 4.0 MPx 1/3" 2. generációs, Progressive Scan CMOS, Kültéri dome, motoros IR szűrő mozgató , IR LED-ekkel (10m), H.264, PSIA/ONVIF, 3.6mm, F1.4 Autoírisz,PoE / 12VDC, SDHC kártya foglalat, PoE,</t>
  </si>
  <si>
    <t>IP kamera: 8.0 MPx 1/3" 2. generációs, Progressive Scan CMOS, Kültéri dome, motoros IR szűrő mozgató , IR LED-ekkel (10m), H.264, PSIA/ONVIF, 3.6mm, F1.4 Autoírisz,PoE / 12VDC, SDHC kártya foglalat, PoE,
Arcfelismerő analitikával</t>
  </si>
  <si>
    <t>IP kamera: 3.0 MPx 1/3" 2. generációs, Progressive Scan CMOS, Kültéri, motoros IR szűrő mozgató , IR LED-ekkel (15m), H.264, PSIA/ONVIF, 2.7-12mm, F1.4 Autoírisz,PoE / 12VDC, SDHC kártya foglalat, PAL</t>
  </si>
  <si>
    <t>IP kamera: 8.0 MPx 1/3" 2. generációs, Progressive Scan CMOS, Kültéri, motoros IR szűrő mozgató , IR LED-ekkel (15m), H.264, PSIA/ONVIF, 2.7-12mm, F1.4 Autoírisz,PoE / 12VDC, SDHC kártya foglalat, PAL
Arcfelismerő analitikával</t>
  </si>
  <si>
    <t>40"-os képernyő kameraképek megtekintéséhez</t>
  </si>
  <si>
    <t>Hálózati rögzítő:  1-16 IP kamera rögzítése (VGA-tól 12 MPX-ig, a csatlakoztatható kamerák száma függ a beállított átviteli sebességektől), minimum 320Mbps rögzítési adatsebesség, HDD-vel, HDMI/VGA, 1db 10/100/1000 RJ45,  1db USB 2.0, 1db USB 3.0, díjmentes videó menedzsment szoftver, rögzítési idő A beruházó által meghatározottak szerint (1hét) + 40%-os rögzítési anyaghoz szükséges HDD-vel.</t>
  </si>
  <si>
    <t>40 "screen for viewing camera images</t>
  </si>
  <si>
    <t>Network video recorder: 1-16 IP camera recording (VGA to 12 MPX, number of connectable cameras depends on set transmission rates), minimum 320Mbps recording rate, HDD, HDMI / VGA, 1dB 10/100/1000 RJ45, 1 USB 2.0, 1 USB 3.0, free video management software, recording time of by Client PN documentations (1 weak) + HDD for 40% recording material</t>
  </si>
  <si>
    <t>Tűzjelző rendszer</t>
  </si>
  <si>
    <t>Sounder beacon with base for noise protection cabins</t>
  </si>
  <si>
    <t>24 V/5 A-s power supply unit with charger for noise protection cabins</t>
  </si>
  <si>
    <t>Control modul 2 IN / 2 OUT with box for module for noise protection cabins</t>
  </si>
  <si>
    <t>Thermal cable for noise protection cabins</t>
  </si>
  <si>
    <t>Tűzjelző hang-és fényjelző zajvédő kabinok részére</t>
  </si>
  <si>
    <t>24 V/5 A-s hálózati táp és akkutöltő dobozolva (2 db 7 Ah-ás akku fér el benne)  zajvédő kabinok részére</t>
  </si>
  <si>
    <t>Kombinált modul felügyelt, 2 kimenet+ 2 bemenet, dobozolva kompletten zajvédő kabinok részére</t>
  </si>
  <si>
    <t>Hőkábel  zajvédő kabinok részére</t>
  </si>
  <si>
    <t>VISITOR kértya kiadásra alkalmas rendszer kompletten</t>
  </si>
  <si>
    <t>Beléptető rendszer kezelésére PC monitorral kompletten (szoftverekkel, lincencekkel, stb)</t>
  </si>
  <si>
    <t>VISITOR interrogation system is complete</t>
  </si>
  <si>
    <t>Access control system complete with PC monitor (software, licenses, etc.)</t>
  </si>
  <si>
    <t xml:space="preserve">same, but 30kW
(spec.szám 1.11.8)
</t>
  </si>
  <si>
    <t>u.a. 30kW
(spec.szám 1.11.8)</t>
  </si>
  <si>
    <t>2YSLCY-J 4*16mm2 power transmission cable</t>
  </si>
  <si>
    <t>2YSLCY-J 4*16mm2 erőátviteli kábel</t>
  </si>
  <si>
    <t>Dry type, low-loss transformer 2500 kVA, 20/0,4 kV</t>
  </si>
  <si>
    <t>Metal conduit, 25mm, with accessories</t>
  </si>
  <si>
    <t>Fém védőcső, 25mm, szerelvényekkel</t>
  </si>
  <si>
    <t>Metal conduit, 40mm, with accessories</t>
  </si>
  <si>
    <t>Fém védőcső, 40mm, szerelvényekkel</t>
  </si>
  <si>
    <r>
      <t>WICSTYLE 75 evo Hőhidmentes alumínium ajtórendszerr beépítése elhelyezve, tartozékokkal, egyszárnyú/kétszárnyú kivitelben</t>
    </r>
    <r>
      <rPr>
        <b/>
        <sz val="8"/>
        <rFont val="Arial"/>
        <family val="2"/>
        <charset val="238"/>
      </rPr>
      <t xml:space="preserve">
</t>
    </r>
  </si>
  <si>
    <t>Lobby - Main stair railing. 40/40 powder-coated steel railing, max. Distance 120 cm, side mounting for stair arm and floor edge, between 10.10.4. heat-reinforced (TVG, VSG) safety clamped glass with polished polished edges, handrail, height 1 meter above the walking line  RAL7016
LK1</t>
  </si>
  <si>
    <t>Staircase - Stair railing. 40/40 powder-coated steel railing, side mounting for stair armrest and floor edge, 40/5 powder-coated flat railing top and bottom bars, 40/5 powder-coated flat railing bar at 10 cm, hardwood handrail, surface-treated, height 1 meter above the walkway RAL7016
LK2</t>
  </si>
  <si>
    <r>
      <rPr>
        <b/>
        <sz val="8"/>
        <rFont val="Arial"/>
        <family val="2"/>
        <charset val="238"/>
      </rPr>
      <t>Wash basin trap</t>
    </r>
    <r>
      <rPr>
        <sz val="8"/>
        <rFont val="Arial"/>
        <family val="2"/>
        <charset val="238"/>
      </rPr>
      <t xml:space="preserve"> and water connection assemby on a mounting plate, for concealed installation, with brass valves and integrated odor trap
- water connections: DN15
- drainage connection in/out: DN32/40
- manufacturer: Hütterer &amp; Lechner
- type HL134</t>
    </r>
  </si>
  <si>
    <r>
      <rPr>
        <b/>
        <sz val="8"/>
        <rFont val="Arial"/>
        <family val="2"/>
        <charset val="238"/>
      </rPr>
      <t>Mosdószifon</t>
    </r>
    <r>
      <rPr>
        <sz val="8"/>
        <rFont val="Arial"/>
        <family val="2"/>
        <charset val="238"/>
      </rPr>
      <t xml:space="preserve"> és vízcsatlakozó egység rögzítő lemezzel, rejtett beépítésre, bronz szelepekkel, intergrált bűzzárral
- víz csatlakozások: DN15
- szennyvíz csatlakozás be/kilépő: DN32/40
- gyártó: Hütterer &amp; Lechner
- típus HL134</t>
    </r>
  </si>
  <si>
    <r>
      <rPr>
        <b/>
        <sz val="8"/>
        <rFont val="Arial"/>
        <family val="2"/>
        <charset val="238"/>
      </rPr>
      <t>Siphon for condensate</t>
    </r>
    <r>
      <rPr>
        <sz val="8"/>
        <rFont val="Arial"/>
        <family val="2"/>
        <charset val="238"/>
      </rPr>
      <t xml:space="preserve"> from air conditioning systems, for in-wall installation, with odour trap protected from drying out, demountable for cleaning
- inlet: DN20-32
- outlet: DN32
- manufacturer: Hütterer &amp; Lechner
- type: HL138</t>
    </r>
  </si>
  <si>
    <r>
      <rPr>
        <b/>
        <sz val="8"/>
        <rFont val="Arial"/>
        <family val="2"/>
        <charset val="238"/>
      </rPr>
      <t>Kondenzátum-szifon</t>
    </r>
    <r>
      <rPr>
        <sz val="8"/>
        <rFont val="Arial"/>
        <family val="2"/>
        <charset val="238"/>
      </rPr>
      <t xml:space="preserve"> légkondicionáló rendszerekhez, falban való beépítésre, kiszáradás ellen védett bűzzárral, tisztításhoz szétszerelhető
- bemenet: DN20-32
- kimenet: DN32
- gyártó: Hütterer &amp; Lechner
- típus: HL138</t>
    </r>
  </si>
  <si>
    <r>
      <rPr>
        <b/>
        <sz val="8"/>
        <rFont val="Arial"/>
        <family val="2"/>
        <charset val="238"/>
      </rPr>
      <t>Floor drain</t>
    </r>
    <r>
      <rPr>
        <sz val="8"/>
        <rFont val="Arial"/>
        <family val="2"/>
        <charset val="238"/>
      </rPr>
      <t xml:space="preserve"> with sealing flange, odour trap w. water seal and backflow prevention, w. cut-to-length grate frame 12 - 70 mm / 123 x 123 mm and stainless steel grate 115 x 115 mm, delivered with installation frame and cover
- inlet: DN40/50
- outlet: DN50
- manufacturer: Hütterer &amp; Lechner
- type: HL300</t>
    </r>
  </si>
  <si>
    <r>
      <rPr>
        <b/>
        <sz val="8"/>
        <rFont val="Arial"/>
        <family val="2"/>
        <charset val="238"/>
      </rPr>
      <t>Padlóösszefolyó</t>
    </r>
    <r>
      <rPr>
        <sz val="8"/>
        <rFont val="Arial"/>
        <family val="2"/>
        <charset val="238"/>
      </rPr>
      <t xml:space="preserve"> szigetelőgallérral, bűzzáral, visszafolyásgátlóval, méretre vágható rácstartóval 12 - 70mm / 123 x 123mm, és rozsdamentes acél ráccsal, beépítéshez segédkerettel és takarófedéllel szállítva
- bemenet: DN40/50
- kimenet: DN50
- gyártó: Hütterer &amp; Lechner
- típus: HL300</t>
    </r>
  </si>
  <si>
    <r>
      <rPr>
        <b/>
        <sz val="8"/>
        <rFont val="Arial"/>
        <family val="2"/>
        <charset val="238"/>
      </rPr>
      <t>Floor drain</t>
    </r>
    <r>
      <rPr>
        <sz val="8"/>
        <rFont val="Arial"/>
        <family val="2"/>
        <charset val="238"/>
      </rPr>
      <t xml:space="preserve"> with sealing flange, vertical outlet, PRIMUS odour trap w. water seal, w. cut-to-length grate frame 12 - 70 mm / 123 x 123 mm and stainless steel grate 115 x 115 mm, delivered with installation frame and cover
- outlet: DN50/75/110
- manufacturer: Hütterer &amp; Lechner
- type: HL310nPr</t>
    </r>
  </si>
  <si>
    <r>
      <rPr>
        <b/>
        <sz val="8"/>
        <rFont val="Arial"/>
        <family val="2"/>
        <charset val="238"/>
      </rPr>
      <t>Padlóösszefolyó</t>
    </r>
    <r>
      <rPr>
        <sz val="8"/>
        <rFont val="Arial"/>
        <family val="2"/>
        <charset val="238"/>
      </rPr>
      <t xml:space="preserve"> szigetelőgallérral, függőleges kimenettel, bűzzáral, méretre vágható rácstartóval 12 - 70mm / 123 x 123mm, és rozsdamentes acél ráccsal, beépítéshez segédkerettel és takarófedéllel szállítva
- kimenet: DN50/75/110
- gyártó: Hütterer &amp; Lechner
- típus: HL310nPr</t>
    </r>
  </si>
  <si>
    <r>
      <rPr>
        <b/>
        <sz val="8"/>
        <rFont val="Arial"/>
        <family val="2"/>
        <charset val="238"/>
      </rPr>
      <t>Air admittance valve</t>
    </r>
    <r>
      <rPr>
        <sz val="8"/>
        <rFont val="Arial"/>
        <family val="2"/>
        <charset val="238"/>
      </rPr>
      <t xml:space="preserve">
with removable insect screen, thermal insulation casing
- size: DN50/75/110
- manufacturer: Hütterer &amp; Lechner
- type: HL900</t>
    </r>
  </si>
  <si>
    <r>
      <rPr>
        <b/>
        <sz val="8"/>
        <rFont val="Arial"/>
        <family val="2"/>
        <charset val="238"/>
      </rPr>
      <t>Légbeszívó szelep</t>
    </r>
    <r>
      <rPr>
        <sz val="8"/>
        <rFont val="Arial"/>
        <family val="2"/>
        <charset val="238"/>
      </rPr>
      <t xml:space="preserve">
levehető rovarfogó ráccsal, hőszigetelő burkolattal
- méret: DN50/75/110
- gyártó: Hütterer &amp; Lechner
- típus: HL900</t>
    </r>
  </si>
  <si>
    <r>
      <rPr>
        <b/>
        <sz val="8"/>
        <rFont val="Arial"/>
        <family val="2"/>
        <charset val="238"/>
      </rPr>
      <t>Air admittance valve</t>
    </r>
    <r>
      <rPr>
        <sz val="8"/>
        <rFont val="Arial"/>
        <family val="2"/>
        <charset val="238"/>
      </rPr>
      <t xml:space="preserve">
for concealed installation, with removable membrane insert, cut-to-length neck and cover plate
- size: DN50/75
- manufacturer: Hütterer &amp; Lechner
- type: HL905</t>
    </r>
  </si>
  <si>
    <r>
      <rPr>
        <b/>
        <sz val="8"/>
        <rFont val="Arial"/>
        <family val="2"/>
        <charset val="238"/>
      </rPr>
      <t>Légbeszívó szelep</t>
    </r>
    <r>
      <rPr>
        <sz val="8"/>
        <rFont val="Arial"/>
        <family val="2"/>
        <charset val="238"/>
      </rPr>
      <t xml:space="preserve">
rejtett beépítésre, kivehető membránnal, méretre vágható nyakkal és takarólappal
- méret: DN50/75
- gyártó: Hütterer &amp; Lechner
- típus: HL905</t>
    </r>
  </si>
  <si>
    <r>
      <rPr>
        <b/>
        <sz val="8"/>
        <rFont val="Arial"/>
        <family val="2"/>
        <charset val="238"/>
      </rPr>
      <t>Drip funnel</t>
    </r>
    <r>
      <rPr>
        <sz val="8"/>
        <rFont val="Arial"/>
        <family val="2"/>
        <charset val="238"/>
      </rPr>
      <t xml:space="preserve"> w. odor trap
- outlet: DN32
- manufacturer: Hütterer &amp; Lechner
- type: HL21</t>
    </r>
  </si>
  <si>
    <r>
      <rPr>
        <b/>
        <sz val="8"/>
        <rFont val="Arial"/>
        <family val="2"/>
        <charset val="238"/>
      </rPr>
      <t xml:space="preserve">Csepegtető tölcsér </t>
    </r>
    <r>
      <rPr>
        <sz val="8"/>
        <rFont val="Arial"/>
        <family val="2"/>
        <charset val="238"/>
      </rPr>
      <t>bűzzárral
- kimenet: DN32
- gyártó: Hütterer &amp; Lechner
- típus: HL21</t>
    </r>
  </si>
  <si>
    <r>
      <rPr>
        <b/>
        <sz val="8"/>
        <rFont val="Arial"/>
        <family val="2"/>
        <charset val="238"/>
      </rPr>
      <t>Geberit PE HD</t>
    </r>
    <r>
      <rPr>
        <sz val="8"/>
        <rFont val="Arial"/>
        <family val="2"/>
        <charset val="238"/>
      </rPr>
      <t xml:space="preserve"> general quality requirements:
Geberit PE HD drain piperendszer leszívásos esővíz rendszerhez, hegesztett vagy elektrofittinges kötésekkel, előregyártott idomokkal, szakaszos tömörségipróbával. D32-tól D315-ig tart a méretskála. Megengedett hőmérésklet tartomány 0-80°C. PN1,5 nyomásfokozatú. UV álló.</t>
    </r>
  </si>
  <si>
    <r>
      <rPr>
        <b/>
        <sz val="8"/>
        <rFont val="Arial"/>
        <family val="2"/>
        <charset val="238"/>
      </rPr>
      <t>Geberit PE HD</t>
    </r>
    <r>
      <rPr>
        <sz val="8"/>
        <rFont val="Arial"/>
        <family val="2"/>
        <charset val="238"/>
      </rPr>
      <t xml:space="preserve"> általános minőségi elvárások:
Geberit PE HD lefolyócsőrendszer leszívásos esővíz rendszerhez, hegesztett vagy elektrofittinges kötésekkel, előregyártott idomokkal, szakaszos tömörségipróbával. D32-tól D315-ig tart a méretskála. Megengedett hőmérésklet tartomány 0-80°C. PN1,5 nyomásfokozatú. UV álló.</t>
    </r>
  </si>
  <si>
    <r>
      <rPr>
        <b/>
        <sz val="8"/>
        <rFont val="Arial"/>
        <family val="2"/>
        <charset val="238"/>
      </rPr>
      <t>Emergency overflow set</t>
    </r>
    <r>
      <rPr>
        <sz val="8"/>
        <rFont val="Arial"/>
        <family val="2"/>
        <charset val="238"/>
      </rPr>
      <t xml:space="preserve"> for Pluvia roof outlets with 12l/s discharge rate, made of polypropylene
- manufacturer: Geberit
- type: Pluvia 359.114.00.1</t>
    </r>
  </si>
  <si>
    <r>
      <rPr>
        <b/>
        <sz val="8"/>
        <rFont val="Arial"/>
        <family val="2"/>
        <charset val="238"/>
      </rPr>
      <t>Vésztúlfolyókészlet</t>
    </r>
    <r>
      <rPr>
        <sz val="8"/>
        <rFont val="Arial"/>
        <family val="2"/>
        <charset val="238"/>
      </rPr>
      <t xml:space="preserve"> Pluvia 12l/s kifolyású tetőösszefolyóhoz, polipropilénből
- gyártó: Geberit
- típus: Pluvia 359.114.00.1</t>
    </r>
  </si>
  <si>
    <r>
      <rPr>
        <b/>
        <sz val="8"/>
        <rFont val="Arial"/>
        <family val="2"/>
        <charset val="238"/>
      </rPr>
      <t xml:space="preserve">Washbasin </t>
    </r>
    <r>
      <rPr>
        <sz val="8"/>
        <rFont val="Arial"/>
        <family val="2"/>
        <charset val="238"/>
      </rPr>
      <t>60cm (mounted on drywall)
Assembled from the following components:
By drywall mounting, architectural supporting structure is necessary!
1 pc Hansgrohe Focus infra sensor faucet , adjustable temperature limiter, adjustable temperature, water conserving aerator (3,8l/min),
1 pc MOFÉM siphon for washbasin, with drain valve, polished, chromed, cover plate
2 pc 1/2" concealed valve from brass, internal thread, with elongated neck
2 pc MOFÉM 1/2"-3/8" corner valve with wall plate
2 pc 3/8" flexible connection pipe</t>
    </r>
  </si>
  <si>
    <r>
      <rPr>
        <b/>
        <sz val="8"/>
        <rFont val="Arial"/>
        <family val="2"/>
        <charset val="238"/>
      </rPr>
      <t>Stainless Steel Washbasin</t>
    </r>
    <r>
      <rPr>
        <sz val="8"/>
        <rFont val="Arial"/>
        <family val="2"/>
        <charset val="238"/>
      </rPr>
      <t xml:space="preserve"> 60cm (mounted on drywall)
Assembled from the following components:
By drywall mounting, architectural supporting structure is necessary!
1 pc Hansgrohe Focus infra sensor faucet , adjustable temperature limiter, adjustable temperature, water conserving aerator (3,8l/min),
1 pc MOFÉM siphon for washbasin, with drain valve, polished, chromed, cover plate
2 pc 1/2" concealed valve from brass, internal thread, with elongated neck
2 pc MOFÉM 1/2"-3/8" corner valve with wall plate
2 pc 3/8" flexible connection pipe</t>
    </r>
  </si>
  <si>
    <r>
      <rPr>
        <b/>
        <sz val="8"/>
        <rFont val="Arial"/>
        <family val="2"/>
        <charset val="238"/>
      </rPr>
      <t>Rozsdamentes mosdó</t>
    </r>
    <r>
      <rPr>
        <sz val="8"/>
        <rFont val="Arial"/>
        <family val="2"/>
        <charset val="238"/>
      </rPr>
      <t xml:space="preserve"> 60cm (gipszkaton falra)
Az alábbi elemekből összeállítva:
Gipszkartonfalban tartószerkezeti előkészítés szükséges építészetben!
1 db Hansgrohe Focus infrás csaptelep , állítható hőfokkorlátozóval, beállítható hőmérséklettel, víztakarékos perlátorral (3,8l/min),
1 db MOFÉM búraszifon mosdóhoz, leeresztőszeleppel, fényezett, krómozott, takarótányérral
2 db 1/2" falikorong sárgarézből, belső menettel, hosszúnyakkal
2 db MOFÉM 1/2"-3/8" sarokszelep falitárcsával
2 db 3/8" flexibilis bekötőcsővel</t>
    </r>
  </si>
  <si>
    <r>
      <rPr>
        <b/>
        <sz val="8"/>
        <rFont val="Arial"/>
        <family val="2"/>
        <charset val="238"/>
      </rPr>
      <t>Wall-hung toilet</t>
    </r>
    <r>
      <rPr>
        <sz val="8"/>
        <rFont val="Arial"/>
        <family val="2"/>
        <charset val="238"/>
      </rPr>
      <t>, wash-down type
Assembled from the following components:
By drywall mounting, architectural supporting structure is necessary! 1 pc Geberit 111.300 concealed self-supporting steel frame console for wall-hung toilet, with flush tank,1,2m construction height, flushing adjustable between 3 and 9 litres. (min. 3 litrere, set to max. 4.5 litre) 
1 pc Geberit Bolero 115.777.46.1 dual flush actuator, in matte chrome color</t>
    </r>
  </si>
  <si>
    <r>
      <rPr>
        <b/>
        <sz val="8"/>
        <rFont val="Arial"/>
        <family val="2"/>
        <charset val="238"/>
      </rPr>
      <t>Fali WC</t>
    </r>
    <r>
      <rPr>
        <sz val="8"/>
        <rFont val="Arial"/>
        <family val="2"/>
        <charset val="238"/>
      </rPr>
      <t>, mélyöblítésű
Az alábbi elemekből összeállítva:
Gipszkartonfalban tartószerkezeti előkészítés szükséges építészetben! 1 db Geberit 111.300 falba süllyesztett önhordó acélszerkezetű szerelőelem fali WC-hez, falsík mögötti öblítő tartállyal,1,2m szerelési magasságú, öblítés beállítható 3 - 9 litre között. (min. 3 litrere, max. 4,5 litrere beállítva) 
1 db Geberit Bolero 115.777.46.1 kétfokozatú nyomólap, matt króm színben</t>
    </r>
  </si>
  <si>
    <r>
      <rPr>
        <b/>
        <sz val="8"/>
        <rFont val="Arial"/>
        <family val="2"/>
        <charset val="238"/>
      </rPr>
      <t>Urinal</t>
    </r>
    <r>
      <rPr>
        <sz val="8"/>
        <rFont val="Arial"/>
        <family val="2"/>
        <charset val="238"/>
      </rPr>
      <t>, with backside water connection, flushing nozzle
Assembled from the following components:
drywall mounting bracket
1 pc Geberit Duofix urinal mounting frame
1 pc Geberit Public 115.825 urinal flush control, built-in reserve shut-off valve, chrome, size: 197x156 (set to 0,7 litre/flush)</t>
    </r>
  </si>
  <si>
    <r>
      <rPr>
        <b/>
        <sz val="8"/>
        <rFont val="Arial"/>
        <family val="2"/>
        <charset val="238"/>
      </rPr>
      <t>Vizelde</t>
    </r>
    <r>
      <rPr>
        <sz val="8"/>
        <rFont val="Arial"/>
        <family val="2"/>
        <charset val="238"/>
      </rPr>
      <t xml:space="preserve"> hátsó vízbekötésű, öblítőfúvókával
Az alábbi elemekből összeállítva:
gipszkarton könnyűszerkezetes falba való tartószerkezettel!
1 db Geberit Duofix piszoár szerelőkeret
1 db Geberit Public 115.825 piszoár elektronika, beépített tartalékelzáróval, króm, Mérete: 197x156 (0,7 litre/öblítésre állítva)</t>
    </r>
  </si>
  <si>
    <r>
      <rPr>
        <b/>
        <sz val="8"/>
        <rFont val="Arial"/>
        <family val="2"/>
        <charset val="238"/>
      </rPr>
      <t>Shower tray</t>
    </r>
    <r>
      <rPr>
        <sz val="8"/>
        <rFont val="Arial"/>
        <family val="2"/>
        <charset val="238"/>
      </rPr>
      <t xml:space="preserve"> 90x160cm
Assembled from the following components:
1 pc Hansgrohe Ecostat S thermostatic mixing shower faucet (9,0 l/min),
1,5m shower hose, wate conserving hand shower, wall mount
1 pc Hansgrohe Croma 100 Vario Eco Smart shower set
2 pc concealed valve from brass, internal thread, with elongated neck
2 pc universal leg to level the shower tray</t>
    </r>
  </si>
  <si>
    <r>
      <rPr>
        <b/>
        <sz val="8"/>
        <rFont val="Arial"/>
        <family val="2"/>
        <charset val="238"/>
      </rPr>
      <t>Zuhanytálca</t>
    </r>
    <r>
      <rPr>
        <sz val="8"/>
        <rFont val="Arial"/>
        <family val="2"/>
        <charset val="238"/>
      </rPr>
      <t xml:space="preserve"> 90x160cm
Az alábbi elemekből összeállítva:
1 db Hansgrohe Ecostat S termosztatikus keverő zuhany csaptelep (9,0 l/min),
1,5m zuhanytömlővel, víztakarékos kézizuhannyal, zuhanytaró fali szerelvénnyel
1 db Hansgrohe Croma 100 Vario Eco Smart zuhanygarnitúra
2 db falikorong sárgarézből, belső menettel, hosszúnyakkal
2 db Univerzális láb zuhanytálca vízszintbe hozatalához</t>
    </r>
  </si>
  <si>
    <r>
      <rPr>
        <b/>
        <sz val="8"/>
        <rFont val="Arial"/>
        <family val="2"/>
        <charset val="238"/>
      </rPr>
      <t>Stainless steel cleaner's sink</t>
    </r>
    <r>
      <rPr>
        <sz val="8"/>
        <rFont val="Arial"/>
        <family val="2"/>
        <charset val="238"/>
      </rPr>
      <t xml:space="preserve"> (mounted on drywall) Teka BS514 (705140200) + Folding grate stainless steel Teka BS515 (705150200 comprises the following components:
By drywall mounting, architectural supporting structure is necessary! 2 pc MOFÉM wall spigot (9,5 l/min/spigot), hose adapter, air admittance valve
1 pc MOFÉM siphon for washbasin, with drain valve, polished, chromed, cover plate
2 pc 1/2" concealed valve from brass, internal thread, with elongated neck</t>
    </r>
  </si>
  <si>
    <r>
      <rPr>
        <b/>
        <sz val="8"/>
        <rFont val="Arial"/>
        <family val="2"/>
        <charset val="238"/>
      </rPr>
      <t>Fali kiöntő, rozsdamentes acé</t>
    </r>
    <r>
      <rPr>
        <sz val="8"/>
        <rFont val="Arial"/>
        <family val="2"/>
        <charset val="238"/>
      </rPr>
      <t>l (gipszkaton falra) Teka BS514 (705140200) + Vödörtartó rács rozsdamentes acél Teka BS515 (705150200 előkészítése az alábbi elemekből: 
Gipszkartonfalban tartószerkezeti előkészítés szükséges építészetben! 2 db MOFÉM fali kifolyószelep (9,5 l/min/szelep), tömlővéggel, légbeszívóval
1 db MOFÉM búraszifon mosdóhoz, leeresztőszeleppel, fényezett, krómozott, takarótányérral
2 db 1/2" falikorong sárgarézből, belső menettel, hosszúnyakkal</t>
    </r>
  </si>
  <si>
    <t>Tartózás általános minőségi elvárásai:
Komplett tartózást, a terv és műszaki leírás szerinti megfogási távolságokkal kell elkészíteni, melyhez horganyzott kivitelű típus csőbilincseket, csőtartókat és függesztőket kell használni rezgés- és hangszigetelt betétekkel.</t>
  </si>
  <si>
    <r>
      <rPr>
        <b/>
        <sz val="8"/>
        <rFont val="Arial"/>
        <family val="2"/>
        <charset val="238"/>
      </rPr>
      <t xml:space="preserve">Water meter
</t>
    </r>
    <r>
      <rPr>
        <i/>
        <sz val="8"/>
        <rFont val="Arial"/>
        <family val="2"/>
        <charset val="238"/>
      </rPr>
      <t>O.0.26.0 Corridor</t>
    </r>
    <r>
      <rPr>
        <sz val="8"/>
        <rFont val="Arial"/>
        <family val="2"/>
        <charset val="238"/>
      </rPr>
      <t xml:space="preserve">
for drinking water, flanged, with counter and sensors, impulse signal outlet for remote readout by building managemet system
- nominal diameter: DN65
- nominal flow [m³/h]: 10.8
- manufacturer: MOM Zrt.
- type: WESAN WS</t>
    </r>
  </si>
  <si>
    <r>
      <rPr>
        <b/>
        <sz val="8"/>
        <rFont val="Arial"/>
        <family val="2"/>
        <charset val="238"/>
      </rPr>
      <t xml:space="preserve">Vízméró óra
</t>
    </r>
    <r>
      <rPr>
        <i/>
        <sz val="8"/>
        <rFont val="Arial"/>
        <family val="2"/>
        <charset val="238"/>
      </rPr>
      <t>O.0.26.0 Közlekedő</t>
    </r>
    <r>
      <rPr>
        <sz val="8"/>
        <rFont val="Arial"/>
        <family val="2"/>
        <charset val="238"/>
      </rPr>
      <t xml:space="preserve">
ivóvízhez, karimás, számlálóval és érzékelőkkel, impulzuis-jel kimenettel épületfelügylet általi távleolvasáshoz
- névleges átmérő: DN65
- névleges térfogatáram [m³/h]: 10.8
- gyártó: MOM Zrt.
- típus: WESAN WS</t>
    </r>
  </si>
  <si>
    <r>
      <rPr>
        <b/>
        <sz val="8"/>
        <rFont val="Arial"/>
        <family val="2"/>
        <charset val="238"/>
      </rPr>
      <t xml:space="preserve">Water meter
</t>
    </r>
    <r>
      <rPr>
        <i/>
        <sz val="8"/>
        <rFont val="Arial"/>
        <family val="2"/>
        <charset val="238"/>
      </rPr>
      <t>U.0.02.0 Water treatment</t>
    </r>
    <r>
      <rPr>
        <sz val="8"/>
        <rFont val="Arial"/>
        <family val="2"/>
        <charset val="238"/>
      </rPr>
      <t xml:space="preserve">
for drinking water, flanged, with counter and sensors, impulse signal outlet for remote readout by building managemet system
- nominal diameter: DN100
- nominal flow [m³/h]:
- manufacturer: MOM Zrt.
- type: WESAN WS</t>
    </r>
  </si>
  <si>
    <r>
      <rPr>
        <b/>
        <sz val="8"/>
        <rFont val="Arial"/>
        <family val="2"/>
        <charset val="238"/>
      </rPr>
      <t xml:space="preserve">Vízméró óra
</t>
    </r>
    <r>
      <rPr>
        <i/>
        <sz val="8"/>
        <rFont val="Arial"/>
        <family val="2"/>
        <charset val="238"/>
      </rPr>
      <t>O.0.26.0 Vízkezelés</t>
    </r>
    <r>
      <rPr>
        <sz val="8"/>
        <rFont val="Arial"/>
        <family val="2"/>
        <charset val="238"/>
      </rPr>
      <t xml:space="preserve">
ivóvízhez, karimás, számlálóval és érzékelőkkel, impulzuis-jel kimenettel épületfelügylet általi távleolvasáshoz
- névleges átmérő: DN100
- névleges térfogatáram [m³/h]:
- gyártó: MOM Zrt.
- típus: WESAN WS</t>
    </r>
  </si>
  <si>
    <r>
      <rPr>
        <b/>
        <sz val="8"/>
        <rFont val="Arial"/>
        <family val="2"/>
        <charset val="238"/>
      </rPr>
      <t xml:space="preserve">Water meter
</t>
    </r>
    <r>
      <rPr>
        <i/>
        <sz val="8"/>
        <rFont val="Arial"/>
        <family val="2"/>
        <charset val="238"/>
      </rPr>
      <t>AHU 1-4 Adiabatic cooling</t>
    </r>
    <r>
      <rPr>
        <sz val="8"/>
        <rFont val="Arial"/>
        <family val="2"/>
        <charset val="238"/>
      </rPr>
      <t xml:space="preserve">
for drinking water, flanged, with counter and sensors, impulse signal outlet for remote readout by building managemet system
- nominal diameter: DN65
- nominal flow [m³/h]: 10.8
- manufacturer: MOM Zrt.
- type: WESAN WS</t>
    </r>
  </si>
  <si>
    <r>
      <rPr>
        <b/>
        <sz val="8"/>
        <rFont val="Arial"/>
        <family val="2"/>
        <charset val="238"/>
      </rPr>
      <t xml:space="preserve">Vízméró óra
</t>
    </r>
    <r>
      <rPr>
        <i/>
        <sz val="8"/>
        <rFont val="Arial"/>
        <family val="2"/>
        <charset val="238"/>
      </rPr>
      <t>AHU 1-4 adiabatikus hűtés</t>
    </r>
    <r>
      <rPr>
        <sz val="8"/>
        <rFont val="Arial"/>
        <family val="2"/>
        <charset val="238"/>
      </rPr>
      <t xml:space="preserve">
ivóvízhez, karimás, számlálóval és érzékelőkkel, impulzuis-jel kimenettel épületfelügylet általi távleolvasáshoz
- névleges átmérő: DN65
- névleges térfogatáram [m³/h]: 10.8
- gyártó: MOM Zrt.
- típus: WESAN WS</t>
    </r>
  </si>
  <si>
    <r>
      <rPr>
        <b/>
        <sz val="8"/>
        <rFont val="Arial"/>
        <family val="2"/>
        <charset val="238"/>
      </rPr>
      <t xml:space="preserve">Water meter
</t>
    </r>
    <r>
      <rPr>
        <i/>
        <sz val="8"/>
        <rFont val="Arial"/>
        <family val="2"/>
        <charset val="238"/>
      </rPr>
      <t>Adiabatic cooling gates</t>
    </r>
    <r>
      <rPr>
        <sz val="8"/>
        <rFont val="Arial"/>
        <family val="2"/>
        <charset val="238"/>
      </rPr>
      <t xml:space="preserve">
for softened water, flanged, with counter and sensors, impulse signal outlet for remote readout by building managemet system
- nominal diameter: DN65
- nominal flow [m³/h]:
- manufacturer:
- type:</t>
    </r>
  </si>
  <si>
    <r>
      <rPr>
        <b/>
        <sz val="8"/>
        <rFont val="Arial"/>
        <family val="2"/>
        <charset val="238"/>
      </rPr>
      <t xml:space="preserve">Vízméró óra
</t>
    </r>
    <r>
      <rPr>
        <i/>
        <sz val="8"/>
        <rFont val="Arial"/>
        <family val="2"/>
        <charset val="238"/>
      </rPr>
      <t>Adiabatikus hűtőkapuk</t>
    </r>
    <r>
      <rPr>
        <sz val="8"/>
        <rFont val="Arial"/>
        <family val="2"/>
        <charset val="238"/>
      </rPr>
      <t xml:space="preserve">
lágyvízhez, karimás, számlálóval és érzékelőkkel, impulzuis-jel kimenettel épületfelügylet általi távleolvasáshoz
- névleges átmérő: DN65
- névleges térfogatáram [m³/h]:
- gyártó:
- típus:</t>
    </r>
  </si>
  <si>
    <r>
      <rPr>
        <b/>
        <sz val="8"/>
        <rFont val="Arial"/>
        <family val="2"/>
        <charset val="238"/>
      </rPr>
      <t xml:space="preserve">Water meter
</t>
    </r>
    <r>
      <rPr>
        <i/>
        <sz val="8"/>
        <rFont val="Arial"/>
        <family val="2"/>
        <charset val="238"/>
      </rPr>
      <t>Heating system make-up water</t>
    </r>
    <r>
      <rPr>
        <sz val="8"/>
        <rFont val="Arial"/>
        <family val="2"/>
        <charset val="238"/>
      </rPr>
      <t xml:space="preserve">
for softened water, flanged, with counter and sensors, impulse signal outlet for remote readout by building managemet system
- nominal diameter: DN65
- nominal flow [m³/h]:
- manufacturer:
- type:</t>
    </r>
  </si>
  <si>
    <r>
      <rPr>
        <b/>
        <sz val="8"/>
        <rFont val="Arial"/>
        <family val="2"/>
        <charset val="238"/>
      </rPr>
      <t>Reverse rinsing filter</t>
    </r>
    <r>
      <rPr>
        <sz val="8"/>
        <rFont val="Arial"/>
        <family val="2"/>
        <charset val="238"/>
      </rPr>
      <t xml:space="preserve"> with flanges for dinking water, cast iron housing, pressure gauging ports, pressure gauges, PN16 pressure rating, for horizontal installation, fully automatic flushing
- nominal diameter: DN65
- manufacturer: Honeywell
- type: F78TS-F + Z11AS</t>
    </r>
  </si>
  <si>
    <r>
      <rPr>
        <b/>
        <sz val="8"/>
        <rFont val="Arial"/>
        <family val="2"/>
        <charset val="238"/>
      </rPr>
      <t>Visszamosható szűrő</t>
    </r>
    <r>
      <rPr>
        <sz val="8"/>
        <rFont val="Arial"/>
        <family val="2"/>
        <charset val="238"/>
      </rPr>
      <t xml:space="preserve"> karimás csatlakozással, ivóvízhez, öntöttvas házzal, nyomásmérő csonkokkal, nyomásmérőkkel, PN16 nyomásfokozatra, vízszintesen beépítendő, teljesen automatikus öblítésű
- névleges átmérő: DN65
- gyártó: Honeywell
- típus: F78TS-F + Z11AS</t>
    </r>
  </si>
  <si>
    <r>
      <rPr>
        <b/>
        <sz val="8"/>
        <rFont val="Arial"/>
        <family val="2"/>
        <charset val="238"/>
      </rPr>
      <t xml:space="preserve">Backflow preventer
</t>
    </r>
    <r>
      <rPr>
        <i/>
        <sz val="8"/>
        <rFont val="Arial"/>
        <family val="2"/>
        <charset val="238"/>
      </rPr>
      <t xml:space="preserve">O.0.26.0 Corridor
</t>
    </r>
    <r>
      <rPr>
        <sz val="8"/>
        <rFont val="Arial"/>
        <family val="2"/>
        <charset val="238"/>
      </rPr>
      <t>for protecting the drinking water network against back pressure, back flow, and back syphonage, according to MSZ EN 1717, comprises of a stainless steel housing, check valves, discharge valve, connections with ball valves for pressure gauges, for horizontal installation
- nominal diameter: DN65
- manufacturer: Honeywell
- type: BA298-F</t>
    </r>
  </si>
  <si>
    <r>
      <rPr>
        <b/>
        <sz val="8"/>
        <rFont val="Arial"/>
        <family val="2"/>
        <charset val="238"/>
      </rPr>
      <t xml:space="preserve">Visszaáramlás gátló, rendszerleválasztó szelep
</t>
    </r>
    <r>
      <rPr>
        <i/>
        <sz val="8"/>
        <rFont val="Arial"/>
        <family val="2"/>
        <charset val="238"/>
      </rPr>
      <t>O.0.26.0 kölekedő</t>
    </r>
    <r>
      <rPr>
        <sz val="8"/>
        <rFont val="Arial"/>
        <family val="2"/>
        <charset val="238"/>
      </rPr>
      <t xml:space="preserve">
ivíóvízhálózat védelmére visszanyomás, visszafolyás, leszívás ellen, az MSZ EN 1717 szerint, rozsdamentes acél ház, visszacsapószelepek, ürítőszelep, gömbcsapos csonkok nyomásmérők részére, vízszintes beépítésre
- névleges átmérő: DN65
- gyártó: Honeywell
- típus: BA298-F</t>
    </r>
  </si>
  <si>
    <r>
      <rPr>
        <b/>
        <sz val="8"/>
        <rFont val="Arial"/>
        <family val="2"/>
        <charset val="238"/>
      </rPr>
      <t xml:space="preserve">Backflow preventer
</t>
    </r>
    <r>
      <rPr>
        <i/>
        <sz val="8"/>
        <rFont val="Arial"/>
        <family val="2"/>
        <charset val="238"/>
      </rPr>
      <t xml:space="preserve">U.0.02.0 Water treatment
</t>
    </r>
    <r>
      <rPr>
        <sz val="8"/>
        <rFont val="Arial"/>
        <family val="2"/>
        <charset val="238"/>
      </rPr>
      <t>for protecting the drinking water network against back pressure, back flow, and back syphonage, according to MSZ EN 1717, comprises of a stainless steel housing, check valves, discharge valve, connections with ball valves for pressure gauges, for horizontal installation
- nominal diameter: DN100
- manufacturer: Honeywell
- type: BA298-F</t>
    </r>
  </si>
  <si>
    <r>
      <rPr>
        <b/>
        <sz val="8"/>
        <rFont val="Arial"/>
        <family val="2"/>
        <charset val="238"/>
      </rPr>
      <t xml:space="preserve">Visszaáramlás gátló, rendszerleválasztó szelep
</t>
    </r>
    <r>
      <rPr>
        <sz val="8"/>
        <rFont val="Arial"/>
        <family val="2"/>
        <charset val="238"/>
      </rPr>
      <t>O.0.26.0 Vízkezelés
ivíóvízhálózat védelmére visszanyomás, visszafolyás, leszívás ellen, az MSZ EN 1717 szerint, rozsdamentes acél ház, visszacsapószelepek, ürítőszelep, gömbcsapos csonkok nyomásmérők részére, vízszintes beépítésre
- névleges átmérő: DN100
- gyártó: Honeywell
- típus: BA298-F</t>
    </r>
  </si>
  <si>
    <r>
      <rPr>
        <b/>
        <sz val="8"/>
        <rFont val="Arial"/>
        <family val="2"/>
        <charset val="238"/>
      </rPr>
      <t xml:space="preserve">Filter
</t>
    </r>
    <r>
      <rPr>
        <sz val="8"/>
        <rFont val="Arial"/>
        <family val="2"/>
        <charset val="238"/>
      </rPr>
      <t>PN16
with counterflanges, bolts and gaskets, installed according to design, for drinking water application
- manufacturer:
- type:</t>
    </r>
  </si>
  <si>
    <r>
      <rPr>
        <b/>
        <sz val="8"/>
        <rFont val="Arial"/>
        <family val="2"/>
        <charset val="238"/>
      </rPr>
      <t>Szennyfogó szűrő:</t>
    </r>
    <r>
      <rPr>
        <sz val="8"/>
        <rFont val="Arial"/>
        <family val="2"/>
        <charset val="238"/>
      </rPr>
      <t xml:space="preserve">
PN16
ellenkarimákkal, csavarokkal, tömítésekkel, szállítva és szerelve
választott gyártó:
választott típus:</t>
    </r>
  </si>
  <si>
    <r>
      <rPr>
        <b/>
        <sz val="8"/>
        <rFont val="Arial"/>
        <family val="2"/>
        <charset val="238"/>
      </rPr>
      <t>Pressure reducer</t>
    </r>
    <r>
      <rPr>
        <sz val="8"/>
        <rFont val="Arial"/>
        <family val="2"/>
        <charset val="238"/>
      </rPr>
      <t xml:space="preserve">
with counterflanges, bolts and gaskets, installed according to design, for drinking water application</t>
    </r>
  </si>
  <si>
    <r>
      <rPr>
        <b/>
        <sz val="8"/>
        <rFont val="Arial"/>
        <family val="2"/>
        <charset val="238"/>
      </rPr>
      <t>Nyomáscsökkentő</t>
    </r>
    <r>
      <rPr>
        <sz val="8"/>
        <rFont val="Arial"/>
        <family val="2"/>
        <charset val="238"/>
      </rPr>
      <t xml:space="preserve">
ellenkarimákkal, csavarokkal, tömítésekkel, szállítva és szerelve
választott gyártó:
választott típus:</t>
    </r>
  </si>
  <si>
    <r>
      <rPr>
        <b/>
        <sz val="8"/>
        <rFont val="Arial"/>
        <family val="2"/>
        <charset val="238"/>
      </rPr>
      <t>Ball valve PN10</t>
    </r>
    <r>
      <rPr>
        <sz val="8"/>
        <rFont val="Arial"/>
        <family val="2"/>
        <charset val="238"/>
      </rPr>
      <t xml:space="preserve">
Internal/internal threaded connection, without drain, gunmetal
- manufacturer:
- type:</t>
    </r>
  </si>
  <si>
    <r>
      <rPr>
        <b/>
        <sz val="8"/>
        <rFont val="Arial"/>
        <family val="2"/>
        <charset val="238"/>
      </rPr>
      <t>Gömbcsap PN10</t>
    </r>
    <r>
      <rPr>
        <sz val="8"/>
        <rFont val="Arial"/>
        <family val="2"/>
        <charset val="238"/>
      </rPr>
      <t xml:space="preserve">
Belső/belső menetes csatlakozással, ürítőcsonk nélkül, vörösöntvény
- gyártó:
- típus:</t>
    </r>
  </si>
  <si>
    <r>
      <rPr>
        <b/>
        <sz val="8"/>
        <rFont val="Arial"/>
        <family val="2"/>
        <charset val="238"/>
      </rPr>
      <t xml:space="preserve">Flanged butterfly valve, PN10
</t>
    </r>
    <r>
      <rPr>
        <sz val="8"/>
        <rFont val="Arial"/>
        <family val="2"/>
        <charset val="238"/>
      </rPr>
      <t>can be built in as end cap, gunmetal shut-off valve with counterflanges, bolts and gaskets, installed according to design, for drinking water application
- manufacturer:
- type:</t>
    </r>
  </si>
  <si>
    <r>
      <rPr>
        <b/>
        <sz val="8"/>
        <rFont val="Arial"/>
        <family val="2"/>
        <charset val="238"/>
      </rPr>
      <t>Karimás pillangószelep, PN10</t>
    </r>
    <r>
      <rPr>
        <sz val="8"/>
        <rFont val="Arial"/>
        <family val="2"/>
        <charset val="238"/>
      </rPr>
      <t xml:space="preserve">
végelzáróként beépíthető vörösöntvény elzárószelep, ellenkarimákkal, csavarokkal és tömítésekkel, felszerelve, terv szerinti helyekre, ivóvízhez
- gyártó:
- típus:</t>
    </r>
  </si>
  <si>
    <r>
      <rPr>
        <b/>
        <sz val="8"/>
        <rFont val="Arial"/>
        <family val="2"/>
        <charset val="238"/>
      </rPr>
      <t>Check valve PN10</t>
    </r>
    <r>
      <rPr>
        <sz val="8"/>
        <rFont val="Arial"/>
        <family val="2"/>
        <charset val="238"/>
      </rPr>
      <t xml:space="preserve">
internal / interal thread, installed with auxiliary materials according to design, for drinking water application
- manufacturer:
- type:</t>
    </r>
  </si>
  <si>
    <r>
      <rPr>
        <b/>
        <sz val="8"/>
        <rFont val="Arial"/>
        <family val="2"/>
        <charset val="238"/>
      </rPr>
      <t>Visszacsapó szelep PN10</t>
    </r>
    <r>
      <rPr>
        <sz val="8"/>
        <rFont val="Arial"/>
        <family val="2"/>
        <charset val="238"/>
      </rPr>
      <t xml:space="preserve">
belső/belső menetes csatlakozással, beépítve a terv szerinti helyekre, szükséges segédanyagokkal, ivóvízhez
- gyártó:
- típus: </t>
    </r>
  </si>
  <si>
    <r>
      <rPr>
        <b/>
        <sz val="8"/>
        <rFont val="Arial"/>
        <family val="2"/>
        <charset val="238"/>
      </rPr>
      <t>Check valve PN10</t>
    </r>
    <r>
      <rPr>
        <sz val="8"/>
        <rFont val="Arial"/>
        <family val="2"/>
        <charset val="238"/>
      </rPr>
      <t xml:space="preserve">
flanged connection, installed with auxiliary materials according to design, for drinking water application
- manufacturer:
- type:</t>
    </r>
  </si>
  <si>
    <r>
      <rPr>
        <b/>
        <sz val="8"/>
        <rFont val="Arial"/>
        <family val="2"/>
        <charset val="238"/>
      </rPr>
      <t>Visszacsapó szelep PN10</t>
    </r>
    <r>
      <rPr>
        <sz val="8"/>
        <rFont val="Arial"/>
        <family val="2"/>
        <charset val="238"/>
      </rPr>
      <t xml:space="preserve">
karimás csatlakozással, beépítve a terv szerinti helyekre, szükséges segédanyagokkal, ivóvízhez
- gyártó:
- típus:</t>
    </r>
  </si>
  <si>
    <r>
      <rPr>
        <b/>
        <sz val="8"/>
        <rFont val="Arial"/>
        <family val="2"/>
        <charset val="238"/>
      </rPr>
      <t>Bushing for temperature transmitters</t>
    </r>
    <r>
      <rPr>
        <sz val="8"/>
        <rFont val="Arial"/>
        <family val="2"/>
        <charset val="238"/>
      </rPr>
      <t xml:space="preserve">
For D10 bushing, 1/2" external thread, completely installed accoding to design. 
</t>
    </r>
    <r>
      <rPr>
        <b/>
        <sz val="8"/>
        <rFont val="Arial"/>
        <family val="2"/>
        <charset val="238"/>
      </rPr>
      <t>Temperature transmitter is specified in automation design!</t>
    </r>
  </si>
  <si>
    <r>
      <rPr>
        <b/>
        <sz val="8"/>
        <rFont val="Arial"/>
        <family val="2"/>
        <charset val="238"/>
      </rPr>
      <t>Merülőhüvely kialakítása hőmérséklet távadók számára</t>
    </r>
    <r>
      <rPr>
        <sz val="8"/>
        <rFont val="Arial"/>
        <family val="2"/>
        <charset val="238"/>
      </rPr>
      <t xml:space="preserve">
D10-es merülőhüvelybe, 1/2" külső menettel, kompletten beépítve a terv szerinti helyekre. 
</t>
    </r>
    <r>
      <rPr>
        <b/>
        <sz val="8"/>
        <rFont val="Arial"/>
        <family val="2"/>
        <charset val="238"/>
      </rPr>
      <t>Hőmérséklet távadót az automatika szakág tartalmazza!</t>
    </r>
  </si>
  <si>
    <r>
      <rPr>
        <b/>
        <sz val="8"/>
        <rFont val="Arial"/>
        <family val="2"/>
        <charset val="238"/>
      </rPr>
      <t>Thermostatic mixing valve PN10</t>
    </r>
    <r>
      <rPr>
        <sz val="8"/>
        <rFont val="Arial"/>
        <family val="2"/>
        <charset val="238"/>
      </rPr>
      <t xml:space="preserve">
3-way valve for domestic hot water temperature control without auxiliary power, w. inlet for recirculation , flanged connections, w. adjustable hot water temperature
- nominal size: DN80
- manufacturer: Honeywell
- type: TM3410</t>
    </r>
  </si>
  <si>
    <r>
      <rPr>
        <b/>
        <sz val="8"/>
        <rFont val="Arial"/>
        <family val="2"/>
        <charset val="238"/>
      </rPr>
      <t xml:space="preserve">Termosztatikus keverőszelep PN10
</t>
    </r>
    <r>
      <rPr>
        <sz val="8"/>
        <rFont val="Arial"/>
        <family val="2"/>
        <charset val="238"/>
      </rPr>
      <t>kétutú szelep használati melegvíz hőmérséklet-szabályzásra, segédenergia nélkül, cirkuláció bekötéssel, karimás csatlakozással, beállítható melegvíz-hőmérséklettel
- névleges méret: DN80
- gyártó: Honeywell
- típus: TM3410</t>
    </r>
  </si>
  <si>
    <r>
      <rPr>
        <b/>
        <sz val="8"/>
        <rFont val="Arial"/>
        <family val="2"/>
        <charset val="238"/>
      </rPr>
      <t xml:space="preserve">Magnetic solenoid valve PN10
</t>
    </r>
    <r>
      <rPr>
        <sz val="8"/>
        <rFont val="Arial"/>
        <family val="2"/>
        <charset val="238"/>
      </rPr>
      <t>Water storage tank charging
diaphragm, shut-off valve for potable water, ductile iron housing, with flanged connectors, normally closed, operated by 24 or 230V supply
- nominal size: DN80
- manufacturer: Honeywell
- type: MV300</t>
    </r>
  </si>
  <si>
    <r>
      <rPr>
        <b/>
        <sz val="8"/>
        <rFont val="Arial"/>
        <family val="2"/>
        <charset val="238"/>
      </rPr>
      <t>Water storage tank</t>
    </r>
    <r>
      <rPr>
        <sz val="8"/>
        <rFont val="Arial"/>
        <family val="2"/>
        <charset val="238"/>
      </rPr>
      <t xml:space="preserve">
for drinking water, welded cylindrical steel tank, standing construction, insulation thickness 100mm, flanged connections, draining and deareator valve, level and temperature meters/sensors
- volume [m³]: 15
- connection size: DN125
- manufacturer:
- type:</t>
    </r>
  </si>
  <si>
    <r>
      <rPr>
        <b/>
        <sz val="8"/>
        <rFont val="Arial"/>
        <family val="2"/>
        <charset val="238"/>
      </rPr>
      <t>Vííztartály</t>
    </r>
    <r>
      <rPr>
        <sz val="8"/>
        <rFont val="Arial"/>
        <family val="2"/>
        <charset val="238"/>
      </rPr>
      <t xml:space="preserve">
ivóvíz tárolására, hegesztett álló acéltartály, szigetelés vastagság 100mm, karimás csatlakozó csonkokkal, ürítő és légtelenítő szerlvényekkel, szint és hőmérséklet mérőkkel és érzékelőkkel
- térfogat [m³]: 15
- csatlakozó méret: DN125
- gyártó:
- típus:</t>
    </r>
  </si>
  <si>
    <r>
      <rPr>
        <b/>
        <sz val="8"/>
        <rFont val="Arial"/>
        <family val="2"/>
        <charset val="238"/>
      </rPr>
      <t>Air admittance valve</t>
    </r>
    <r>
      <rPr>
        <sz val="8"/>
        <rFont val="Arial"/>
        <family val="2"/>
        <charset val="238"/>
      </rPr>
      <t xml:space="preserve">
- nominal diameter: DN15
- manufacturer:
- type:</t>
    </r>
  </si>
  <si>
    <r>
      <rPr>
        <b/>
        <sz val="8"/>
        <rFont val="Arial"/>
        <family val="2"/>
        <charset val="238"/>
      </rPr>
      <t>Légbeszívó szelep</t>
    </r>
    <r>
      <rPr>
        <sz val="8"/>
        <rFont val="Arial"/>
        <family val="2"/>
        <charset val="238"/>
      </rPr>
      <t xml:space="preserve">
- névleges átmérő: DN15
- gyártó:
- típuis:</t>
    </r>
  </si>
  <si>
    <r>
      <rPr>
        <b/>
        <sz val="8"/>
        <rFont val="Arial"/>
        <family val="2"/>
        <charset val="238"/>
      </rPr>
      <t>Air admittance valve</t>
    </r>
    <r>
      <rPr>
        <sz val="8"/>
        <rFont val="Arial"/>
        <family val="2"/>
        <charset val="238"/>
      </rPr>
      <t xml:space="preserve">
- nominal diameter: DN20
- manufacturer:
- type:</t>
    </r>
  </si>
  <si>
    <r>
      <rPr>
        <b/>
        <sz val="8"/>
        <rFont val="Arial"/>
        <family val="2"/>
        <charset val="238"/>
      </rPr>
      <t>Légbeszívó szelep</t>
    </r>
    <r>
      <rPr>
        <sz val="8"/>
        <rFont val="Arial"/>
        <family val="2"/>
        <charset val="238"/>
      </rPr>
      <t xml:space="preserve">
- névleges átmérő: DN20
- gyártó:
- típuis:</t>
    </r>
  </si>
  <si>
    <r>
      <rPr>
        <b/>
        <sz val="8"/>
        <rFont val="Arial"/>
        <family val="2"/>
        <charset val="238"/>
      </rPr>
      <t>Thermostatic circulation valve</t>
    </r>
    <r>
      <rPr>
        <sz val="8"/>
        <rFont val="Arial"/>
        <family val="2"/>
        <charset val="238"/>
      </rPr>
      <t xml:space="preserve">
for automatic balancing in DHW circuits, with adjustable temperature control, shut-off function and temperature gauge
- nominal diameter: DN15
- manufacturer: IMI Hydronic Engineering
- type: TA-Therm</t>
    </r>
  </si>
  <si>
    <r>
      <rPr>
        <b/>
        <sz val="8"/>
        <rFont val="Arial"/>
        <family val="2"/>
        <charset val="238"/>
      </rPr>
      <t>Termosztatikus cirkulációs szelep</t>
    </r>
    <r>
      <rPr>
        <sz val="8"/>
        <rFont val="Arial"/>
        <family val="2"/>
        <charset val="238"/>
      </rPr>
      <t xml:space="preserve">
automatikus beszabályzásra HMV körben, állítható hőmérséklet szabályzással, zárási funkcióval, és hőmérővel
- névleges átmérő: DN15
- gyártó: IMI Hydronic Engineering
- típus: TA-Therm</t>
    </r>
  </si>
  <si>
    <r>
      <rPr>
        <b/>
        <sz val="8"/>
        <rFont val="Arial"/>
        <family val="2"/>
        <charset val="238"/>
      </rPr>
      <t>Expansion vessel for drinking water</t>
    </r>
    <r>
      <rPr>
        <sz val="8"/>
        <rFont val="Arial"/>
        <family val="2"/>
        <charset val="238"/>
      </rPr>
      <t xml:space="preserve">
</t>
    </r>
    <r>
      <rPr>
        <i/>
        <sz val="8"/>
        <rFont val="Arial"/>
        <family val="2"/>
        <charset val="238"/>
      </rPr>
      <t>DHW production</t>
    </r>
    <r>
      <rPr>
        <sz val="8"/>
        <rFont val="Arial"/>
        <family val="2"/>
        <charset val="238"/>
      </rPr>
      <t xml:space="preserve">
Pressure expansion vessel with fixed gas charge in airproof butylbag, for drinking water supply application, standing, pass-through construction with threaded n/outlets from stainless steel, complete with accessories
- lock-shield valve, protected against unauthorized operation
- pressure gauge
- spring loaded safety valve
- thermometer
- gas cushion pressure meter, for initial pressure setting
- connection size: DN32
- dimensions D/H [mm]: 500/1577
- nominal volume [litre]: 200
- manufacturer: IMI Hydronic Engineering
- type:Aquapresso AUF 200.10</t>
    </r>
  </si>
  <si>
    <r>
      <rPr>
        <b/>
        <sz val="8"/>
        <rFont val="Arial"/>
        <family val="2"/>
        <charset val="238"/>
      </rPr>
      <t>Tágulási tartály ivóvízhez</t>
    </r>
    <r>
      <rPr>
        <sz val="8"/>
        <rFont val="Arial"/>
        <family val="2"/>
        <charset val="238"/>
      </rPr>
      <t xml:space="preserve">
</t>
    </r>
    <r>
      <rPr>
        <i/>
        <sz val="8"/>
        <rFont val="Arial"/>
        <family val="2"/>
        <charset val="238"/>
      </rPr>
      <t>HMV termelés</t>
    </r>
    <r>
      <rPr>
        <sz val="8"/>
        <rFont val="Arial"/>
        <family val="2"/>
        <charset val="238"/>
      </rPr>
      <t xml:space="preserve">
Tágulási tartály fix gáztöltettel, hermetikusan záró butil ballonnal, ivóvízellátási alkalmazásra, álló, átmenő kialakítású, menetes be- és kilépő csonkkal rozsdamentes acélból, tartozékokkal együtt
- reteszelő elzárószelep, jogosulatlan működtetés ellen védett
- nyomásmérő
- rugós biztonsági szelep
- hőmérő
- gáztöltet - nyomásmérő, kezdeti nyomás beállítására
- csatlakozási méret: DN32
- méretek Átm./M [mm]: 500/1577
- névleges térfogat [liter]: 200
- gyártó: IMI Hydronic Engineering
- típus: Aquapresso AUF 200.10</t>
    </r>
  </si>
  <si>
    <r>
      <rPr>
        <b/>
        <sz val="8"/>
        <rFont val="Arial"/>
        <family val="2"/>
        <charset val="238"/>
      </rPr>
      <t>Storage tank</t>
    </r>
    <r>
      <rPr>
        <sz val="8"/>
        <rFont val="Arial"/>
        <family val="2"/>
        <charset val="238"/>
      </rPr>
      <t>, comprising the following parts:
- tank body, UV stabilized polyethylene
- float switches (dry, empty, charging, full, overflow) w. junction box
- tank lid
- pipe connections
- nominal diameter in/out: DN50
- dimensions D/H [mm]: 2300/2850
- manufacturer: Cillit
- type: OptiSTORE CV 10000</t>
    </r>
  </si>
  <si>
    <r>
      <rPr>
        <b/>
        <sz val="8"/>
        <rFont val="Arial"/>
        <family val="2"/>
        <charset val="238"/>
      </rPr>
      <t>Tárolótarály</t>
    </r>
    <r>
      <rPr>
        <sz val="8"/>
        <rFont val="Arial"/>
        <family val="2"/>
        <charset val="238"/>
      </rPr>
      <t>, mely az alábbi elemekből áll:
- tartálytest, UV stabilizált polietilén
- úszókapcsolók (száraz, üres, töltés, teli, túlfolyás) sorkapocsdobozzal
- fedél
- csőcsatlakozások
- névleges átmérő be/kilépő: DN65/50
- méretek Átm./M [mm]: 2300/2850
- gyártó: Cillit
- típus:OptiSTORE CV 10000</t>
    </r>
  </si>
  <si>
    <r>
      <t>Support construction general quality requirements:</t>
    </r>
    <r>
      <rPr>
        <b/>
        <sz val="9"/>
        <rFont val="Arial"/>
        <family val="2"/>
        <charset val="238"/>
      </rPr>
      <t xml:space="preserve">
</t>
    </r>
    <r>
      <rPr>
        <sz val="9"/>
        <rFont val="Arial"/>
        <family val="2"/>
        <charset val="238"/>
      </rPr>
      <t>Complete support construction in a distance defined in design and technical description, for which galvanised steel clamps/brackets, supports/hangers should be used with vibration and noise insulating rubber inlays.</t>
    </r>
  </si>
  <si>
    <r>
      <t xml:space="preserve">Type: </t>
    </r>
    <r>
      <rPr>
        <b/>
        <sz val="8"/>
        <rFont val="Arial"/>
        <family val="2"/>
        <charset val="238"/>
      </rPr>
      <t>TopGas Classic 120</t>
    </r>
    <r>
      <rPr>
        <sz val="8"/>
        <rFont val="Arial"/>
        <family val="2"/>
        <charset val="238"/>
      </rPr>
      <t xml:space="preserve">, gas fired condensing boiler
Designation: </t>
    </r>
    <r>
      <rPr>
        <b/>
        <sz val="8"/>
        <rFont val="Arial"/>
        <family val="2"/>
        <charset val="238"/>
      </rPr>
      <t>K3, K4</t>
    </r>
    <r>
      <rPr>
        <sz val="8"/>
        <rFont val="Arial"/>
        <family val="2"/>
        <charset val="238"/>
      </rPr>
      <t xml:space="preserve">
Wall mounted, complete with safety and contorl accessories, gas- water- and flue side connections, commissioned
Nominal output at 80/60°C [kW]: 20.7-109.7
Nominal output at 50/30°C [kW]: 22.9-120.5
Nominal power consumption [W]: 214
Max. operation pressure [bar]: 4
Water volume [l]: 7
Weight (empty) [kg]: 130
Dimensions, W/H/L [mm]: 750/890/690</t>
    </r>
  </si>
  <si>
    <r>
      <t xml:space="preserve">Típus: </t>
    </r>
    <r>
      <rPr>
        <b/>
        <sz val="8"/>
        <rFont val="Arial"/>
        <family val="2"/>
        <charset val="238"/>
      </rPr>
      <t>TopGas Classic 120</t>
    </r>
    <r>
      <rPr>
        <sz val="8"/>
        <rFont val="Arial"/>
        <family val="2"/>
        <charset val="238"/>
      </rPr>
      <t xml:space="preserve">, gáztüzelésű kondezációs kazán
Jel: </t>
    </r>
    <r>
      <rPr>
        <b/>
        <sz val="8"/>
        <rFont val="Arial"/>
        <family val="2"/>
        <charset val="238"/>
      </rPr>
      <t>K3, K4</t>
    </r>
    <r>
      <rPr>
        <sz val="8"/>
        <rFont val="Arial"/>
        <family val="2"/>
        <charset val="238"/>
      </rPr>
      <t xml:space="preserve">
Falra szerelt, biztonsági szerelvényekkel, vezérléssel kompletten, gáz- ,víz-, és kéményoldali bekötéssel, beüzemelve, átadva
Névleges teljesítmény 80/60°C-on [kW]: 20.7-109.7
Névleges teljesítmény 50/30°C-on [kW]: 21.9-120.5
Névleges el. teljesítményfelvétel [W]: 214
Max. üzemi nyomás [bar]: 4
Víztérfogat [l]: 7
Tömeg [kg]: 130
Méretek, Sz/M/H [mm]: 750/890/690</t>
    </r>
  </si>
  <si>
    <r>
      <rPr>
        <b/>
        <sz val="8"/>
        <rFont val="Arial"/>
        <family val="2"/>
        <charset val="238"/>
      </rPr>
      <t>Floor convector</t>
    </r>
    <r>
      <rPr>
        <sz val="8"/>
        <rFont val="Arial"/>
        <family val="2"/>
        <charset val="238"/>
      </rPr>
      <t xml:space="preserve">
in-floor installed, w. black painted copper-auminum heat exchanger, stainless steel body, with integrated low noise centrifugal 12V motor fan, complete with cover grille and electric control  accessories
- connection size: DN15
- nominal heating capacity at 70/50/20°C [kW]: 1.25
- power consumption [W]: 11
- water volume [l/m]: 0.3
- dimensions, W/H [mm]: 240/110
- length, L [mm]: 1000
- weight [kg]: 10.5
- manufacturer: Purmo
- type Aquilo F2C 1000</t>
    </r>
  </si>
  <si>
    <r>
      <rPr>
        <b/>
        <sz val="8"/>
        <rFont val="Arial"/>
        <family val="2"/>
        <charset val="238"/>
      </rPr>
      <t>Padlókonvektor</t>
    </r>
    <r>
      <rPr>
        <sz val="8"/>
        <rFont val="Arial"/>
        <family val="2"/>
        <charset val="238"/>
      </rPr>
      <t xml:space="preserve">
padlóba épített, feketére festett réz-alumínium hőcserélővel, rozsdamentes acél házban, beépített alacsony zajszintű 12V-os veentilátorrral, ráccsal és elektromos vezérléssel kompletten
- csatlakozási méret: DN15
- névleges fűtési teljesítmény 70/50/20°C [kW]: 1.25
- elektromos teljesítményfelvétel [W]: 11
- víztartalom [l/m]: 0.3
- méretek, Sz/M [mm]: 240/110
- hossz, L [mm]: 1000
- tömeg [kg]: 10.5
- gyártó: Purmo
- típus Aquilo F2C 1000</t>
    </r>
  </si>
  <si>
    <r>
      <t xml:space="preserve">General quality requirements of </t>
    </r>
    <r>
      <rPr>
        <b/>
        <sz val="9"/>
        <rFont val="Arial"/>
        <family val="2"/>
        <charset val="238"/>
      </rPr>
      <t>insulations</t>
    </r>
    <r>
      <rPr>
        <sz val="9"/>
        <rFont val="Arial"/>
        <family val="2"/>
        <charset val="238"/>
      </rPr>
      <t>: 
For insulations always the original auxiliary materials of the manufacturer must be used, i.e.: adhesives, overlapping tapes, fixings, etc.
Insulations should always be made so that the result is a homogenously insulated surface, with special attention in the case of cold medium transferring pipelines.</t>
    </r>
  </si>
  <si>
    <r>
      <rPr>
        <b/>
        <sz val="9"/>
        <rFont val="Arial"/>
        <family val="2"/>
        <charset val="238"/>
      </rPr>
      <t>Hőszigetelés</t>
    </r>
    <r>
      <rPr>
        <sz val="9"/>
        <rFont val="Arial"/>
        <family val="2"/>
        <charset val="238"/>
      </rPr>
      <t xml:space="preserve"> általános minőségi elvárásai: 
A hőszigetelésekhez minden esetben a gyártó saját segédeszközeit kell használni, mint pl.: ragasztók, átlapolók, rögzítések, stb.
Szigeteléseket minden esetben úgy kell elkészíteni, hogy a végeredmény egy homogén szigetelt felület legyen, különös tekintettel a hideg közeget szállító csővezetékek esetében.
</t>
    </r>
  </si>
  <si>
    <r>
      <rPr>
        <b/>
        <sz val="9"/>
        <rFont val="Arial"/>
        <family val="2"/>
        <charset val="238"/>
      </rPr>
      <t>Consig mineral wool insulation with aluminum lining:</t>
    </r>
    <r>
      <rPr>
        <sz val="9"/>
        <rFont val="Arial"/>
        <family val="2"/>
        <charset val="238"/>
      </rPr>
      <t xml:space="preserve"> basalt based product with aluminium lining, adhesive and aluminium tape fixing. Allowed temperature of medium up to +250°C. Fire resistance classification: A1 non-flammable (MSZ EN 13501-1:2007), or other technically equivalent product.</t>
    </r>
  </si>
  <si>
    <r>
      <rPr>
        <b/>
        <sz val="9"/>
        <rFont val="Arial"/>
        <family val="2"/>
        <charset val="238"/>
      </rPr>
      <t>Consig alukasírozott ásványgyapot:</t>
    </r>
    <r>
      <rPr>
        <sz val="9"/>
        <rFont val="Arial"/>
        <family val="2"/>
        <charset val="238"/>
      </rPr>
      <t xml:space="preserve"> Bazalt alapú ásványgyapot termék alukasírozással, ragasztással és aluszalaggal rögzítve. Megengedett közeghőm. +250°C-ig. Tűzvédelmi besorolás: A1 nem éghető (MSZ EN 13501-1:2007 szerint) Vagy vele műszakilag egyenértékű.</t>
    </r>
  </si>
  <si>
    <r>
      <rPr>
        <b/>
        <sz val="9"/>
        <rFont val="Arial"/>
        <family val="2"/>
        <charset val="238"/>
      </rPr>
      <t xml:space="preserve">AL: </t>
    </r>
    <r>
      <rPr>
        <sz val="9"/>
        <rFont val="Arial"/>
        <family val="2"/>
        <charset val="238"/>
      </rPr>
      <t>0,8mm thick aluminium sheet cladding, with continuous overlapping, sintered connections with aluminium riveting, or other technically equivalent solution.</t>
    </r>
  </si>
  <si>
    <r>
      <rPr>
        <b/>
        <sz val="9"/>
        <rFont val="Arial"/>
        <family val="2"/>
        <charset val="238"/>
      </rPr>
      <t>AL:</t>
    </r>
    <r>
      <rPr>
        <sz val="9"/>
        <rFont val="Arial"/>
        <family val="2"/>
        <charset val="238"/>
      </rPr>
      <t xml:space="preserve"> 0,8mm-es aluminium lemez borítás, folytonos, átlapolásos, horganyzott (zitnizett) kapcsolatokkal, alumínium popszegecses rögzítéssel, vagy ezzel műszakilag egyenértékű.</t>
    </r>
  </si>
  <si>
    <r>
      <rPr>
        <b/>
        <sz val="8"/>
        <rFont val="Arial"/>
        <family val="2"/>
        <charset val="238"/>
      </rPr>
      <t xml:space="preserve">Check valve
</t>
    </r>
    <r>
      <rPr>
        <sz val="8"/>
        <rFont val="Arial"/>
        <family val="2"/>
        <charset val="238"/>
      </rPr>
      <t>internal / interal thread, installed with auxiliary materials according to design.
- manufacturer:
- type:</t>
    </r>
  </si>
  <si>
    <r>
      <rPr>
        <b/>
        <sz val="8"/>
        <rFont val="Arial"/>
        <family val="2"/>
        <charset val="238"/>
      </rPr>
      <t>Visszacsapó szelep</t>
    </r>
    <r>
      <rPr>
        <sz val="8"/>
        <rFont val="Arial"/>
        <family val="2"/>
        <charset val="238"/>
      </rPr>
      <t xml:space="preserve">
belső/belső menetes csatlakozással, beépítve a terv szerinti helyekre szükséges segédanyagokkal.
- gyártó:
- típus:</t>
    </r>
  </si>
  <si>
    <r>
      <rPr>
        <b/>
        <sz val="8"/>
        <rFont val="Arial"/>
        <family val="2"/>
        <charset val="238"/>
      </rPr>
      <t>Air separator</t>
    </r>
    <r>
      <rPr>
        <sz val="8"/>
        <rFont val="Arial"/>
        <family val="2"/>
        <charset val="238"/>
      </rPr>
      <t xml:space="preserve">
for automatical removal of micro-bubbles in heating systems
- manufacturer: Spirotech
- type: SpiroVent</t>
    </r>
  </si>
  <si>
    <r>
      <rPr>
        <b/>
        <sz val="8"/>
        <rFont val="Arial"/>
        <family val="2"/>
        <charset val="238"/>
      </rPr>
      <t>Mikrobuborék-leválasztó</t>
    </r>
    <r>
      <rPr>
        <sz val="8"/>
        <rFont val="Arial"/>
        <family val="2"/>
        <charset val="238"/>
      </rPr>
      <t xml:space="preserve">
levegő eltávolítására a fűtési rendszerekben
- gyártó: Spirotech
- típus: SpiroVent</t>
    </r>
  </si>
  <si>
    <r>
      <rPr>
        <b/>
        <sz val="8"/>
        <rFont val="Arial"/>
        <family val="2"/>
        <charset val="238"/>
      </rPr>
      <t>Dirt separator</t>
    </r>
    <r>
      <rPr>
        <sz val="8"/>
        <rFont val="Arial"/>
        <family val="2"/>
        <charset val="238"/>
      </rPr>
      <t xml:space="preserve">
for removal of suspended particles carried in heating systems
- manufacturer: Spirotech
- type: SpiroTrap</t>
    </r>
  </si>
  <si>
    <r>
      <rPr>
        <b/>
        <sz val="8"/>
        <rFont val="Arial"/>
        <family val="2"/>
        <charset val="238"/>
      </rPr>
      <t xml:space="preserve">Szennyfogó
</t>
    </r>
    <r>
      <rPr>
        <sz val="8"/>
        <rFont val="Arial"/>
        <family val="2"/>
        <charset val="238"/>
      </rPr>
      <t>lebegő szennyező szemcsék eltávolítására a fűtési rendszerekben
- gyártó: Spirotech
- típus: SpiroTrap</t>
    </r>
  </si>
  <si>
    <r>
      <t>F</t>
    </r>
    <r>
      <rPr>
        <b/>
        <sz val="8"/>
        <rFont val="Arial"/>
        <family val="2"/>
        <charset val="238"/>
      </rPr>
      <t>ilter</t>
    </r>
    <r>
      <rPr>
        <sz val="8"/>
        <rFont val="Arial"/>
        <family val="2"/>
        <charset val="238"/>
      </rPr>
      <t xml:space="preserve">
Flanged Y-strainer with counterflanges, bolts and gaskets, installed according to design, min. 1000 μm filtration grade
- manufacturer: IMI Hydronic Engineering
- type: TA-STR</t>
    </r>
  </si>
  <si>
    <r>
      <rPr>
        <b/>
        <sz val="8"/>
        <rFont val="Arial"/>
        <family val="2"/>
        <charset val="238"/>
      </rPr>
      <t>Heating manifold</t>
    </r>
    <r>
      <rPr>
        <sz val="8"/>
        <rFont val="Arial"/>
        <family val="2"/>
        <charset val="238"/>
      </rPr>
      <t xml:space="preserve">
DN200, length an other dimensions according to drawing, with torispherical dished heads, complete with stand and support, protective coating and 50mm Armaflex insulation, put on 2,5cm thick MAFUND vibration insulation pads, 2x 1" draining connected to sewer, bushings for temperature/pressure gauge installation, galvanised sheet metal sheathing, DN80 connection on supply and return side.
Vibration insulation according to acoustic design</t>
    </r>
  </si>
  <si>
    <r>
      <rPr>
        <b/>
        <sz val="8"/>
        <rFont val="Arial"/>
        <family val="2"/>
        <charset val="238"/>
      </rPr>
      <t>Boiler feed valve</t>
    </r>
    <r>
      <rPr>
        <sz val="8"/>
        <rFont val="Arial"/>
        <family val="2"/>
        <charset val="238"/>
      </rPr>
      <t xml:space="preserve">
(re)filling combination valve for closed loop heating systems,for water medium, max.10bar, installed in horizontal pipe section, comprising the folloving parts:
- shut-off valves on inlet/outlet side
- adjustable(1.5-4bar), spring loaded pressure reducing valve w. gauge
- strainer (0.2mm)
- double check backflow preventer with air vent and drain: can be permanently connected to drinking water network in compliance with MSZ EN 1717, no additional system separator is necessary
- manufacturer: Honeywell
- type: NK300S 1/2"</t>
    </r>
  </si>
  <si>
    <r>
      <rPr>
        <b/>
        <sz val="8"/>
        <rFont val="Arial"/>
        <family val="2"/>
        <charset val="238"/>
      </rPr>
      <t>Boiler feed valve</t>
    </r>
    <r>
      <rPr>
        <sz val="8"/>
        <rFont val="Arial"/>
        <family val="2"/>
        <charset val="238"/>
      </rPr>
      <t xml:space="preserve">
(újra)töltő kombinált szelep zárt fűtési rendszerekhez, víz közegre, max.10bar, vízszintesen beéptve, és a következő elemekből áll:
- elzáró szelepek be- és kimeneti oldalon
- állítható (1.5-4bar), rugóterhelésű nyomáscsökkentő szelep nyomásmérővel
- szűrő (0.2mm)
- kettős visszaáramlásgátló szelep légtelenítővel és ürítőszeleppel, tartósan az ivóvízhálózathoz csatlakoztatható az MSZ EN 1717-nek megfelelően, nem szükséges külön rendszerleválasztó szelep
- gyártó: Honeywell
- type: NK300S 1/2"</t>
    </r>
  </si>
  <si>
    <r>
      <rPr>
        <b/>
        <sz val="8"/>
        <rFont val="Arial"/>
        <family val="2"/>
        <charset val="238"/>
      </rPr>
      <t>2-way motorised control valve</t>
    </r>
    <r>
      <rPr>
        <sz val="8"/>
        <rFont val="Arial"/>
        <family val="2"/>
        <charset val="238"/>
      </rPr>
      <t xml:space="preserve">
</t>
    </r>
    <r>
      <rPr>
        <i/>
        <sz val="8"/>
        <rFont val="Arial"/>
        <family val="2"/>
        <charset val="238"/>
      </rPr>
      <t>Floor convector heater circle</t>
    </r>
    <r>
      <rPr>
        <sz val="8"/>
        <rFont val="Arial"/>
        <family val="2"/>
        <charset val="238"/>
      </rPr>
      <t xml:space="preserve">
with water side connecting, gaskets, counterflanges (if necessary) and bolts
- kv value [m³/h]:
- size:DN15
- voltage [V]:
- manufacturer
- type:</t>
    </r>
  </si>
  <si>
    <r>
      <rPr>
        <b/>
        <sz val="8"/>
        <rFont val="Arial"/>
        <family val="2"/>
        <charset val="238"/>
      </rPr>
      <t>Egyutú motoros szabályzószelep</t>
    </r>
    <r>
      <rPr>
        <sz val="8"/>
        <rFont val="Arial"/>
        <family val="2"/>
        <charset val="238"/>
      </rPr>
      <t xml:space="preserve">
Padlókonvektor kör
vízoldali csatlakozással, tömítésekkel, ellenkarimákkal (ha szükséges) és csavarokkal
- kv érték [m³/h]:
- méret: DN15
- feszültség [V]:
- gyártó:
- típus:</t>
    </r>
  </si>
  <si>
    <r>
      <rPr>
        <b/>
        <sz val="8"/>
        <rFont val="Arial"/>
        <family val="2"/>
        <charset val="238"/>
      </rPr>
      <t xml:space="preserve">2-way motorised ball valve
</t>
    </r>
    <r>
      <rPr>
        <sz val="8"/>
        <rFont val="Arial"/>
        <family val="2"/>
        <charset val="238"/>
      </rPr>
      <t>T.0.04.0 Tool &amp; cliché storage - Fan heater
with water side connecting, gaskets, counterflanges (if necessary) and bolts
- kv value [m³/h]:
- size:DN25
- voltage [V]:
- manufacturer:
- type:</t>
    </r>
  </si>
  <si>
    <r>
      <rPr>
        <b/>
        <sz val="8"/>
        <rFont val="Arial"/>
        <family val="2"/>
        <charset val="238"/>
      </rPr>
      <t>Egyutú motoros gömbcsap</t>
    </r>
    <r>
      <rPr>
        <sz val="8"/>
        <rFont val="Arial"/>
        <family val="2"/>
        <charset val="238"/>
      </rPr>
      <t xml:space="preserve">
T.0.04.0 Szerszám- és kliséraktár - termoventilátor
vízoldali csatlakozással, tömítésekkel, ellenkarimákkal (ha szükséges) és csavarokkal
- kv érték [m³/h]:
- méret: DN25
- feszültség [V]:
- gyártó:
- típus:</t>
    </r>
  </si>
  <si>
    <r>
      <rPr>
        <b/>
        <sz val="8"/>
        <rFont val="Arial"/>
        <family val="2"/>
        <charset val="238"/>
      </rPr>
      <t xml:space="preserve">3-way motorised control valve
</t>
    </r>
    <r>
      <rPr>
        <sz val="8"/>
        <rFont val="Arial"/>
        <family val="2"/>
        <charset val="238"/>
      </rPr>
      <t>T.0.04.0 Tool &amp; cliché storage - Fan heater
with water side connecting, gaskets, counterflanges (if necessary) and bolts
- kv value [m³/h]:
- size:DN25
- voltage [V]:
- manufacturer:
- type:</t>
    </r>
  </si>
  <si>
    <r>
      <rPr>
        <b/>
        <sz val="8"/>
        <rFont val="Arial"/>
        <family val="2"/>
        <charset val="238"/>
      </rPr>
      <t>Kétutú motoros szabályzószelep</t>
    </r>
    <r>
      <rPr>
        <sz val="8"/>
        <rFont val="Arial"/>
        <family val="2"/>
        <charset val="238"/>
      </rPr>
      <t xml:space="preserve">
</t>
    </r>
    <r>
      <rPr>
        <i/>
        <sz val="8"/>
        <rFont val="Arial"/>
        <family val="2"/>
        <charset val="238"/>
      </rPr>
      <t>T.0.04.0 Szerszám- és kliséraktár - termoventilátor</t>
    </r>
    <r>
      <rPr>
        <sz val="8"/>
        <rFont val="Arial"/>
        <family val="2"/>
        <charset val="238"/>
      </rPr>
      <t xml:space="preserve">
vízoldali csatlakozással, tömítésekkel, ellenkarimákkal (ha szükséges) és csavarokkal
- kv érték [m³/h]:
- méret: DN25
- feszültség [V]:
- gyártó:
- típus:</t>
    </r>
  </si>
  <si>
    <r>
      <rPr>
        <b/>
        <sz val="8"/>
        <rFont val="Arial"/>
        <family val="2"/>
        <charset val="238"/>
      </rPr>
      <t>Expansion vessel</t>
    </r>
    <r>
      <rPr>
        <sz val="8"/>
        <rFont val="Arial"/>
        <family val="2"/>
        <charset val="238"/>
      </rPr>
      <t xml:space="preserve">
</t>
    </r>
    <r>
      <rPr>
        <i/>
        <sz val="8"/>
        <rFont val="Arial"/>
        <family val="2"/>
        <charset val="238"/>
      </rPr>
      <t>K3, K4 Boiler</t>
    </r>
    <r>
      <rPr>
        <sz val="8"/>
        <rFont val="Arial"/>
        <family val="2"/>
        <charset val="238"/>
      </rPr>
      <t xml:space="preserve">
Pressure expansion vessel with fixed gas charge in airproof butyl bag, for heating application, complete with accessories
- lock-shield valve, protected against unauthorized operation
- pressure gauge
- spring loaded safety valve
- thermometer
- gas cushion pressure meter, for initial pressure setting
- nominal volume [litre]: 12
- manufacturer: Flamco
- type: Contra-Flex W 12</t>
    </r>
  </si>
  <si>
    <r>
      <rPr>
        <b/>
        <sz val="8"/>
        <rFont val="Arial"/>
        <family val="2"/>
        <charset val="238"/>
      </rPr>
      <t>Tágulási tartály</t>
    </r>
    <r>
      <rPr>
        <sz val="8"/>
        <rFont val="Arial"/>
        <family val="2"/>
        <charset val="238"/>
      </rPr>
      <t xml:space="preserve">
</t>
    </r>
    <r>
      <rPr>
        <i/>
        <sz val="8"/>
        <rFont val="Arial"/>
        <family val="2"/>
        <charset val="238"/>
      </rPr>
      <t>K3, K4 kazán</t>
    </r>
    <r>
      <rPr>
        <sz val="8"/>
        <rFont val="Arial"/>
        <family val="2"/>
        <charset val="238"/>
      </rPr>
      <t xml:space="preserve">
Tágulási tartály fix gáztöltettel, hermetikusan záró butil ballonnal, fűtési alkalmazásra, tartozékokkal együtt
- reteszelő elzárószelep, jogosulatlan működtetés ellen védett
- nyomásmérő
- rugós biztonsági szelep
- hőmérő
- gáztöltet - nyomásmérő, kezdeti nyomás beállítására
- névleges térfogat [liter]: 12
- gyártó: Flamco
- típus: Contra-Flex W 12</t>
    </r>
  </si>
  <si>
    <r>
      <rPr>
        <b/>
        <sz val="8"/>
        <rFont val="Arial"/>
        <family val="2"/>
        <charset val="238"/>
      </rPr>
      <t>Expansion vessel</t>
    </r>
    <r>
      <rPr>
        <sz val="8"/>
        <rFont val="Arial"/>
        <family val="2"/>
        <charset val="238"/>
      </rPr>
      <t xml:space="preserve">
</t>
    </r>
    <r>
      <rPr>
        <i/>
        <sz val="8"/>
        <rFont val="Arial"/>
        <family val="2"/>
        <charset val="238"/>
      </rPr>
      <t>Wall mounted boilers, secondary side</t>
    </r>
    <r>
      <rPr>
        <sz val="8"/>
        <rFont val="Arial"/>
        <family val="2"/>
        <charset val="238"/>
      </rPr>
      <t xml:space="preserve">
Pressure expansion vessel with fixed gas charge in airproof butyl bag, for heating application, complete with accessories
- lock-shield valve, protected against unauthorized operation
- pressure gauge
- spring loaded safety valve
- thermometer
- gas cushion pressure meter, for initial pressure setting
- nominal volume [litre]: 12
- manufacturer: Flamco
- type: Contra-Flex W 12</t>
    </r>
  </si>
  <si>
    <r>
      <rPr>
        <b/>
        <sz val="8"/>
        <rFont val="Arial"/>
        <family val="2"/>
        <charset val="238"/>
      </rPr>
      <t>Tágulási tartály</t>
    </r>
    <r>
      <rPr>
        <sz val="8"/>
        <rFont val="Arial"/>
        <family val="2"/>
        <charset val="238"/>
      </rPr>
      <t xml:space="preserve">
</t>
    </r>
    <r>
      <rPr>
        <i/>
        <sz val="8"/>
        <rFont val="Arial"/>
        <family val="2"/>
        <charset val="238"/>
      </rPr>
      <t>Falikazánok, szekunder oldal</t>
    </r>
    <r>
      <rPr>
        <sz val="8"/>
        <rFont val="Arial"/>
        <family val="2"/>
        <charset val="238"/>
      </rPr>
      <t xml:space="preserve">
Tágulási tartály fix gáztöltettel, hermetikusan záró butil ballonnal, fűtési alkalmazásra, tartozékokkal együtt
- reteszelő elzárószelep, jogosulatlan működtetés ellen védett
- nyomásmérő
- rugós biztonsági szelep
- hőmérő
- gáztöltet - nyomásmérő, kezdeti nyomás beállítására
- névleges térfogat [liter]: 12
- gyártó: Flamco
- típus: Contra-Flex W 12</t>
    </r>
  </si>
  <si>
    <r>
      <rPr>
        <b/>
        <sz val="8"/>
        <rFont val="Arial"/>
        <family val="2"/>
        <charset val="238"/>
      </rPr>
      <t xml:space="preserve">Pump P-H-2
</t>
    </r>
    <r>
      <rPr>
        <i/>
        <sz val="8"/>
        <rFont val="Arial"/>
        <family val="2"/>
        <charset val="238"/>
      </rPr>
      <t>K3 Boiler</t>
    </r>
    <r>
      <rPr>
        <sz val="8"/>
        <rFont val="Arial"/>
        <family val="2"/>
        <charset val="238"/>
      </rPr>
      <t xml:space="preserve">
variable speed, wet rotor circulator pump, with flanged connections, counterflanges, gaskets and bolts,expansion joints, built-in frequency converter, motor with and full electronic trip unit and thermal protection, flow limitation, dp-c, dp-v, V-const. operation modes
- nominal head, Δp [mwg]: 16
- nominal flow, V̇ [m³/h]: 5.3
- nominal power consumption [kW]:
- manufacturer: Wilo
- type:</t>
    </r>
  </si>
  <si>
    <r>
      <rPr>
        <b/>
        <sz val="8"/>
        <rFont val="Arial"/>
        <family val="2"/>
        <charset val="238"/>
      </rPr>
      <t xml:space="preserve">P-H-2 szivattyú
</t>
    </r>
    <r>
      <rPr>
        <i/>
        <sz val="8"/>
        <rFont val="Arial"/>
        <family val="2"/>
        <charset val="238"/>
      </rPr>
      <t>K3 kazán</t>
    </r>
    <r>
      <rPr>
        <sz val="8"/>
        <rFont val="Arial"/>
        <family val="2"/>
        <charset val="238"/>
      </rPr>
      <t xml:space="preserve">
változó fordulatszámú, nedves tengelyű keringető szivattyú, karimás csatlakozókkal, ellenkarimákkal, tömítéssel és csavarokkal, kompenzátorokkal, beépített frekvenciaváltóval, motor teljes elektronikus és termikus védelemmel, térfogatáram-korlátozó, állandó és változó nyomáskülönbség, állandó térfogatáram üzemmódokkal
- névleges emelőmagasság, Δp [mvo]: 16
- névleges térfogatáram flow, V̇ [m³/h]: 5.3
- névleges el. fogyasztás [kW]:
- gyártó: Wilo
- típus:</t>
    </r>
  </si>
  <si>
    <r>
      <rPr>
        <b/>
        <sz val="8"/>
        <rFont val="Arial"/>
        <family val="2"/>
        <charset val="238"/>
      </rPr>
      <t xml:space="preserve">Pump P-H-3
</t>
    </r>
    <r>
      <rPr>
        <i/>
        <sz val="8"/>
        <rFont val="Arial"/>
        <family val="2"/>
        <charset val="238"/>
      </rPr>
      <t>K4 Boiler</t>
    </r>
    <r>
      <rPr>
        <sz val="8"/>
        <rFont val="Arial"/>
        <family val="2"/>
        <charset val="238"/>
      </rPr>
      <t xml:space="preserve">
variable speed, wet rotor circulator pump, with flanged connections, counterflanges, gaskets and bolts,expansion joints, built-in frequency converter, motor with and full electronic trip unit and thermal protection, flow limitation, dp-c, dp-v, V-const. operation modes
- nominal head, Δp [mwg]: 16
- nominal flow, V̇ [m³/h]: 5.3
- nominal power consumption [kW]:
- manufacturer: Wilo
- type:</t>
    </r>
  </si>
  <si>
    <r>
      <rPr>
        <b/>
        <sz val="8"/>
        <rFont val="Arial"/>
        <family val="2"/>
        <charset val="238"/>
      </rPr>
      <t xml:space="preserve">P-H-3 szivattyú
</t>
    </r>
    <r>
      <rPr>
        <i/>
        <sz val="8"/>
        <rFont val="Arial"/>
        <family val="2"/>
        <charset val="238"/>
      </rPr>
      <t>K4 kazán</t>
    </r>
    <r>
      <rPr>
        <sz val="8"/>
        <rFont val="Arial"/>
        <family val="2"/>
        <charset val="238"/>
      </rPr>
      <t xml:space="preserve">
változó fordulatszámú, nedves tengelyű keringető szivattyú, karimás csatlakozókkal, ellenkarimákkal, tömítéssel és csavarokkal, kompenzátorokkal, beépített frekvenciaváltóval, motor teljes elektronikus és termikus védelemmel, térfogatáram-korlátozó, állandó és változó nyomáskülönbség, állandó térfogatáram üzemmódokkal
- névleges emelőmagasság, Δp [mvo]: 16
- névleges térfogatáram flow, V̇ [m³/h]: 5.3
- névleges el. fogyasztás [kW]:
- gyártó: Wilo
- típus:</t>
    </r>
  </si>
  <si>
    <r>
      <rPr>
        <b/>
        <sz val="8"/>
        <rFont val="Arial"/>
        <family val="2"/>
        <charset val="238"/>
      </rPr>
      <t xml:space="preserve">Pump P-H-7
</t>
    </r>
    <r>
      <rPr>
        <i/>
        <sz val="8"/>
        <rFont val="Arial"/>
        <family val="2"/>
        <charset val="238"/>
      </rPr>
      <t>Domestic hot water production, primary side</t>
    </r>
    <r>
      <rPr>
        <sz val="8"/>
        <rFont val="Arial"/>
        <family val="2"/>
        <charset val="238"/>
      </rPr>
      <t xml:space="preserve">
variable speed, wet rotor circulator pump, with flanged connections, counterflanges, gaskets and bolts,expansion joints, built-in frequency converter, motor with and full electronic trip unit and thermal protection, flow limitation, dp-c, dp-v, V-const. operation modes
- nominal head, Δp [mwg]: 10
- nominal flow, V̇ [m³/h]: 11.4
- nominal power consumption [kW]:
- manufacturer: Wilo
- type:</t>
    </r>
  </si>
  <si>
    <r>
      <rPr>
        <b/>
        <sz val="8"/>
        <rFont val="Arial"/>
        <family val="2"/>
        <charset val="238"/>
      </rPr>
      <t xml:space="preserve">P-H-7 szivattyú
</t>
    </r>
    <r>
      <rPr>
        <i/>
        <sz val="8"/>
        <rFont val="Arial"/>
        <family val="2"/>
        <charset val="238"/>
      </rPr>
      <t>Használati melegvíz termelés, primer oldal</t>
    </r>
    <r>
      <rPr>
        <sz val="8"/>
        <rFont val="Arial"/>
        <family val="2"/>
        <charset val="238"/>
      </rPr>
      <t xml:space="preserve">
változó fordulatszámú, nedves tengelyű keringető szivattyú, karimás csatlakozókkal, ellenkarimákkal, tömítéssel és csavarokkal, kompenzátorokkal, beépített frekvenciaváltóval, motor teljes elektronikus és termikus védelemmel, térfogatáram-korlátozó, állandó és változó nyomáskülönbség, állandó térfogatáram üzemmódokkal
- névleges emelőmagasság, Δp [mvo]: 10
- névleges térfogatáram flow, V̇ [m³/h]: 11.4
- névleges el. fogyasztás [kW]:
- gyártó: Wilo
- típus:</t>
    </r>
  </si>
  <si>
    <r>
      <t xml:space="preserve">Type: </t>
    </r>
    <r>
      <rPr>
        <b/>
        <sz val="8"/>
        <rFont val="Arial"/>
        <family val="2"/>
        <charset val="238"/>
      </rPr>
      <t>Hoval UltraGas 800D</t>
    </r>
    <r>
      <rPr>
        <sz val="8"/>
        <rFont val="Arial"/>
        <family val="2"/>
        <charset val="238"/>
      </rPr>
      <t xml:space="preserve">, gas fired condensing boiler
Designation: </t>
    </r>
    <r>
      <rPr>
        <b/>
        <sz val="8"/>
        <rFont val="Arial"/>
        <family val="2"/>
        <charset val="238"/>
      </rPr>
      <t>K1-2</t>
    </r>
    <r>
      <rPr>
        <sz val="8"/>
        <rFont val="Arial"/>
        <family val="2"/>
        <charset val="238"/>
      </rPr>
      <t xml:space="preserve">
Floor standing, twin unit, complete with safety and contorl accessories, gas- water- and flue side connections, commissioned
Nominal output at 80/60°C [kW]: 87-754
Nominal output at 40/30°C [kW]: 97-800
Efficiency at 30% partial load [%]: 108.1-97.4
Nominal power consumption [W]: 890
Max. operation pressure [bar]: 6
Water volume [l]: 774
Weight (empty) [kg]: 1844
Dimensions, W/H/L [mm]: 2240/2100/1969</t>
    </r>
  </si>
  <si>
    <r>
      <t xml:space="preserve">Típus: </t>
    </r>
    <r>
      <rPr>
        <b/>
        <sz val="8"/>
        <rFont val="Arial"/>
        <family val="2"/>
        <charset val="238"/>
      </rPr>
      <t>Hoval UltraGas 800D</t>
    </r>
    <r>
      <rPr>
        <sz val="8"/>
        <rFont val="Arial"/>
        <family val="2"/>
        <charset val="238"/>
      </rPr>
      <t xml:space="preserve">, gáztüzelésű kondenzációs kazán
Jel: </t>
    </r>
    <r>
      <rPr>
        <b/>
        <sz val="8"/>
        <rFont val="Arial"/>
        <family val="2"/>
        <charset val="238"/>
      </rPr>
      <t>K1-2</t>
    </r>
    <r>
      <rPr>
        <sz val="8"/>
        <rFont val="Arial"/>
        <family val="2"/>
        <charset val="238"/>
      </rPr>
      <t xml:space="preserve">
Álló, ikerkazán, biztonsági szerelvényekkel, vezérléssel kompletten, gáz- ,víz-, és kéményoldali bekötéssel, beüzemelve, átadva
Névleges teljesítmény 80/60°C-on [kW]: 87-754
Névleges teljesítmény 40/30°C-on [kW]: 97-800
Hatásfok 30% részterhelésen [%]: 108.1-97.4
Névleges el. teljesítményfelvétel [W]: 890
Max. üzemi nyomás [bar]: 6
Víztérfogat [l]: 774
Tömeg [kg]: 1844
Méretek, Sz/M/H [mm]: 2240/2100/1969</t>
    </r>
  </si>
  <si>
    <r>
      <t xml:space="preserve">Designation: </t>
    </r>
    <r>
      <rPr>
        <b/>
        <sz val="8"/>
        <rFont val="Arial"/>
        <family val="2"/>
        <charset val="238"/>
      </rPr>
      <t xml:space="preserve">HE-01
</t>
    </r>
    <r>
      <rPr>
        <sz val="8"/>
        <rFont val="Arial"/>
        <family val="2"/>
        <charset val="238"/>
      </rPr>
      <t xml:space="preserve">Counterflow type, dismountable plate heat excheanger, installed in the network
Nominal output [kW]: 800
</t>
    </r>
    <r>
      <rPr>
        <i/>
        <sz val="8"/>
        <rFont val="Arial"/>
        <family val="2"/>
        <charset val="238"/>
      </rPr>
      <t>Primary side</t>
    </r>
    <r>
      <rPr>
        <sz val="8"/>
        <rFont val="Arial"/>
        <family val="2"/>
        <charset val="238"/>
      </rPr>
      <t xml:space="preserve">
- medium: steam
- temperature in/out [°C]: 144/85
- nominal pressure [bar]:
- Δp [mwg]: 0.451
- V̇ [kg/h]: 1212
</t>
    </r>
    <r>
      <rPr>
        <i/>
        <sz val="8"/>
        <rFont val="Arial"/>
        <family val="2"/>
        <charset val="238"/>
      </rPr>
      <t>Secondary side</t>
    </r>
    <r>
      <rPr>
        <sz val="8"/>
        <rFont val="Arial"/>
        <family val="2"/>
        <charset val="238"/>
      </rPr>
      <t xml:space="preserve">
- medium: water
- temperature in/out [°C]: 40/60
- nominal pressure [bar]:
- Δp [mwg]: 2.8
- V̇ [m³/h]: 34.7
Manufacturer: SPX
Type:O034 DuraFlow
Operationl/Empty Weight [kg]: 294/276</t>
    </r>
  </si>
  <si>
    <r>
      <t xml:space="preserve">Designation: </t>
    </r>
    <r>
      <rPr>
        <b/>
        <sz val="8"/>
        <rFont val="Arial"/>
        <family val="2"/>
        <charset val="238"/>
      </rPr>
      <t xml:space="preserve">HE-02
</t>
    </r>
    <r>
      <rPr>
        <sz val="8"/>
        <rFont val="Arial"/>
        <family val="2"/>
        <charset val="238"/>
      </rPr>
      <t xml:space="preserve">Counterflow type, dismountable plate heat excheanger, installed in the network
Nominal output [kW]: 800
</t>
    </r>
    <r>
      <rPr>
        <i/>
        <sz val="8"/>
        <rFont val="Arial"/>
        <family val="2"/>
        <charset val="238"/>
      </rPr>
      <t>Primary side</t>
    </r>
    <r>
      <rPr>
        <sz val="8"/>
        <rFont val="Arial"/>
        <family val="2"/>
        <charset val="238"/>
      </rPr>
      <t xml:space="preserve">
- medium: water
- temperature in/out [°C]: 60/40
- nominal pressure [bar]:
- Δp [mwg]: 2.87
- V̇ [m³/h]: 35.1
</t>
    </r>
    <r>
      <rPr>
        <i/>
        <sz val="8"/>
        <rFont val="Arial"/>
        <family val="2"/>
        <charset val="238"/>
      </rPr>
      <t>Secondary side</t>
    </r>
    <r>
      <rPr>
        <sz val="8"/>
        <rFont val="Arial"/>
        <family val="2"/>
        <charset val="238"/>
      </rPr>
      <t xml:space="preserve">
- medium: water
- temperature in/out [°C]: 10/40
- nominal pressure [bar]:
- Δp [mwg]: 1.37
- V̇ [m³/h]: 23
Manufacturer: SPX
Type: O034 DuraFlow
Operationl/Empty Weight [kg]: 314/290</t>
    </r>
  </si>
  <si>
    <r>
      <t xml:space="preserve">Jelölés: </t>
    </r>
    <r>
      <rPr>
        <b/>
        <sz val="8"/>
        <rFont val="Arial"/>
        <family val="2"/>
        <charset val="238"/>
      </rPr>
      <t>HE-02</t>
    </r>
    <r>
      <rPr>
        <sz val="8"/>
        <rFont val="Arial"/>
        <family val="2"/>
        <charset val="238"/>
      </rPr>
      <t xml:space="preserve">
Ellenáramú, szétszerelhető lemezes hőcserélő, hálózatba építve
Névleges teljesítmény [kW]:
</t>
    </r>
    <r>
      <rPr>
        <i/>
        <sz val="8"/>
        <rFont val="Arial"/>
        <family val="2"/>
        <charset val="238"/>
      </rPr>
      <t>Primer oldal</t>
    </r>
    <r>
      <rPr>
        <sz val="8"/>
        <rFont val="Arial"/>
        <family val="2"/>
        <charset val="238"/>
      </rPr>
      <t xml:space="preserve">
- közeg: víz
- hőmérséklet be/ki [°C]: 60/40
- névl. nyomás [bar]:
- Δp [mvo]: 2.87
- V̇ [m³/h]: 35.1
</t>
    </r>
    <r>
      <rPr>
        <i/>
        <sz val="8"/>
        <rFont val="Arial"/>
        <family val="2"/>
        <charset val="238"/>
      </rPr>
      <t>Szekunder oldal</t>
    </r>
    <r>
      <rPr>
        <sz val="8"/>
        <rFont val="Arial"/>
        <family val="2"/>
        <charset val="238"/>
      </rPr>
      <t xml:space="preserve">
- közeg: víz
- hőmérséklet be/ki [°C]: 10/40
- névleges nyomás [bar]:
- Δp [mvo]: 1.37
- V̇ [m³/h]: 23
Gyártó: SPX
Típus: O034 DuraFlow
Üzemi/Üres tömeg [kg]: 314/290</t>
    </r>
  </si>
  <si>
    <r>
      <rPr>
        <b/>
        <sz val="8"/>
        <rFont val="Arial"/>
        <family val="2"/>
        <charset val="238"/>
      </rPr>
      <t xml:space="preserve">2-way motorised control valve
</t>
    </r>
    <r>
      <rPr>
        <i/>
        <sz val="8"/>
        <rFont val="Arial"/>
        <family val="2"/>
        <charset val="238"/>
      </rPr>
      <t>K1-2 Boiler primary side</t>
    </r>
    <r>
      <rPr>
        <sz val="8"/>
        <rFont val="Arial"/>
        <family val="2"/>
        <charset val="238"/>
      </rPr>
      <t xml:space="preserve">
with water side connecting, gaskets, counterflanges (if necessary) and bolts
- kv value [m³/h]:
- size: DN100
- voltage [V]:
- manufacturer:
- type:</t>
    </r>
  </si>
  <si>
    <r>
      <rPr>
        <b/>
        <sz val="8"/>
        <rFont val="Arial"/>
        <family val="2"/>
        <charset val="238"/>
      </rPr>
      <t>Egyutú motoros szabályzószelep</t>
    </r>
    <r>
      <rPr>
        <sz val="8"/>
        <rFont val="Arial"/>
        <family val="2"/>
        <charset val="238"/>
      </rPr>
      <t xml:space="preserve">
K1-2 Kazán primer oldal
vízoldali csatlakozással, tömítésekkel, ellenkarimákkal (ha szükséges) és csavarokkal
- kv érték [m³/h]:
- méret: DN100
- feszültség [V]:
- gyártó:
- típus:</t>
    </r>
  </si>
  <si>
    <r>
      <rPr>
        <b/>
        <sz val="8"/>
        <rFont val="Arial"/>
        <family val="2"/>
        <charset val="238"/>
      </rPr>
      <t>2-way motorised control valve</t>
    </r>
    <r>
      <rPr>
        <sz val="8"/>
        <rFont val="Arial"/>
        <family val="2"/>
        <charset val="238"/>
      </rPr>
      <t xml:space="preserve">
</t>
    </r>
    <r>
      <rPr>
        <i/>
        <sz val="8"/>
        <rFont val="Arial"/>
        <family val="2"/>
        <charset val="238"/>
      </rPr>
      <t>HE-01 Heat exchanger water side</t>
    </r>
    <r>
      <rPr>
        <sz val="8"/>
        <rFont val="Arial"/>
        <family val="2"/>
        <charset val="238"/>
      </rPr>
      <t xml:space="preserve">
with water side connecting, gaskets, counterflanges (if necessary) and bolts
- kv value [m³/h]:
- size:DN100
- voltage [V]:
- manufacturer:
- type:</t>
    </r>
  </si>
  <si>
    <r>
      <rPr>
        <b/>
        <sz val="8"/>
        <rFont val="Arial"/>
        <family val="2"/>
        <charset val="238"/>
      </rPr>
      <t>Egyutú motoros szabályzószelep</t>
    </r>
    <r>
      <rPr>
        <sz val="8"/>
        <rFont val="Arial"/>
        <family val="2"/>
        <charset val="238"/>
      </rPr>
      <t xml:space="preserve">
HE-01 hőcserélő vízoldal
vízoldali csatlakozással, tömítésekkel, ellenkarimákkal (ha szükséges) és csavarokkal
- kv érték [m³/h]:
- méret: DN100
- feszültség [V]:
- gyártó:
- típus:</t>
    </r>
  </si>
  <si>
    <r>
      <rPr>
        <b/>
        <sz val="8"/>
        <rFont val="Arial"/>
        <family val="2"/>
        <charset val="238"/>
      </rPr>
      <t>Expansion vessel</t>
    </r>
    <r>
      <rPr>
        <sz val="8"/>
        <rFont val="Arial"/>
        <family val="2"/>
        <charset val="238"/>
      </rPr>
      <t xml:space="preserve">
K1-2 Boiler
Pressure expansion vessel with fixed gas charge in airproof butyl bag, for heating application, complete with accessories
- lock-shield valve, protected against unauthorized operation
- pressure gauge
- spring loaded safety valve
- thermometer
- gas cushion pressure meter, for initial pressure setting
- nominal volume [litre]: 150
- manufacturer: Flamco
- type: Contra-Flex</t>
    </r>
  </si>
  <si>
    <r>
      <rPr>
        <b/>
        <sz val="8"/>
        <rFont val="Arial"/>
        <family val="2"/>
        <charset val="238"/>
      </rPr>
      <t>Tágulási tartály</t>
    </r>
    <r>
      <rPr>
        <sz val="8"/>
        <rFont val="Arial"/>
        <family val="2"/>
        <charset val="238"/>
      </rPr>
      <t xml:space="preserve">
K1-2 kazán
Tágulási tartály fix gáztöltettel, hermetikusan záró butil ballonnal, fűtési alkalmazásra, tartozékokkal együtt
- reteszelő elzárószelep, jogosulatlan működtetés ellen védett
- nyomásmérő
- rugós biztonsági szelep
- hőmérő
- gáztöltet - nyomásmérő, kezdeti nyomás beállítására
- névleges térfogat [liter]: 150
- gyártó: Flamco
- típus: Contra-Flex</t>
    </r>
  </si>
  <si>
    <r>
      <rPr>
        <b/>
        <sz val="8"/>
        <rFont val="Arial"/>
        <family val="2"/>
        <charset val="238"/>
      </rPr>
      <t>08 AHU 07 DX</t>
    </r>
    <r>
      <rPr>
        <sz val="8"/>
        <rFont val="Arial"/>
        <family val="2"/>
        <charset val="238"/>
      </rPr>
      <t>, Supplying the air handling units' cooling registers</t>
    </r>
  </si>
  <si>
    <r>
      <rPr>
        <b/>
        <sz val="8"/>
        <rFont val="Arial"/>
        <family val="2"/>
        <charset val="238"/>
      </rPr>
      <t>09 AHU 09 DX</t>
    </r>
    <r>
      <rPr>
        <sz val="8"/>
        <rFont val="Arial"/>
        <family val="2"/>
        <charset val="238"/>
      </rPr>
      <t>, Supplying the air handling units' cooling registers</t>
    </r>
  </si>
  <si>
    <r>
      <rPr>
        <b/>
        <sz val="8"/>
        <rFont val="Arial"/>
        <family val="2"/>
        <charset val="238"/>
      </rPr>
      <t>09 AHU 09 DX</t>
    </r>
    <r>
      <rPr>
        <sz val="8"/>
        <rFont val="Arial"/>
        <family val="2"/>
        <charset val="238"/>
      </rPr>
      <t>, A légkezelők hűtő hőcserélőit ellátó rendszer</t>
    </r>
  </si>
  <si>
    <r>
      <rPr>
        <b/>
        <sz val="8"/>
        <rFont val="Arial"/>
        <family val="2"/>
        <charset val="238"/>
      </rPr>
      <t>10 AHU 10 DX</t>
    </r>
    <r>
      <rPr>
        <sz val="8"/>
        <rFont val="Arial"/>
        <family val="2"/>
        <charset val="238"/>
      </rPr>
      <t>, Supplying the air handling units' cooling registers</t>
    </r>
  </si>
  <si>
    <r>
      <rPr>
        <b/>
        <sz val="8"/>
        <rFont val="Arial"/>
        <family val="2"/>
        <charset val="238"/>
      </rPr>
      <t>10 AHU 10 DX</t>
    </r>
    <r>
      <rPr>
        <sz val="8"/>
        <rFont val="Arial"/>
        <family val="2"/>
        <charset val="238"/>
      </rPr>
      <t>, A légkezelők hűtő hőcserélőit ellátó rendszer</t>
    </r>
  </si>
  <si>
    <r>
      <rPr>
        <b/>
        <sz val="9"/>
        <rFont val="Arial"/>
        <family val="2"/>
        <charset val="238"/>
      </rPr>
      <t>Légkondicionáló, hűtő rendszerekben használt rézcső általános minőségi elvárásai</t>
    </r>
    <r>
      <rPr>
        <sz val="9"/>
        <rFont val="Arial"/>
        <family val="2"/>
        <charset val="238"/>
      </rPr>
      <t xml:space="preserve">
Vegytiszta varratmentes vörösréz cső MSZ EN 12735-1:2001 szerinti Cu-DHP minőségben. Nyomásállóság: PN40 ; Mérettartomány: D6-D108 (22mm-ig tekercsben)</t>
    </r>
  </si>
  <si>
    <r>
      <rPr>
        <b/>
        <sz val="9"/>
        <rFont val="Arial"/>
        <family val="2"/>
        <charset val="238"/>
      </rPr>
      <t xml:space="preserve">Hőszigetelés általános minőségi elvárásai: </t>
    </r>
    <r>
      <rPr>
        <sz val="9"/>
        <rFont val="Arial"/>
        <family val="2"/>
        <charset val="238"/>
      </rPr>
      <t xml:space="preserve">
A hőszigetelésekhez minden esetben a gyártó saját segédeszközeit kell használni, mint pl.: ragasztók, átlapolók, rögzítések, stb.
Szigeteléseket minden esetben úgy kell elkészíteni, hogy a végeredmény egy homogén szigetelt felület legyen, különös tekintettel a hideg közeget szállító csővezetékek esetében.
Zártcellás hőszigetelés: Zártcellás szerkezetű habosított polietilén hőszigetelés (öntapados kivitelben is) Megengedett közeghőm. 0 - 102°C-ig (szalag +85°C). Tűzvédelmi besorolás: B1 (nehezen éghető)
Alukasírozott ásványgyapot: Bazalt alapú ásványgyapot termék alukasírozással, ragasztással és aluszalaggal rögzítve. Megengedett közeghőm. +250°C-ig. Tűzvédelmi besorolás: A1 nem éghető (MSZ EN 13501-1:2007 szerint), vagy vele műszakilag egyenértékű.</t>
    </r>
  </si>
  <si>
    <r>
      <rPr>
        <b/>
        <sz val="9"/>
        <rFont val="Arial"/>
        <family val="2"/>
        <charset val="238"/>
      </rPr>
      <t>A csővezetékek mechanikai védelmének általános elvárásai:</t>
    </r>
    <r>
      <rPr>
        <sz val="9"/>
        <rFont val="Arial"/>
        <family val="2"/>
        <charset val="238"/>
      </rPr>
      <t xml:space="preserve">
A csővezetékeket óvni kell a mechanikai sérülésektől, ezért védőcsövek alkalmazása szükséges a falátvezetéseknél és födém áttöréseknél. Továbbá a tetőn elhelyezett csővezetékeket keményhéjalással kell ellátni.</t>
    </r>
  </si>
  <si>
    <r>
      <rPr>
        <b/>
        <sz val="9"/>
        <rFont val="Arial"/>
        <family val="2"/>
        <charset val="238"/>
      </rPr>
      <t>Alu borítás (Keményhéjalás minőségi elvárásai):</t>
    </r>
    <r>
      <rPr>
        <sz val="9"/>
        <rFont val="Arial"/>
        <family val="2"/>
        <charset val="238"/>
      </rPr>
      <t xml:space="preserve">
0,8mm-es aluminium lemez borítás, folytonos, átlapolássos, hornyolt (zitnizett) kapcsolatokkal, alumínium popszegecses rögzítéssel.</t>
    </r>
  </si>
  <si>
    <r>
      <rPr>
        <b/>
        <sz val="9"/>
        <rFont val="Arial"/>
        <family val="2"/>
        <charset val="238"/>
      </rPr>
      <t>Steel pipe</t>
    </r>
    <r>
      <rPr>
        <sz val="9"/>
        <rFont val="Arial"/>
        <family val="2"/>
        <charset val="238"/>
      </rPr>
      <t xml:space="preserve"> for gas medium, general quality requirements
MSZ 29:1986 standard seamless steel pipe in sizes according to MSZ EN 10220:2003, with S235JR material quality or MSZ EN 10255 S-195-T or DIN 2440/2448.
With welded joints, bends, fittings, bushings, section-wise pressure test, freely mounted, protective coating, insulation, complete support construction in a distance defined in design and technical description, for which galvanised steel clamps/brackets, supports/hangers should be used with vibration and noise insulating rubber inlays.
Painting of steel pipes
1 layer of repair-painintg of protective coated pipes with red-brownish 'Hammerite' paint
1 layer of cover painting of the entire pipe network with yellow (RAL1003) color</t>
    </r>
  </si>
  <si>
    <r>
      <rPr>
        <b/>
        <sz val="9"/>
        <rFont val="Arial"/>
        <family val="2"/>
        <charset val="238"/>
      </rPr>
      <t>Acélcső</t>
    </r>
    <r>
      <rPr>
        <sz val="9"/>
        <rFont val="Arial"/>
        <family val="2"/>
        <charset val="238"/>
      </rPr>
      <t xml:space="preserve"> gáz közeghez, általános minőségi elvárásai
MSZ 29:1986 szerinti varrat nélküli acélcső MSZ EN 10220:2003 szerinti méretben S235JR anyagminőséggel vagy MSZ EN 10255 S-195-T minőségben vagy DIN 2440/2448 szerinti minőségben.
Hegesztett kötésekkel, csőhajlításokkal, idomokkal, csőhüvelyekkel, szakaszos nyomáspróbával, szabadon szerelve, alapmázolással, szigeteléssel, komplett tartózással, a terv és műszaki leírás szerinti megfogási távolságokban, melyhez horganyzott kivitelű típus csőbilincseket, csőtartókat és függesztőket kell használni rezgés- és hangszigetelt betétekkel.
Acélcső festése
1 rtg. Alapmázolt csövek visszajavítása vörösesbarna Hammerite festékkel
1 rtg. Fedőréteg felhordása a teljes csővezetéki hálózaton sárga (RAL1003) színnel</t>
    </r>
  </si>
  <si>
    <r>
      <t>F</t>
    </r>
    <r>
      <rPr>
        <b/>
        <sz val="8"/>
        <rFont val="Arial"/>
        <family val="2"/>
        <charset val="238"/>
      </rPr>
      <t>ilter</t>
    </r>
    <r>
      <rPr>
        <sz val="8"/>
        <rFont val="Arial"/>
        <family val="2"/>
        <charset val="238"/>
      </rPr>
      <t xml:space="preserve">
for gas medium, with counterflanges, bolts and gaskets, installed according to design
- manufacturer:
- type:</t>
    </r>
  </si>
  <si>
    <r>
      <rPr>
        <b/>
        <sz val="8"/>
        <rFont val="Arial"/>
        <family val="2"/>
        <charset val="238"/>
      </rPr>
      <t>Magnetic solenoid valve</t>
    </r>
    <r>
      <rPr>
        <sz val="8"/>
        <rFont val="Arial"/>
        <family val="2"/>
        <charset val="238"/>
      </rPr>
      <t xml:space="preserve">
diaphragm, shut-off valve for gas medium, ductile iron housing, with flanged connectors, normally closed, operated by 24 or 230V supply
- manufacturer: Honeywell
- type: MV300</t>
    </r>
  </si>
  <si>
    <r>
      <rPr>
        <b/>
        <sz val="8"/>
        <rFont val="Arial"/>
        <family val="2"/>
        <charset val="238"/>
      </rPr>
      <t>Mágnesszelep</t>
    </r>
    <r>
      <rPr>
        <sz val="8"/>
        <rFont val="Arial"/>
        <family val="2"/>
        <charset val="238"/>
      </rPr>
      <t xml:space="preserve">
elzáró membránszelep gáz közeghez, gömbgrafitos öntöttvas házzal, karimás csatlakozással, alapesetben zárt, 24 vagy 230V-os működtetésű
- gyártó: Honeywell
- típus: MV300</t>
    </r>
  </si>
  <si>
    <r>
      <rPr>
        <b/>
        <sz val="8"/>
        <rFont val="Arial"/>
        <family val="2"/>
        <charset val="238"/>
      </rPr>
      <t xml:space="preserve">Gas pressure regulator
</t>
    </r>
    <r>
      <rPr>
        <sz val="8"/>
        <rFont val="Arial"/>
        <family val="2"/>
        <charset val="238"/>
      </rPr>
      <t>for filtered gaseous media, to maintain downstream pressure, with cast iron and aluminum housing, fabric reinforced rubber diaphragm
- inlet pressure min/max [bar]:
- downstream pressure regulation range [mbar]:
- nominal connection size: DN32
- manufacturer:
- type:</t>
    </r>
  </si>
  <si>
    <r>
      <rPr>
        <b/>
        <sz val="8"/>
        <rFont val="Arial"/>
        <family val="2"/>
        <charset val="238"/>
      </rPr>
      <t xml:space="preserve">Gáznyomás szabályzó
</t>
    </r>
    <r>
      <rPr>
        <sz val="8"/>
        <rFont val="Arial"/>
        <family val="2"/>
        <charset val="238"/>
      </rPr>
      <t>szűrt gáz közeghez, a kilépő nyomás szabályzására, öntöttvas és aluminim házzal, szálerősítéses gumi membránnal
- belépő nyomás min/max [bar]:
- kilépő oldal szabályozási tartomány [mbar]:
- névleges csatlakozó méret: DN32
- gyártó:
- típus:</t>
    </r>
  </si>
  <si>
    <r>
      <rPr>
        <b/>
        <sz val="8"/>
        <rFont val="Arial"/>
        <family val="2"/>
        <charset val="238"/>
      </rPr>
      <t xml:space="preserve">Gas pressure regulator
</t>
    </r>
    <r>
      <rPr>
        <sz val="8"/>
        <rFont val="Arial"/>
        <family val="2"/>
        <charset val="238"/>
      </rPr>
      <t>for filtered gaseous media, to maintain downstream pressure, with cast iron and aluminum housing, fabric reinforced rubber diaphragm
- inlet pressure min/max [bar]:
- downstream pressure regulation range [mbar]:
- nominal connection size: DN40
- manufacturer:
- type:</t>
    </r>
  </si>
  <si>
    <r>
      <rPr>
        <b/>
        <sz val="8"/>
        <rFont val="Arial"/>
        <family val="2"/>
        <charset val="238"/>
      </rPr>
      <t xml:space="preserve">Gáznyomás szabályzó
</t>
    </r>
    <r>
      <rPr>
        <sz val="8"/>
        <rFont val="Arial"/>
        <family val="2"/>
        <charset val="238"/>
      </rPr>
      <t>szűrt gáz közeghez, a kilépő nyomás szabályzására, öntöttvas és aluminim házzal, szálerősítéses gumi membránnal
- belépő nyomás min/max [bar]:
- kilépő oldal szabályozási tartomány [mbar]:
- névleges csatlakozó méret: DN40
- gyártó:
- típus:</t>
    </r>
  </si>
  <si>
    <r>
      <rPr>
        <b/>
        <sz val="8"/>
        <rFont val="Arial"/>
        <family val="2"/>
        <charset val="238"/>
      </rPr>
      <t xml:space="preserve">Gas pressure regulator
</t>
    </r>
    <r>
      <rPr>
        <sz val="8"/>
        <rFont val="Arial"/>
        <family val="2"/>
        <charset val="238"/>
      </rPr>
      <t>for filtered gaseous media, to maintain downstream pressure, with cast iron and aluminum housing, fabric reinforced rubber diaphragm
- inlet pressure min/max [bar]:
- downstream pressure regulation range [mbar]:
- nominal connection size: DN50
- manufacturer:
- type:</t>
    </r>
  </si>
  <si>
    <r>
      <rPr>
        <b/>
        <sz val="8"/>
        <rFont val="Arial"/>
        <family val="2"/>
        <charset val="238"/>
      </rPr>
      <t xml:space="preserve">Gáznyomás szabályzó
</t>
    </r>
    <r>
      <rPr>
        <sz val="8"/>
        <rFont val="Arial"/>
        <family val="2"/>
        <charset val="238"/>
      </rPr>
      <t>szűrt gáz közeghez, a kilépő nyomás szabályzására, öntöttvas és aluminim házzal, szálerősítéses gumi membránnal
- belépő nyomás min/max [bar]:
- kilépő oldal szabályozási tartomány [mbar]:
- névleges csatlakozó méret: DN50
- gyártó:
- típus:</t>
    </r>
  </si>
  <si>
    <r>
      <t xml:space="preserve">Opció: Felharmonikus szűrő berendezés </t>
    </r>
    <r>
      <rPr>
        <b/>
        <i/>
        <sz val="8"/>
        <rFont val="Arial"/>
        <family val="2"/>
        <charset val="238"/>
      </rPr>
      <t>240A</t>
    </r>
    <r>
      <rPr>
        <i/>
        <sz val="8"/>
        <rFont val="Arial"/>
        <family val="2"/>
        <charset val="238"/>
      </rPr>
      <t xml:space="preserve"> kivitelben földönálló fém szekrényben, beépített léghűtéssel, Ethernet, Modbus, kommunikációs felülettel </t>
    </r>
    <r>
      <rPr>
        <b/>
        <i/>
        <sz val="8"/>
        <rFont val="Arial"/>
        <family val="2"/>
        <charset val="238"/>
      </rPr>
      <t xml:space="preserve">IP23 </t>
    </r>
    <r>
      <rPr>
        <i/>
        <sz val="8"/>
        <rFont val="Arial"/>
        <family val="2"/>
        <charset val="238"/>
      </rPr>
      <t>védettséggel, modulárisan bővíthető kivitel, KRL / Schaffner vagy egyenértékű, csak egységár</t>
    </r>
  </si>
  <si>
    <r>
      <rPr>
        <b/>
        <sz val="8"/>
        <rFont val="Arial"/>
        <family val="2"/>
        <charset val="238"/>
      </rPr>
      <t>Oil-injected rotary screw compressor</t>
    </r>
    <r>
      <rPr>
        <sz val="8"/>
        <rFont val="Arial"/>
        <family val="2"/>
        <charset val="238"/>
      </rPr>
      <t xml:space="preserve">
air cooled, with variable speed drive (VSD), built-in aftercooler with integrated water separator, automatical draining, integrated refrigerant dryer with bypass, compressed air oil separator, safety valve, high performance 2-stage intake air filter,  acoustic cladding, connection to building management system
- nominal end pressure [bar]: 8.5
- nominall power consumption [kW]: 132
- dimensions W/H/L [mm]: 1785/2020/2900
- weight [kg]: 2923
- manufacturer: Atlas Copco
- type: GA132-AFF-VSD-8,5bar</t>
    </r>
  </si>
  <si>
    <r>
      <rPr>
        <b/>
        <sz val="8"/>
        <rFont val="Arial"/>
        <family val="2"/>
        <charset val="238"/>
      </rPr>
      <t>Olajbefecskendezéses csavarkompresszor</t>
    </r>
    <r>
      <rPr>
        <sz val="8"/>
        <rFont val="Arial"/>
        <family val="2"/>
        <charset val="238"/>
      </rPr>
      <t xml:space="preserve">
léghűtéses, változó fordulatszámvezérlésű (VSD), beépített utóhűtő integrált vízleválasztással, automatikus ürítéssel, integrált hűtveszárító megkerülő ággal, sűrített levegő olaj leválasztóval, biztonsági szeleppel, nagy teljesítményű kétfokozatú belépő levegő szűrővel, hangszigetelő burkolattal, épületfelügyeleti csatlakozással
- névleges végnyomás [bar]: 8.5
- névleges el. fogyasztás [kW]: 162,4
- méretek Sz/M/H [mm]: 1785/2020/2900
- tömeg [kg]: 2923
- gyártó Atlas Copco
- típus: GA132-AFF-VSD-8,5bar</t>
    </r>
  </si>
  <si>
    <r>
      <rPr>
        <b/>
        <sz val="8"/>
        <rFont val="Arial"/>
        <family val="2"/>
        <charset val="238"/>
      </rPr>
      <t>Oil-injected rotary screw compressor</t>
    </r>
    <r>
      <rPr>
        <sz val="8"/>
        <rFont val="Arial"/>
        <family val="2"/>
        <charset val="238"/>
      </rPr>
      <t xml:space="preserve">
air cooled, with built-in aftercooler with integrated water separator, automatical draining, integrated refrigerant dryer with bypass, compressed air oil separator, safety valve, high performance 2-stage intake air filter,  acoustic cladding, connection to building management system
- nominal end pressure [bar]: 8.5
- nominall power consumption [kW]: 113.9
- dimensions W/H/L [mm]: 1785/2020/2900
- weight [kg]: 3363
- manufacturer: Atlas Copco
- type: GA132-AFF-8,5bar</t>
    </r>
  </si>
  <si>
    <r>
      <rPr>
        <b/>
        <sz val="8"/>
        <rFont val="Arial"/>
        <family val="2"/>
        <charset val="238"/>
      </rPr>
      <t>Olajbefecskendezéses csavarkompresszor</t>
    </r>
    <r>
      <rPr>
        <sz val="8"/>
        <rFont val="Arial"/>
        <family val="2"/>
        <charset val="238"/>
      </rPr>
      <t xml:space="preserve">
léghűtéses, beépített utóhűtő integrált vízleválasztással, automatikus ürítéssel, integrált hűtveszárító megkerülő ággal, sűrített levegő olaj leválasztóval, biztonsági szeleppel, nagy teljesítményű kétfokozatú belépő levegő szűrővel, hangszigetelő burkolattal, épületfelügyeleti csatlakozással
- névleges végnyomás [bar]: 8.5
- névleges el. fogyasztás [kW]: 153,9
- méretek Sz/M/H [mm]: 1785/2020/2900
- tömeg [kg]: 3363
- gyártó Atlas Copco
- típus: GA132-AFF-8,5bar</t>
    </r>
  </si>
  <si>
    <r>
      <rPr>
        <b/>
        <sz val="8"/>
        <rFont val="Arial"/>
        <family val="2"/>
        <charset val="238"/>
      </rPr>
      <t>Central control and monitoring unit</t>
    </r>
    <r>
      <rPr>
        <sz val="8"/>
        <rFont val="Arial"/>
        <family val="2"/>
        <charset val="238"/>
      </rPr>
      <t xml:space="preserve">
- single pressure point measurement
- time based, dual pressure operation
- time based system start/stop
- simple sequencing and priority management, timer based
- runnig hours equalization
- simultenaously controlled units, max.: 6
- manufaturer: Atlas Copco
- type: ES6</t>
    </r>
  </si>
  <si>
    <r>
      <rPr>
        <b/>
        <sz val="8"/>
        <rFont val="Arial"/>
        <family val="2"/>
        <charset val="238"/>
      </rPr>
      <t>Központi vezérlő és felügyeleti rendszer</t>
    </r>
    <r>
      <rPr>
        <sz val="8"/>
        <rFont val="Arial"/>
        <family val="2"/>
        <charset val="238"/>
      </rPr>
      <t xml:space="preserve">
- egypontos nyomásmérés
- időalapú, két nyomássízintű működés
- időzíthető indítás/leállás
- sorrend és elsőbbség kezelés, időzítő alapú
- futásidő-kiegyenlítés
- egyszerre vezérelhető berendezések száma,, max.: 6
- gyártó: Atlas Copco
- típus: ES6</t>
    </r>
  </si>
  <si>
    <r>
      <rPr>
        <b/>
        <sz val="8"/>
        <rFont val="Arial"/>
        <family val="2"/>
        <charset val="238"/>
      </rPr>
      <t>Coalescent air filter</t>
    </r>
    <r>
      <rPr>
        <sz val="8"/>
        <rFont val="Arial"/>
        <family val="2"/>
        <charset val="238"/>
      </rPr>
      <t xml:space="preserve">
glass fiber medium to remove all kind of contamination form compressed air,with automatic and manual discharge valve, and differential pressure gauge, threaded connections
- filtrarion grade [µm]: 0.01
- nominal flow [l/s]: 550
- connection size: DN80
- weight [kg]: 13
- manufacturer: Atlas Copco
- type: UD550+</t>
    </r>
  </si>
  <si>
    <r>
      <rPr>
        <b/>
        <sz val="8"/>
        <rFont val="Arial"/>
        <family val="2"/>
        <charset val="238"/>
      </rPr>
      <t>Koaleszcens szűrő</t>
    </r>
    <r>
      <rPr>
        <sz val="8"/>
        <rFont val="Arial"/>
        <family val="2"/>
        <charset val="238"/>
      </rPr>
      <t xml:space="preserve">
üvegszál szűrőanyaggal minden típusú szennyezőanyag eltávolítására sűrített levegőből, automata és kézi lefúvató szeleppel, nyomáskülönbség mérővel, menetes csatlakozással
- szűrési fokozat [µm]: 0.01
- névleges térfogatáram [l/s]: 550
- csatlakozási méret: DN80
- tömeg [kg]: 13
- gyártó: Atlas Copco
- típus: UD550+</t>
    </r>
  </si>
  <si>
    <r>
      <rPr>
        <b/>
        <sz val="8"/>
        <rFont val="Arial"/>
        <family val="2"/>
        <charset val="238"/>
      </rPr>
      <t>Oil vapor filter</t>
    </r>
    <r>
      <rPr>
        <sz val="8"/>
        <rFont val="Arial"/>
        <family val="2"/>
        <charset val="238"/>
      </rPr>
      <t xml:space="preserve">
to reduce hydrocarbons, odors and oil vapor compressed air, with activcated carbon filte,with threaded connections
- oil carry-over, max. [mg/m³]: 0.003
- nominal flow [l/s]: 550
- connection size: DN80
- weight [kg]:
- manufacturer: Atlas Copco
- type: QD550+
must be preceded with a water separation unit (DD or PD)!</t>
    </r>
  </si>
  <si>
    <r>
      <rPr>
        <b/>
        <sz val="8"/>
        <rFont val="Arial"/>
        <family val="2"/>
        <charset val="238"/>
      </rPr>
      <t>Olajköd szűrő</t>
    </r>
    <r>
      <rPr>
        <sz val="8"/>
        <rFont val="Arial"/>
        <family val="2"/>
        <charset val="238"/>
      </rPr>
      <t xml:space="preserve">
szénhidrogének, szagok és olajgőz szűrésére sűrített levegőből, aktívszenes szűrővel, menetes csatlakozással
- olaj áthordás, max. [mg/m³]: 0.003
- névleges térfogatáram [l/s]: 550
- csatlakozási méret: DN80
- tömeg [kg]:
- gyártó: Atlas Copco
- típus: QD550+
vízleválasztó egységnek (DD vagy PD) kell megelőznie!</t>
    </r>
  </si>
  <si>
    <r>
      <rPr>
        <b/>
        <sz val="8"/>
        <rFont val="Arial"/>
        <family val="2"/>
        <charset val="238"/>
      </rPr>
      <t>Oil / water separator</t>
    </r>
    <r>
      <rPr>
        <sz val="8"/>
        <rFont val="Arial"/>
        <family val="2"/>
        <charset val="238"/>
      </rPr>
      <t xml:space="preserve">
Multistage separator for compressed air condensate, with oleophilic and activated carbon filters
- conedensate connection: 2xDN20
- drain: DN25
- dimensions W/H/L [mm]: 650/1100/945
- weight [kg]: 25
- manufacturer: Atlas Copco
- type: OSC 825 DIBT</t>
    </r>
  </si>
  <si>
    <r>
      <rPr>
        <b/>
        <sz val="8"/>
        <rFont val="Arial"/>
        <family val="2"/>
        <charset val="238"/>
      </rPr>
      <t>Olaj / víz leválasztó</t>
    </r>
    <r>
      <rPr>
        <sz val="8"/>
        <rFont val="Arial"/>
        <family val="2"/>
        <charset val="238"/>
      </rPr>
      <t xml:space="preserve">
többlépcsős leválasztó sűrített levegő kondenzátumhoz, oleofil és aktívszenes szűrőkkel
- kondenzátum csatlakozás: 2xDN20
- csatorna: DN25
- méretek /H/L [mm]: 650/1100/945
- tömegt [kg]: 25
- gyártó: Atlas Copco
- típus: OSC 825 DIBT</t>
    </r>
  </si>
  <si>
    <r>
      <rPr>
        <b/>
        <sz val="8"/>
        <rFont val="Arial"/>
        <family val="2"/>
        <charset val="238"/>
      </rPr>
      <t>Automatic drain valve</t>
    </r>
    <r>
      <rPr>
        <sz val="8"/>
        <rFont val="Arial"/>
        <family val="2"/>
        <charset val="238"/>
      </rPr>
      <t xml:space="preserve">
electronically controlled condensate drain, with level sensors, for lossless and problem-free discharging
- connection size, inlet/outlet: DN15/DN8
- weight []kg]: 0.7
- power consumption [W]: 2 (230V)
- manufacturer: Atlas Copco
- type: EWD 1500</t>
    </r>
  </si>
  <si>
    <r>
      <rPr>
        <b/>
        <sz val="8"/>
        <rFont val="Arial"/>
        <family val="2"/>
        <charset val="238"/>
      </rPr>
      <t>Automatikus ürítőszelep</t>
    </r>
    <r>
      <rPr>
        <sz val="8"/>
        <rFont val="Arial"/>
        <family val="2"/>
        <charset val="238"/>
      </rPr>
      <t xml:space="preserve">
elektronikusan vezérelt kondenzátum-leeresztő, szintérzékelőkkel, veszteség- és problémamentes kondenzátum üritéshe
- csatlakozó méret bemenet/kimenet: DN15/DN8
- tömeg []kg]: 0.7
- el. fogyasztás [W]: 2 (230V)
- gyártó: Atlas Copco
- típus: EWD 1500</t>
    </r>
  </si>
  <si>
    <r>
      <rPr>
        <b/>
        <sz val="8"/>
        <rFont val="Arial"/>
        <family val="2"/>
        <charset val="238"/>
      </rPr>
      <t>Pressure control valve</t>
    </r>
    <r>
      <rPr>
        <sz val="8"/>
        <rFont val="Arial"/>
        <family val="2"/>
        <charset val="238"/>
      </rPr>
      <t xml:space="preserve">
directly controlled diaphragm regulator with lockable rotary knob, internal/internal thread, for installation in any position
- pressure set range [bar]: 0.5-7
- operating pressure [bar]: 1-10
- connection size: DN20
- manufacturer: Festo
- type: MS-LR</t>
    </r>
  </si>
  <si>
    <r>
      <rPr>
        <b/>
        <sz val="8"/>
        <rFont val="Arial"/>
        <family val="2"/>
        <charset val="238"/>
      </rPr>
      <t>Nyomásszabályzó szelep</t>
    </r>
    <r>
      <rPr>
        <sz val="8"/>
        <rFont val="Arial"/>
        <family val="2"/>
        <charset val="238"/>
      </rPr>
      <t xml:space="preserve">
közvetlen működésű menbrán szabályzószelep, rögzíthető forgógombbal, belső/belső menetes, tetszőleges állású  beépítésre
- beállítási tartomány [bar]: 0.5-7
- működési tartomány [bar]: 1-10
- csatlakozó méret: DN20
- gyártó: Festo
- típus: MS-LR</t>
    </r>
  </si>
  <si>
    <t>unit</t>
  </si>
  <si>
    <t>unitprice</t>
  </si>
  <si>
    <t>Drilled well for irrigation system: well for irrigation of 79425 m2 of green field, with a depth of 30 meters with a pumping manhole,  well machinery, design and build, necessary accessories, test drilling, obtaining water rights establishment and operation permit, test pumping, water quality sampling and testing, preparation of a hydrogeological log. Fully complete and executed.</t>
  </si>
  <si>
    <t xml:space="preserve">Kút fúrása öntözőrendszerhez: 30 méter talpmélységű kút kialakítása 79425 m2 zöldfelület öntözéséhez, szivattyúaknával és kútgépészettel, tervezéssel, kivitelezéssel, szükséges alkatrészekkel, próbafúrással, vízjogi létesítési és üzemeltetési engedély megszerzésével, próbaszivattyúzással, vízmintavétellel és bevizsgálással, vízföldtani napló készítésével, kompletten </t>
  </si>
  <si>
    <t xml:space="preserve">Drilled well for irrigation system: every further needed 10 m of well depth, unit price </t>
  </si>
  <si>
    <t>Kút fúrása öntözőrendszerhez: talpmélység minden további esetlegesen szükséges 10 m-enként, egységár</t>
  </si>
  <si>
    <t>10 m</t>
  </si>
  <si>
    <t>All ventilator motors should be equiped with IE3 or better energy class efficiency motors, that applies all AHUs, Roof-top units and standlalone ventilators as well.</t>
  </si>
  <si>
    <t>Minden ventillátort IE3 vagy annál jobb energiaosztályú motorral kell szállítani, a légkezelő és roof-top berendezésekbe és külön álló ventillátorokban is.</t>
  </si>
  <si>
    <r>
      <rPr>
        <b/>
        <sz val="8"/>
        <rFont val="Arial"/>
        <family val="2"/>
        <charset val="238"/>
      </rPr>
      <t>Légtartály</t>
    </r>
    <r>
      <rPr>
        <sz val="8"/>
        <rFont val="Arial"/>
        <family val="2"/>
        <charset val="238"/>
      </rPr>
      <t xml:space="preserve">
sűrített levegő puffer, hegesztett álló horganyzott acéltartály, karimás csatlakozó csonkokkal, ürítő és biztonsági szerlvényekkel, nyomásmérőkkel és érzékelőkkel, felállítási és üzemeltetési engedéllyel
- térfogat [m³]: 5
- méretek D/H [mm]:
- üzemi tömeg [kg]:
- nyomáspróba tömeg (vízzel) [kg]:
- legnagyobb üzemi nyomás [bar]: 11
- csatlakozó méret: DN100
- gyártó: Atlas Copco
- típus: LV</t>
    </r>
  </si>
  <si>
    <r>
      <rPr>
        <b/>
        <sz val="8"/>
        <rFont val="Arial"/>
        <family val="2"/>
        <charset val="238"/>
      </rPr>
      <t>Air storage tank</t>
    </r>
    <r>
      <rPr>
        <sz val="8"/>
        <rFont val="Arial"/>
        <family val="2"/>
        <charset val="238"/>
      </rPr>
      <t xml:space="preserve">
compressed air buffer, welded cylindrical galvanized steel tank, standing construction, flanged connections, discharging and pressure relief valves, pressure meters/sensors, complete with all necessary installation and operation permits
- volume [m³]: 5
- dimensions D/H [mm]:
- operational weight [kg]:
- pressure test weight (with water) [kg]:
- max. operation pressure [bar]: 11
- connection size: DN100
- manufacturer: Atlas Copco
- type: LV</t>
    </r>
  </si>
  <si>
    <t>Place heat insulation  24 cm thickness with  on horizontal surface step proof Rockwool  (10 cm Monrock Max E + 14 cm Roofrock 40)</t>
  </si>
  <si>
    <t>modified</t>
  </si>
  <si>
    <t>piece</t>
  </si>
  <si>
    <t>47.1</t>
  </si>
  <si>
    <t>47.2</t>
  </si>
  <si>
    <t>47.3</t>
  </si>
  <si>
    <t>48.2</t>
  </si>
  <si>
    <t>48.1</t>
  </si>
  <si>
    <t>49.2</t>
  </si>
  <si>
    <t>49.1</t>
  </si>
  <si>
    <t xml:space="preserve"> fm</t>
  </si>
  <si>
    <t>unit price /készlet</t>
  </si>
  <si>
    <t>Seamless galvanized steel pipe. DN100</t>
  </si>
  <si>
    <t>Varratnélküli hg. acélcső nyomóvezeték DN100</t>
  </si>
  <si>
    <t>Seamless galvanized steel pipe. DN50</t>
  </si>
  <si>
    <t>Varratnélküli hg. acélcső nyomóvezeték DN50</t>
  </si>
  <si>
    <t>Fire Hosees (Hydrant inside the building) LUX-AD 650x650x250 CABINET D25 RIGID HOSE 30 m</t>
  </si>
  <si>
    <t>Fali tűzcsap, LUX-AD 650x650x250 TŰZCSAPSZEKRÉNY D25 ALAKTARTÓ TÖMLŐVEL 30 méter</t>
  </si>
  <si>
    <t xml:space="preserve">ELO-231B  sprinkler, upright, brass, standard response, 68 °C, k=160, 3/4" 
</t>
  </si>
  <si>
    <t>ELO-231B  sprinklerfej, álló, réz, normál reagálású, 68 °C, k=160, 3/4"</t>
  </si>
  <si>
    <t xml:space="preserve">ELO-231B  sprinkler, upright, brass, standard response, 93 °C, k=160, 3/4" 
</t>
  </si>
  <si>
    <t>ELO-231B  sprinklerfej, álló, réz, normál reagálású, 93°C, k=160, 3/4"</t>
  </si>
  <si>
    <t>Test sprinkler K160</t>
  </si>
  <si>
    <t>Teszt sprinkler K160</t>
  </si>
  <si>
    <t>40×40-33/33 'walking grid</t>
  </si>
  <si>
    <t>grid steel support</t>
  </si>
  <si>
    <t>40×4-33-33 járórács</t>
  </si>
  <si>
    <t>Járórács acél tartószerkezete</t>
  </si>
  <si>
    <t>Place heat insulation  20 cm thickness with  on horizontal surface step proof
Rockwool (10 cm Monrock Max E + 10 cm Roofrock 40)</t>
  </si>
  <si>
    <t>Hőszigetelés elhelyezése 20 cm vtg-ban,  vízszintes felületen lépésálló
Rockwool (10 cm Monrock Max E + 10 cm Roofrock 40)</t>
  </si>
  <si>
    <t>Hőszigetelés elhelyezése 24 cm vtg-ban,  vízszintes felületen lépésálló
Rockwool (10 cm Monrock Max E + 14 cm Roofrock 40)</t>
  </si>
  <si>
    <r>
      <t xml:space="preserve">Edge-polished mirror in washbasins, glued to the wall, recessed design
</t>
    </r>
    <r>
      <rPr>
        <sz val="8"/>
        <rFont val="Arial"/>
        <family val="2"/>
        <charset val="238"/>
      </rPr>
      <t>5 mm with safety solutions. Location: lower edge is positioned at 1400 mm high above the floor.</t>
    </r>
  </si>
  <si>
    <r>
      <t xml:space="preserve">Documentation and plans to be prepared by the Contractor
</t>
    </r>
    <r>
      <rPr>
        <b/>
        <sz val="8"/>
        <rFont val="Arial"/>
        <family val="2"/>
        <charset val="238"/>
      </rPr>
      <t>Shop Design</t>
    </r>
    <r>
      <rPr>
        <sz val="8"/>
        <rFont val="Arial"/>
        <family val="2"/>
        <charset val="238"/>
      </rPr>
      <t xml:space="preserve">
showing dimensions, sections, connection elements, calculations. Detail design, shop and production drawings shall be prepared in sufficient detail, by the Contractor, to permit procurement, manufacture, fabrication, construction and installation of facilities.  
All Contractor’s Documents shall be delivered to the Engineer in 4 (four) hard copies, 1 electronic scanned copy bearing the signature and stamp of the Contractor and the Contractor's Representative and 1 electronic editable copy (AutoCad, Excel, Word as applicable).
</t>
    </r>
  </si>
  <si>
    <r>
      <t xml:space="preserve">Vállalkozó által készítendő dokumentumok
</t>
    </r>
    <r>
      <rPr>
        <b/>
        <sz val="8"/>
        <rFont val="Arial"/>
        <family val="2"/>
        <charset val="238"/>
      </rPr>
      <t>Szerelési- és gyártmánytervezés</t>
    </r>
    <r>
      <rPr>
        <sz val="8"/>
        <rFont val="Arial"/>
        <family val="2"/>
        <charset val="238"/>
      </rPr>
      <t xml:space="preserve"> </t>
    </r>
    <r>
      <rPr>
        <b/>
        <sz val="8"/>
        <rFont val="Arial"/>
        <family val="2"/>
        <charset val="238"/>
      </rPr>
      <t xml:space="preserve">
</t>
    </r>
    <r>
      <rPr>
        <sz val="8"/>
        <rFont val="Arial"/>
        <family val="2"/>
        <charset val="238"/>
      </rPr>
      <t xml:space="preserve">bemutatva a méreteket, metszeteket, csatlakozó elemeket, számításokat. Vállalkozó részletes tervrajzokat, műhelyrajzokat és gyártási rajzokat készít megfelelő részletességgel, amelyek lehetővé teszik a berendezések beszerzését, gyártását, előállítását, építését és telepítését.
Vállalkozó valamennyi Dokumentumát 4 (négy) nyomtatott példányban, 1 elektronikus szkennelt példányban, a Vállalkozó és a Vállalkozó Képviselőjének aláírásával és bélyegzőjével ellátva, valamint 1 elektronikus szerkeszthető példányban (AutoCad, Excel, Word) juttatja el a Mérnök részére.
</t>
    </r>
  </si>
  <si>
    <r>
      <rPr>
        <b/>
        <sz val="8"/>
        <rFont val="Arial"/>
        <family val="2"/>
        <charset val="238"/>
      </rPr>
      <t>Sound attenuating insulation</t>
    </r>
    <r>
      <rPr>
        <sz val="8"/>
        <rFont val="Arial"/>
        <family val="2"/>
        <charset val="238"/>
      </rPr>
      <t xml:space="preserve">
- manufacturer: Geberit
- type: Isol Flex</t>
    </r>
  </si>
  <si>
    <r>
      <rPr>
        <b/>
        <sz val="8"/>
        <rFont val="Arial"/>
        <family val="2"/>
        <charset val="238"/>
      </rPr>
      <t>Fire protective collar</t>
    </r>
    <r>
      <rPr>
        <sz val="8"/>
        <rFont val="Arial"/>
        <family val="2"/>
        <charset val="238"/>
      </rPr>
      <t>, to conduct a plastic sewer pipe across a fire sction border, fire stop seal of plastic pipe penetrations in walls and floors
- manufacturer: Hilti
- type: CFS-C P, or technically equivalent other product compliant with the current OTSZ and the relevant fire protection regulations valid for the given building</t>
    </r>
  </si>
  <si>
    <r>
      <rPr>
        <b/>
        <sz val="8"/>
        <rFont val="Arial"/>
        <family val="2"/>
        <charset val="238"/>
      </rPr>
      <t>Flanged butterfly valve</t>
    </r>
    <r>
      <rPr>
        <sz val="8"/>
        <rFont val="Arial"/>
        <family val="2"/>
        <charset val="238"/>
      </rPr>
      <t>,
can be built in as end cap, shut-off valve with counterflanges, bolts and gaskets, installed according to design.
- manufacturer:
- type:</t>
    </r>
  </si>
  <si>
    <r>
      <rPr>
        <b/>
        <sz val="8"/>
        <rFont val="Arial"/>
        <family val="2"/>
        <charset val="238"/>
      </rPr>
      <t>Karimás pillangószelep</t>
    </r>
    <r>
      <rPr>
        <sz val="8"/>
        <rFont val="Arial"/>
        <family val="2"/>
        <charset val="238"/>
      </rPr>
      <t>,
végelzáróként beépíthető elzárószelep, ellenkarimákkal, csavarokkal és tömítésekkel, felszerelve, terv szerinti helyekre.
- gyártó:
- típus:</t>
    </r>
  </si>
  <si>
    <r>
      <rPr>
        <b/>
        <sz val="8"/>
        <rFont val="Arial"/>
        <family val="2"/>
        <charset val="238"/>
      </rPr>
      <t xml:space="preserve">Automatic bleeding valve
</t>
    </r>
    <r>
      <rPr>
        <sz val="8"/>
        <rFont val="Arial"/>
        <family val="2"/>
        <charset val="238"/>
      </rPr>
      <t>With shut-off valve, at every locally highest point in the pipe system</t>
    </r>
    <r>
      <rPr>
        <b/>
        <sz val="8"/>
        <rFont val="Arial"/>
        <family val="2"/>
        <charset val="238"/>
      </rPr>
      <t xml:space="preserve">
</t>
    </r>
    <r>
      <rPr>
        <sz val="8"/>
        <rFont val="Arial"/>
        <family val="2"/>
        <charset val="238"/>
      </rPr>
      <t>- manufacturer:
- type:</t>
    </r>
  </si>
  <si>
    <r>
      <rPr>
        <b/>
        <sz val="8"/>
        <rFont val="Arial"/>
        <family val="2"/>
        <charset val="238"/>
      </rPr>
      <t xml:space="preserve">Automata légtelenítő
</t>
    </r>
    <r>
      <rPr>
        <sz val="8"/>
        <rFont val="Arial"/>
        <family val="2"/>
        <charset val="238"/>
      </rPr>
      <t xml:space="preserve">Elzáró gömbcsappal minden magaspontra </t>
    </r>
    <r>
      <rPr>
        <b/>
        <sz val="8"/>
        <rFont val="Arial"/>
        <family val="2"/>
        <charset val="238"/>
      </rPr>
      <t xml:space="preserve">
</t>
    </r>
    <r>
      <rPr>
        <sz val="8"/>
        <rFont val="Arial"/>
        <family val="2"/>
        <charset val="238"/>
      </rPr>
      <t>- gyártó:
- típus:</t>
    </r>
  </si>
  <si>
    <r>
      <rPr>
        <b/>
        <sz val="8"/>
        <rFont val="Arial"/>
        <family val="2"/>
        <charset val="238"/>
      </rPr>
      <t xml:space="preserve">Air accumulator
</t>
    </r>
    <r>
      <rPr>
        <sz val="8"/>
        <rFont val="Arial"/>
        <family val="2"/>
        <charset val="238"/>
      </rPr>
      <t>Placed on top of risers, to separate and collect air from the heating system</t>
    </r>
    <r>
      <rPr>
        <b/>
        <sz val="8"/>
        <rFont val="Arial"/>
        <family val="2"/>
        <charset val="238"/>
      </rPr>
      <t xml:space="preserve">
</t>
    </r>
    <r>
      <rPr>
        <sz val="8"/>
        <rFont val="Arial"/>
        <family val="2"/>
        <charset val="238"/>
      </rPr>
      <t>- manufacturer:
- type:</t>
    </r>
  </si>
  <si>
    <r>
      <rPr>
        <b/>
        <sz val="8"/>
        <rFont val="Arial"/>
        <family val="2"/>
        <charset val="238"/>
      </rPr>
      <t xml:space="preserve">Légedény
</t>
    </r>
    <r>
      <rPr>
        <sz val="8"/>
        <rFont val="Arial"/>
        <family val="2"/>
        <charset val="238"/>
      </rPr>
      <t xml:space="preserve">Felszállókra helyezve, levegő leválasztására és gyűjtésére a fűtési rendszerből </t>
    </r>
    <r>
      <rPr>
        <b/>
        <sz val="8"/>
        <rFont val="Arial"/>
        <family val="2"/>
        <charset val="238"/>
      </rPr>
      <t xml:space="preserve">
</t>
    </r>
    <r>
      <rPr>
        <sz val="8"/>
        <rFont val="Arial"/>
        <family val="2"/>
        <charset val="238"/>
      </rPr>
      <t>- gyártó:
- típus:</t>
    </r>
  </si>
  <si>
    <t>HAURATON SKG 20 csapadékvíz-tisztító berendezés 
Q =20 l/sec hidraulikai terhelésre, SZOE=2mg/l  tisztítási értékkel, magasított kivitel, utószűrővel, felúszás elleni védelemmel, betontömbbel, ahhoz való lepántolással.
Az elhelyezendő komplett berendezés alkalmas kell legyen a gépkocsi parkoló és rakodó felületekről elvezetett olajjal szennyeződhető csapadékvizek előkezelésére. A beépítésre kerülő berendezés érvényes alkalmazási engedéllyel kell rendelkezzen. A szállítónak a berendezés szállításával, telepítésével és beüzemelésével egyidejűleg biztosítania kell az alkalmazási engedélyek, és gépkönyvek átadását, a garanciális és szavatossági feltételekkel, a hatósági előírások szerinti próbaüzemet le kell folytatnia, és a végleges kezelési utasítást az üzemeltetőnek át kell adnia, amelyben rögzítenie kell a veszélyes hulladéknak számító maradék anyagok szakszerű eltávolításának és elhelyezésének módját. Az aknafedlapok kialakítása víz és gázzáró, zárható kivitelű „D” jelű közúti teherre méretezett kialakítású kell legyen. A falon való csőátvezetések és a műtárgy vízzáró kialakítása szükséges. Aknaépítés ill. elhelyezés a tervezett durvatereprendezési szintről rézsűs munkagödörben történhet. Telepítés előtt a gyártó által előírt ágyazat kialakítása szükséges.
Revíziós nyaktagok gyári kihosszabbítása a terepszintre.
Olajfogó belsejében található úszómegvezetés kiegészítése ütközőkkel, havária eseti kimozdulás elkerülése miatt.</t>
  </si>
  <si>
    <t>HAURATON SKG 35 csapadékvíz-tisztító berendezés 
Q =35 l/sec hidraulikai terhelésre, SZOE=2mg/l  tisztítási értékkel, magasított kivitel, utószűrővel, felúszás elleni védelemmel, betontömbbel, ahhoz való lepántolással.
Az elhelyezendő komplett berendezés alkalmas kell legyen a gépkocsi parkoló és rakodó felületekről elvezetett olajjal szennyeződhető csapadékvizek előkezelésére. A beépítésre kerülő berendezés érvényes alkalmazási engedéllyel kell rendelkezzen. A szállítónak a berendezés szállításával, telepítésével és beüzemelésével egyidejűleg biztosítania kell az alkalmazási engedélyek, és gépkönyvek átadását, a garanciális és szavatossági feltételekkel, a hatósági előírások szerinti próbaüzemet le kell folytatnia, és a végleges kezelési utasítást az üzemeltetőnek át kell adnia, amelyben rögzítenie kell a veszélyes hulladéknak számító maradék anyagok szakszerű eltávolításának és elhelyezésének módját. Az aknafedlapok kialakítása víz és gázzáró, zárható kivitelű „D” jelű közúti teherre méretezett kialakítású kell legyen. A falon való csőátvezetések és a műtárgy vízzáró kialakítása szükséges. Aknaépítés ill. elhelyezés a tervezett durvatereprendezési szintről rézsűs munkagödörben történhet. Telepítés előtt a gyártó által előírt ágyazat kialakítása szükséges.
Revíziós nyaktagok gyári kihosszabbítása a terepszintre.
Olajfogó belsejében található úszómegvezetés kiegészítése ütközőkkel, havária eseti kimozdulás elkerülése miatt.</t>
  </si>
  <si>
    <t xml:space="preserve">HAURATON SKG 300 csapadékvíz-tisztító berendezés 
Q =300 l/sec hidraulikai terhelésre, SZOE=2mg/l  tisztítási értékkel, magasított kivitel, utószűrővel, felúszás elleni védelemmel, betontömbbel, ahhoz való lepántolással.
Az elhelyezendő komplett berendezés alkalmas kell legyen a gépkocsi parkoló és rakodó felületekről elvezetett olajjal szennyeződhető csapadékvizek előkezelésére. A beépítésre kerülő berendezés érvényes alkalmazási engedéllyel kell rendelkezzen. A szállítónak a berendezés szállításával, telepítésével és beüzemelésével egyidejűleg biztosítania kell az alkalmazási engedélyek, és gépkönyvek átadását, a garanciális és szavatossági feltételekkel, a hatósági előírások szerinti próbaüzemet le kell folytatnia, és a végleges kezelési utasítást az üzemeltetőnek át kell adnia, amelyben rögzítenie kell a veszélyes hulladéknak számító maradék anyagok szakszerű eltávolításának és elhelyezésének módját. Az aknafedlapok kialakítása víz és gázzáró, zárható kivitelű „D” jelű közúti teherre méretezett kialakítású kell legyen. A falon való csőátvezetések és a műtárgy vízzáró kialakítása szükséges. Aknaépítés ill. elhelyezés a tervezett durvatereprendezési szintről rézsűs munkagödörben történhet. Telepítés előtt a gyártó által előírt ágyazat kialakítása szükséges.
Revíziós nyaktagok gyári kihosszabbítása a terepszintre.
Olajfogó belsejében található úszómegvezetés kiegészítése ütközőkkel, havária eseti kimozdulás elkerülése miatt.
</t>
  </si>
  <si>
    <r>
      <t xml:space="preserve">Detention (dry) pond (No. 1.) extension during PHASE II. by providing addional useful volume (to the existing dry pond) of 1380 m3, (total soil removal is 1390 m3, the removal of the upper 0,6 m is calculated at the rough terrain landspcaping) soil removal and relocation within the arae of the site is performed by machine work and with subsequent grassing (3800 m2) 
</t>
    </r>
    <r>
      <rPr>
        <b/>
        <i/>
        <sz val="8"/>
        <rFont val="Arial"/>
        <family val="2"/>
        <charset val="238"/>
      </rPr>
      <t>- only info, in present Quotation not to be included!</t>
    </r>
  </si>
  <si>
    <r>
      <t xml:space="preserve">Tervezett csapadékvíz tározó (1. jelű) bővítése a II. ütem során, 1380 m3 hasznos többlet térfogat létesítésével (földkiemelés 1390 m3, felső 0,6 talaj eltávolítása a durva tereprendezésénél kalkulálva) földkiemelése és a telep területén belüli mozgatása gépi erővel, utólagos füvesítéssel (3800 m2).
</t>
    </r>
    <r>
      <rPr>
        <b/>
        <i/>
        <sz val="8"/>
        <rFont val="Arial"/>
        <family val="2"/>
        <charset val="238"/>
      </rPr>
      <t>- csak info, jelen ajánlatkérésnek nem része!</t>
    </r>
  </si>
  <si>
    <r>
      <rPr>
        <b/>
        <sz val="8"/>
        <rFont val="Arial"/>
        <family val="2"/>
        <charset val="238"/>
      </rPr>
      <t>Construction Design</t>
    </r>
    <r>
      <rPr>
        <sz val="8"/>
        <rFont val="Arial"/>
        <family val="2"/>
        <charset val="238"/>
      </rPr>
      <t xml:space="preserve">
Content according to 191/2009 (IX. 15) gov't act
The Contractor shall produce drawings and documentation in details showing dimensions, sections, connection elements, calculations. Detail design shall be prepared in sufficient detail, by the Contractor, to permit construction and installation of facilities and shop design.  The Contractor shall make available to the Engineer for review, all such drawings and specifications during their development.
All Contractor’s Documents shall be delivered to the Engineer in 4 (four) hard copies, 1 electronic scanned copy bearing the signature and stamp of the Contractor and the Contractor's Representative and 1 electronic editable copy (AutoCad, Excel, Word as applicable).
</t>
    </r>
  </si>
  <si>
    <r>
      <rPr>
        <b/>
        <sz val="8"/>
        <rFont val="Arial"/>
        <family val="2"/>
        <charset val="238"/>
      </rPr>
      <t xml:space="preserve">Kivitelezési tervezés
</t>
    </r>
    <r>
      <rPr>
        <sz val="8"/>
        <rFont val="Arial"/>
        <family val="2"/>
        <charset val="238"/>
      </rPr>
      <t xml:space="preserve">Tartalmi követelményei a 191/2009 (IX. 15) k.r. alapján </t>
    </r>
    <r>
      <rPr>
        <b/>
        <sz val="8"/>
        <rFont val="Arial"/>
        <family val="2"/>
        <charset val="238"/>
      </rPr>
      <t xml:space="preserve">
</t>
    </r>
    <r>
      <rPr>
        <sz val="8"/>
        <rFont val="Arial"/>
        <family val="2"/>
        <charset val="238"/>
      </rPr>
      <t xml:space="preserve">
Vállalkozó köteles részletes tervrajzokat és dokumentációt készíteni, bemutatva a méreteket, metszeteket, csatlakozó elemeket, számításokat. Vállalkozó részletes tervrajzokat készít megfelelő részletességgel, amelyek lehetővé teszik a létesítmény megvalósítását és a gyártmánytervek elkészítését.
Vállalkozó valamennyi Dokumentumát 4 (négy) nyomtatott példányban, 1 elektronikus szkennelt példányban, a Vállalkozó és a Vállalkozó Képviselőjének aláírásával és bélyegzőjével ellátva, valamint 1 elektronikus szerkeszthető példányban (AutoCad, Excel, Word) juttatja el a Mérnök részére.
</t>
    </r>
  </si>
  <si>
    <t>155.1</t>
  </si>
  <si>
    <t>156.1</t>
  </si>
  <si>
    <t>156.2</t>
  </si>
  <si>
    <t>155.2</t>
  </si>
  <si>
    <r>
      <t xml:space="preserve">Dispersion Paint – reinforced concrete walls and columns
</t>
    </r>
    <r>
      <rPr>
        <sz val="9"/>
        <rFont val="Arial"/>
        <family val="2"/>
        <charset val="238"/>
      </rPr>
      <t>The given quantities are the actual quantities, the hights needs to go up above the suspended ceiling extra 10 cm
Coloumns up to 2,1 m walls : all hight</t>
    </r>
  </si>
  <si>
    <r>
      <t xml:space="preserve">Diszperziós festés vb falakon és oszlopokon
</t>
    </r>
    <r>
      <rPr>
        <sz val="9"/>
        <rFont val="Arial"/>
        <family val="2"/>
        <charset val="238"/>
      </rPr>
      <t>A mennyiségek hasznos mennyiségek, a magasság min. álmennyezet + 10 cm
Oszlopok 2,1 méterig, falak teljes magasságban</t>
    </r>
  </si>
  <si>
    <t>A közüzemi díjak a vállalkozót terhelik. Az ideiglenes mérőórák felszerelése feladat.</t>
  </si>
  <si>
    <t>Ideiglenes  mérőóra kiépítése/áram</t>
  </si>
  <si>
    <t>Ideiglenes mérnőóra kiépítése / víz</t>
  </si>
  <si>
    <t>Temporary water meters (all miscellaneous fees)</t>
  </si>
  <si>
    <t>Temporary electricity meters (all miscellaneous fees)</t>
  </si>
  <si>
    <t>Temporary water/power/lightning/sewage/telecomunication... connection will be provided by the Contractor. The installation of the meters is also scope of the Contactor</t>
  </si>
  <si>
    <r>
      <t>Az ajánlatot ugyanebben a  fájlban kell leadni. A fájlnak csakis az "L"</t>
    </r>
    <r>
      <rPr>
        <i/>
        <sz val="9"/>
        <rFont val="Arial"/>
        <family val="2"/>
        <charset val="238"/>
      </rPr>
      <t xml:space="preserve">  oszlopaiba szabad az árakat beírni. A fájl szövegezésén, mennyiségein stb. változtatni tilos.Különösen vonatkozik ez a sorok számára és elhelyezkedésére.
Fentiek be nem tartása a tenderből való kizárást vonja maga után.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</si>
</sst>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2">
    <numFmt numFmtId="6" formatCode="&quot;$&quot;#,##0_);[Red]\(&quot;$&quot;#,##0\)"/>
    <numFmt numFmtId="8" formatCode="&quot;$&quot;#,##0.00_);[Red]\(&quot;$&quot;#,##0.00\)"/>
    <numFmt numFmtId="164" formatCode="_-* #,##0\ &quot;Ft&quot;_-;\-* #,##0\ &quot;Ft&quot;_-;_-* &quot;-&quot;\ &quot;Ft&quot;_-;_-@_-"/>
    <numFmt numFmtId="165" formatCode="_-* #,##0.00\ &quot;Ft&quot;_-;\-* #,##0.00\ &quot;Ft&quot;_-;_-* &quot;-&quot;??\ &quot;Ft&quot;_-;_-@_-"/>
    <numFmt numFmtId="166" formatCode="_-* #,##0.00_-;\-* #,##0.00_-;_-* &quot;-&quot;??_-;_-@_-"/>
    <numFmt numFmtId="167" formatCode="_-* #,##0\ _F_t_-;\-* #,##0\ _F_t_-;_-* &quot;-&quot;\ _F_t_-;_-@_-"/>
    <numFmt numFmtId="168" formatCode="_-* #,##0.00\ _F_t_-;\-* #,##0.00\ _F_t_-;_-* &quot;-&quot;??\ _F_t_-;_-@_-"/>
    <numFmt numFmtId="169" formatCode="_-* #,##0.00\ &quot;HUF&quot;_-;\-* #,##0.00\ &quot;HUF&quot;_-;_-* &quot;-&quot;??\ &quot;HUF&quot;_-;_-@_-"/>
    <numFmt numFmtId="170" formatCode="_-* #,##0\ _F_t_-;\-* #,##0\ _F_t_-;_-* &quot;-&quot;??\ _F_t_-;_-@_-"/>
    <numFmt numFmtId="171" formatCode="#,##0;\-#,##0;"/>
    <numFmt numFmtId="172" formatCode="#,##0.0"/>
    <numFmt numFmtId="173" formatCode="#,##0.00\ &quot;DM&quot;;[Red]\-#,##0.00\ &quot;DM&quot;"/>
    <numFmt numFmtId="174" formatCode="_-* #,##0.00\ _D_M_-;\-* #,##0.00\ _D_M_-;_-* &quot;-&quot;??\ _D_M_-;_-@_-"/>
    <numFmt numFmtId="175" formatCode="_-* #,##0\ _D_M_-;\-* #,##0\ _D_M_-;_-* &quot;-&quot;\ _D_M_-;_-@_-"/>
    <numFmt numFmtId="176" formatCode="0.000"/>
    <numFmt numFmtId="177" formatCode="#,##0.000;\-#,##0.000"/>
    <numFmt numFmtId="178" formatCode="#,##0\ &quot;DM&quot;;[Red]\-#,##0\ &quot;DM&quot;"/>
    <numFmt numFmtId="179" formatCode="0_)"/>
    <numFmt numFmtId="180" formatCode="#,##0;\-#,##0;&quot;-&quot;"/>
    <numFmt numFmtId="181" formatCode="#,##0.000"/>
    <numFmt numFmtId="182" formatCode="#,##0.00_);[Red]\(#,##0.00\);0.00_)"/>
    <numFmt numFmtId="183" formatCode="#,##0.00_);[Red]\(#,##0.00\);&quot;- &quot;"/>
    <numFmt numFmtId="184" formatCode="#,##0.00_);[Red]\(#,##0.00\);&quot;Nil &quot;"/>
    <numFmt numFmtId="185" formatCode="#,##0.00_);[Red]\(#,##0.00\);"/>
    <numFmt numFmtId="186" formatCode="#,##0_);[Red]\(#,##0\);"/>
    <numFmt numFmtId="187" formatCode="_ * #,##0.00_ ;_ * \-#,##0.00_ ;_ * &quot;-&quot;??_ ;_ @_ "/>
    <numFmt numFmtId="188" formatCode="#,##0_);[Red]\(#,##0\);&quot;- &quot;"/>
    <numFmt numFmtId="189" formatCode="#,##0_);[Red]\(#,##0\);&quot;Nil &quot;"/>
    <numFmt numFmtId="190" formatCode="&quot;£&quot;#,##0.00_);[Red]\(&quot;£&quot;#,##0.00\);&quot;£&quot;0.00_)"/>
    <numFmt numFmtId="191" formatCode="&quot;£&quot;#,##0.00_);[Red]\(&quot;£&quot;#,##0.00\);&quot;- &quot;"/>
    <numFmt numFmtId="192" formatCode="&quot;£&quot;#,##0.00_);[Red]\(&quot;£&quot;#,##0.00\);&quot;Nil &quot;"/>
    <numFmt numFmtId="193" formatCode="&quot;£&quot;#,##0.00_);[Red]\(&quot;£&quot;#,##0.00\);"/>
    <numFmt numFmtId="194" formatCode="&quot;£&quot;#,##0_);[Red]\(&quot;£&quot;#,##0\);"/>
    <numFmt numFmtId="195" formatCode="&quot;£&quot;#,##0_);[Red]\(&quot;£&quot;#,##0\);&quot;- &quot;"/>
    <numFmt numFmtId="196" formatCode="&quot;£&quot;#,##0_);[Red]\(&quot;£&quot;#,##0\);&quot;Nil &quot;"/>
    <numFmt numFmtId="197" formatCode="\$#,##0\ ;\(\$#,##0\)"/>
    <numFmt numFmtId="198" formatCode="_-* #,##0.00\ [$€]_-;\-* #,##0.00\ [$€]_-;_-* &quot;-&quot;??\ [$€]_-;_-@_-"/>
    <numFmt numFmtId="199" formatCode="[$€]#,##0.00;[Red][$€]\-#,##0.00"/>
    <numFmt numFmtId="200" formatCode=";;;"/>
    <numFmt numFmtId="201" formatCode="_(\$* #,##0.00_);_(\$* \(#,##0.00\);_(\$* \-??_);_(@_)"/>
    <numFmt numFmtId="202" formatCode="&quot;£&quot;#,##0,,&quot;M&quot;_);[Red]\(&quot;£&quot;#,##0,,&quot;M&quot;\);&quot;£&quot;0,,&quot;M&quot;_)"/>
    <numFmt numFmtId="203" formatCode="&quot;£&quot;#,##0.00,,&quot;M&quot;_);[Red]\(&quot;£&quot;#,##0.00,,&quot;M&quot;\);&quot;£&quot;0.00,,&quot;M&quot;_)"/>
    <numFmt numFmtId="204" formatCode="&quot;¥&quot;#,##0.00;&quot;¥&quot;&quot;¥&quot;&quot;¥&quot;&quot;¥&quot;\-#,##0.00"/>
    <numFmt numFmtId="205" formatCode="&quot;£&quot;#,##0,&quot;K&quot;_);[Red]\(&quot;£&quot;#,##0,&quot;K&quot;\);&quot;£&quot;0,&quot;K&quot;_)"/>
    <numFmt numFmtId="206" formatCode="&quot;£&quot;#,##0.00,&quot;K&quot;_);[Red]\(&quot;£&quot;#,##0.00,&quot;K&quot;\);&quot;£&quot;0.00,&quot;K&quot;_)"/>
    <numFmt numFmtId="207" formatCode="&quot;See Note &quot;\ #"/>
    <numFmt numFmtId="208" formatCode="_-* #,##0\ &quot;zł&quot;_-;\-* #,##0\ &quot;zł&quot;_-;_-* &quot;-&quot;\ &quot;zł&quot;_-;_-@_-"/>
    <numFmt numFmtId="209" formatCode="_-* #,##0.00\ &quot;zł&quot;_-;\-* #,##0.00\ &quot;zł&quot;_-;_-* &quot;-&quot;??\ &quot;zł&quot;_-;_-@_-"/>
    <numFmt numFmtId="210" formatCode="_-* #,##0\ &quot;DM&quot;_-;\-* #,##0\ &quot;DM&quot;_-;_-* &quot;-&quot;\ &quot;DM&quot;_-;_-@_-"/>
    <numFmt numFmtId="211" formatCode="_-* #,##0.00\ &quot;DM&quot;_-;\-* #,##0.00\ &quot;DM&quot;_-;_-* &quot;-&quot;??\ &quot;DM&quot;_-;_-@_-"/>
    <numFmt numFmtId="212" formatCode="_-* #,##0\ _B_F_-;\-* #,##0\ _B_F_-;_-* &quot;-&quot;\ _B_F_-;_-@_-"/>
    <numFmt numFmtId="213" formatCode="0.0"/>
  </numFmts>
  <fonts count="219">
    <font>
      <sz val="11"/>
      <color theme="1"/>
      <name val="Arial"/>
      <family val="2"/>
      <charset val="238"/>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Arial"/>
      <family val="2"/>
      <charset val="238"/>
    </font>
    <font>
      <sz val="10"/>
      <name val="Arial"/>
      <family val="2"/>
      <charset val="238"/>
    </font>
    <font>
      <sz val="10"/>
      <name val="MS Sans Serif"/>
      <family val="2"/>
      <charset val="238"/>
    </font>
    <font>
      <sz val="10"/>
      <name val="Arial CE"/>
    </font>
    <font>
      <sz val="10"/>
      <name val="Arial"/>
      <family val="2"/>
      <charset val="238"/>
    </font>
    <font>
      <b/>
      <sz val="18"/>
      <color theme="3"/>
      <name val="Cambria"/>
      <family val="2"/>
      <charset val="238"/>
      <scheme val="major"/>
    </font>
    <font>
      <sz val="11"/>
      <color theme="1"/>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
      <sz val="11"/>
      <color theme="1"/>
      <name val="Calibri"/>
      <family val="2"/>
      <scheme val="minor"/>
    </font>
    <font>
      <sz val="12"/>
      <name val="Arial"/>
      <family val="2"/>
      <charset val="238"/>
    </font>
    <font>
      <sz val="10"/>
      <color indexed="60"/>
      <name val="Arial"/>
      <family val="2"/>
    </font>
    <font>
      <sz val="10"/>
      <name val="Helv"/>
    </font>
    <font>
      <sz val="8"/>
      <name val="Arial"/>
      <family val="2"/>
      <charset val="238"/>
    </font>
    <font>
      <b/>
      <sz val="8"/>
      <name val="Arial"/>
      <family val="2"/>
      <charset val="238"/>
    </font>
    <font>
      <sz val="9"/>
      <name val="Arial"/>
      <family val="2"/>
      <charset val="238"/>
    </font>
    <font>
      <sz val="10"/>
      <name val="Arial CE"/>
      <family val="2"/>
      <charset val="238"/>
    </font>
    <font>
      <sz val="10"/>
      <name val="Arial"/>
      <family val="2"/>
      <charset val="238"/>
    </font>
    <font>
      <b/>
      <sz val="11"/>
      <name val="Arial"/>
      <family val="2"/>
      <charset val="238"/>
    </font>
    <font>
      <b/>
      <sz val="9"/>
      <name val="Arial"/>
      <family val="2"/>
      <charset val="238"/>
    </font>
    <font>
      <b/>
      <sz val="12"/>
      <name val="Arial"/>
      <family val="2"/>
      <charset val="238"/>
    </font>
    <font>
      <b/>
      <sz val="13"/>
      <name val="Arial"/>
      <family val="2"/>
      <charset val="238"/>
    </font>
    <font>
      <b/>
      <sz val="10"/>
      <name val="Arial"/>
      <family val="2"/>
      <charset val="238"/>
    </font>
    <font>
      <sz val="11"/>
      <name val="Arial"/>
      <family val="2"/>
      <charset val="238"/>
    </font>
    <font>
      <sz val="12"/>
      <name val="Times New Roman CE"/>
      <charset val="238"/>
    </font>
    <font>
      <sz val="10"/>
      <color indexed="8"/>
      <name val="MS Sans Serif"/>
      <family val="2"/>
    </font>
    <font>
      <sz val="9"/>
      <name val="ﾀﾞｯﾁ"/>
      <family val="3"/>
      <charset val="128"/>
    </font>
    <font>
      <sz val="10"/>
      <name val="Arial"/>
      <family val="2"/>
    </font>
    <font>
      <sz val="11"/>
      <name val="?? ?????"/>
      <family val="3"/>
    </font>
    <font>
      <sz val="12"/>
      <name val="Osaka"/>
      <family val="3"/>
      <charset val="128"/>
    </font>
    <font>
      <b/>
      <sz val="12"/>
      <name val="Arial CE"/>
      <family val="2"/>
      <charset val="238"/>
    </font>
    <font>
      <sz val="10"/>
      <name val="Helv"/>
      <family val="2"/>
    </font>
    <font>
      <u/>
      <sz val="10"/>
      <color indexed="36"/>
      <name val="Arial"/>
      <family val="2"/>
    </font>
    <font>
      <u/>
      <sz val="10"/>
      <color indexed="36"/>
      <name val="Arial"/>
      <family val="2"/>
      <charset val="238"/>
    </font>
    <font>
      <u/>
      <sz val="10"/>
      <color indexed="12"/>
      <name val="Arial"/>
      <family val="2"/>
    </font>
    <font>
      <u/>
      <sz val="10"/>
      <color indexed="12"/>
      <name val="Arial"/>
      <family val="2"/>
      <charset val="238"/>
    </font>
    <font>
      <sz val="10"/>
      <color indexed="8"/>
      <name val="MS Sans Serif"/>
      <family val="2"/>
      <charset val="238"/>
    </font>
    <font>
      <sz val="9"/>
      <name val="Arial CE"/>
      <family val="2"/>
      <charset val="238"/>
    </font>
    <font>
      <b/>
      <sz val="12"/>
      <name val="Century Gothic"/>
      <family val="2"/>
    </font>
    <font>
      <sz val="10"/>
      <name val="Helv"/>
      <charset val="238"/>
    </font>
    <font>
      <b/>
      <sz val="14"/>
      <name val="Century Gothic"/>
      <family val="2"/>
    </font>
    <font>
      <sz val="12"/>
      <name val="Century Gothic"/>
      <family val="2"/>
    </font>
    <font>
      <sz val="11"/>
      <name val="‚l‚r ‚oƒSƒVƒbƒN"/>
      <family val="3"/>
    </font>
    <font>
      <b/>
      <sz val="11"/>
      <name val="Arial CE"/>
      <family val="2"/>
      <charset val="238"/>
    </font>
    <font>
      <b/>
      <sz val="8"/>
      <name val="Arial CE"/>
      <family val="2"/>
      <charset val="238"/>
    </font>
    <font>
      <sz val="11"/>
      <color indexed="8"/>
      <name val="Calibri"/>
      <family val="2"/>
    </font>
    <font>
      <sz val="11"/>
      <color indexed="8"/>
      <name val="Calibri"/>
      <family val="2"/>
      <charset val="238"/>
    </font>
    <font>
      <sz val="11"/>
      <color indexed="8"/>
      <name val="Czcionka tekstu podstawowego"/>
      <family val="2"/>
      <charset val="238"/>
    </font>
    <font>
      <sz val="11"/>
      <color indexed="8"/>
      <name val="ＭＳ Ｐゴシック"/>
      <family val="2"/>
    </font>
    <font>
      <sz val="11"/>
      <color indexed="22"/>
      <name val="Calibri"/>
      <family val="2"/>
    </font>
    <font>
      <sz val="11"/>
      <color indexed="9"/>
      <name val="Calibri"/>
      <family val="2"/>
    </font>
    <font>
      <sz val="11"/>
      <color indexed="9"/>
      <name val="Calibri"/>
      <family val="2"/>
      <charset val="238"/>
    </font>
    <font>
      <sz val="11"/>
      <color indexed="9"/>
      <name val="Czcionka tekstu podstawowego"/>
      <family val="2"/>
      <charset val="238"/>
    </font>
    <font>
      <sz val="11"/>
      <color indexed="9"/>
      <name val="ＭＳ Ｐゴシック"/>
      <family val="2"/>
    </font>
    <font>
      <sz val="9"/>
      <name val="ＭＳ ゴシック"/>
      <family val="3"/>
      <charset val="128"/>
    </font>
    <font>
      <sz val="11"/>
      <color indexed="20"/>
      <name val="Calibri"/>
      <family val="2"/>
      <charset val="238"/>
    </font>
    <font>
      <sz val="11"/>
      <color indexed="62"/>
      <name val="Calibri"/>
      <family val="2"/>
    </font>
    <font>
      <sz val="11"/>
      <color indexed="62"/>
      <name val="Calibri"/>
      <family val="2"/>
      <charset val="238"/>
    </font>
    <font>
      <sz val="11"/>
      <name val="Times New Roman CE"/>
      <family val="1"/>
      <charset val="238"/>
    </font>
    <font>
      <sz val="10"/>
      <color indexed="8"/>
      <name val="Arial"/>
      <family val="2"/>
    </font>
    <font>
      <b/>
      <sz val="11"/>
      <color indexed="52"/>
      <name val="Calibri"/>
      <family val="2"/>
      <charset val="238"/>
    </font>
    <font>
      <sz val="7"/>
      <name val="Arial CE"/>
      <family val="2"/>
      <charset val="238"/>
    </font>
    <font>
      <sz val="11"/>
      <name val="ＭＳ Ｐゴシック"/>
      <family val="2"/>
    </font>
    <font>
      <b/>
      <sz val="11"/>
      <color indexed="8"/>
      <name val="Calibri"/>
      <family val="2"/>
    </font>
    <font>
      <b/>
      <sz val="11"/>
      <color indexed="9"/>
      <name val="Calibri"/>
      <family val="2"/>
      <charset val="238"/>
    </font>
    <font>
      <sz val="11"/>
      <color indexed="20"/>
      <name val="Calibri"/>
      <family val="2"/>
    </font>
    <font>
      <b/>
      <sz val="18"/>
      <color indexed="56"/>
      <name val="Cambria"/>
      <family val="2"/>
    </font>
    <font>
      <b/>
      <sz val="18"/>
      <color indexed="62"/>
      <name val="Cambria"/>
      <family val="1"/>
      <charset val="238"/>
    </font>
    <font>
      <b/>
      <sz val="18"/>
      <color indexed="56"/>
      <name val="Cambria"/>
      <family val="1"/>
    </font>
    <font>
      <b/>
      <sz val="18"/>
      <color indexed="62"/>
      <name val="Cambria"/>
      <family val="2"/>
      <charset val="238"/>
    </font>
    <font>
      <b/>
      <sz val="15"/>
      <color indexed="56"/>
      <name val="Calibri"/>
      <family val="2"/>
    </font>
    <font>
      <b/>
      <sz val="15"/>
      <color indexed="62"/>
      <name val="Calibri"/>
      <family val="2"/>
      <charset val="238"/>
    </font>
    <font>
      <b/>
      <sz val="13"/>
      <color indexed="56"/>
      <name val="Calibri"/>
      <family val="2"/>
    </font>
    <font>
      <b/>
      <sz val="13"/>
      <color indexed="62"/>
      <name val="Calibri"/>
      <family val="2"/>
      <charset val="238"/>
    </font>
    <font>
      <b/>
      <sz val="11"/>
      <color indexed="56"/>
      <name val="Calibri"/>
      <family val="2"/>
    </font>
    <font>
      <b/>
      <sz val="11"/>
      <color indexed="62"/>
      <name val="Calibri"/>
      <family val="2"/>
      <charset val="238"/>
    </font>
    <font>
      <sz val="10"/>
      <name val="Times New Roman"/>
      <family val="1"/>
    </font>
    <font>
      <sz val="12"/>
      <color indexed="8"/>
      <name val="Chalet"/>
      <family val="2"/>
    </font>
    <font>
      <sz val="10"/>
      <color indexed="24"/>
      <name val="Arial"/>
      <family val="2"/>
    </font>
    <font>
      <sz val="10"/>
      <color indexed="24"/>
      <name val="Arial"/>
      <family val="2"/>
      <charset val="238"/>
    </font>
    <font>
      <sz val="11"/>
      <color indexed="62"/>
      <name val="Czcionka tekstu podstawowego"/>
      <family val="2"/>
      <charset val="238"/>
    </font>
    <font>
      <b/>
      <sz val="11"/>
      <color indexed="63"/>
      <name val="Czcionka tekstu podstawowego"/>
      <family val="2"/>
      <charset val="238"/>
    </font>
    <font>
      <sz val="12"/>
      <color indexed="24"/>
      <name val="System"/>
      <family val="2"/>
    </font>
    <font>
      <sz val="11"/>
      <name val="–¾’©"/>
      <family val="1"/>
      <charset val="128"/>
    </font>
    <font>
      <sz val="11"/>
      <color indexed="17"/>
      <name val="Czcionka tekstu podstawowego"/>
      <family val="2"/>
      <charset val="238"/>
    </font>
    <font>
      <b/>
      <sz val="11"/>
      <color indexed="9"/>
      <name val="Calibri"/>
      <family val="2"/>
    </font>
    <font>
      <b/>
      <sz val="11"/>
      <color indexed="8"/>
      <name val="Calibri"/>
      <family val="2"/>
      <charset val="238"/>
    </font>
    <font>
      <sz val="11"/>
      <name val="ＭＳ Ｐゴシック"/>
      <family val="3"/>
      <charset val="128"/>
    </font>
    <font>
      <sz val="8"/>
      <name val="Arial"/>
      <family val="2"/>
    </font>
    <font>
      <i/>
      <sz val="11"/>
      <color indexed="23"/>
      <name val="Calibri"/>
      <family val="2"/>
      <charset val="238"/>
    </font>
    <font>
      <sz val="10"/>
      <name val="Courier New"/>
      <family val="3"/>
    </font>
    <font>
      <sz val="10"/>
      <name val="Arial CE"/>
      <charset val="238"/>
    </font>
    <font>
      <sz val="10"/>
      <name val="Times New Roman CE"/>
      <charset val="238"/>
    </font>
    <font>
      <sz val="11"/>
      <color indexed="10"/>
      <name val="Calibri"/>
      <family val="2"/>
    </font>
    <font>
      <sz val="11"/>
      <color indexed="10"/>
      <name val="Calibri"/>
      <family val="2"/>
      <charset val="238"/>
    </font>
    <font>
      <sz val="11"/>
      <color indexed="17"/>
      <name val="Calibri"/>
      <family val="2"/>
      <charset val="238"/>
    </font>
    <font>
      <b/>
      <sz val="12"/>
      <name val="Arial"/>
      <family val="2"/>
    </font>
    <font>
      <b/>
      <sz val="12"/>
      <name val="Times New Roman"/>
      <family val="1"/>
    </font>
    <font>
      <b/>
      <sz val="14"/>
      <name val="Times New Roman"/>
      <family val="1"/>
    </font>
    <font>
      <b/>
      <sz val="15"/>
      <color indexed="56"/>
      <name val="Calibri"/>
      <family val="2"/>
      <charset val="238"/>
    </font>
    <font>
      <b/>
      <sz val="13"/>
      <color indexed="56"/>
      <name val="Calibri"/>
      <family val="2"/>
      <charset val="238"/>
    </font>
    <font>
      <b/>
      <sz val="11"/>
      <color indexed="56"/>
      <name val="Calibri"/>
      <family val="2"/>
      <charset val="238"/>
    </font>
    <font>
      <b/>
      <sz val="18"/>
      <color indexed="24"/>
      <name val="System"/>
      <family val="2"/>
    </font>
    <font>
      <b/>
      <sz val="12"/>
      <color indexed="24"/>
      <name val="System"/>
      <family val="2"/>
    </font>
    <font>
      <b/>
      <sz val="18"/>
      <name val="Times New Roman"/>
      <family val="1"/>
    </font>
    <font>
      <u/>
      <sz val="12"/>
      <color indexed="12"/>
      <name val="MS Sans Serif"/>
      <family val="2"/>
      <charset val="238"/>
    </font>
    <font>
      <u/>
      <sz val="10"/>
      <color indexed="12"/>
      <name val="Arial CE"/>
      <family val="2"/>
      <charset val="238"/>
    </font>
    <font>
      <sz val="11"/>
      <color indexed="52"/>
      <name val="Calibri"/>
      <family val="2"/>
    </font>
    <font>
      <sz val="11"/>
      <color indexed="52"/>
      <name val="Calibri"/>
      <family val="2"/>
      <charset val="238"/>
    </font>
    <font>
      <u/>
      <sz val="9"/>
      <color indexed="12"/>
      <name val="Arial"/>
      <family val="2"/>
      <charset val="238"/>
    </font>
    <font>
      <sz val="10"/>
      <name val="Times New Roman CE"/>
      <family val="1"/>
      <charset val="238"/>
    </font>
    <font>
      <sz val="8"/>
      <name val="明朝"/>
      <family val="1"/>
      <charset val="128"/>
    </font>
    <font>
      <sz val="8"/>
      <name val="明朝"/>
      <family val="3"/>
      <charset val="128"/>
    </font>
    <font>
      <sz val="11"/>
      <color indexed="17"/>
      <name val="Calibri"/>
      <family val="2"/>
    </font>
    <font>
      <b/>
      <sz val="11"/>
      <color indexed="63"/>
      <name val="Calibri"/>
      <family val="2"/>
    </font>
    <font>
      <b/>
      <sz val="11"/>
      <color indexed="63"/>
      <name val="Calibri"/>
      <family val="2"/>
      <charset val="238"/>
    </font>
    <font>
      <sz val="11"/>
      <color indexed="52"/>
      <name val="Czcionka tekstu podstawowego"/>
      <family val="2"/>
      <charset val="238"/>
    </font>
    <font>
      <b/>
      <sz val="11"/>
      <color indexed="9"/>
      <name val="Czcionka tekstu podstawowego"/>
      <family val="2"/>
      <charset val="238"/>
    </font>
    <font>
      <b/>
      <sz val="11"/>
      <color indexed="22"/>
      <name val="Calibri"/>
      <family val="2"/>
    </font>
    <font>
      <sz val="11"/>
      <name val="明朝"/>
      <family val="1"/>
      <charset val="128"/>
    </font>
    <font>
      <sz val="11"/>
      <name val="明朝"/>
      <family val="3"/>
      <charset val="128"/>
    </font>
    <font>
      <i/>
      <sz val="11"/>
      <color indexed="23"/>
      <name val="Calibri"/>
      <family val="2"/>
    </font>
    <font>
      <u/>
      <sz val="12"/>
      <color indexed="36"/>
      <name val="MS Sans Serif"/>
      <family val="2"/>
      <charset val="238"/>
    </font>
    <font>
      <sz val="10"/>
      <name val="MS Sans Serif"/>
      <family val="2"/>
    </font>
    <font>
      <sz val="10"/>
      <name val="Courier"/>
      <family val="3"/>
    </font>
    <font>
      <b/>
      <sz val="15"/>
      <color indexed="62"/>
      <name val="Calibri"/>
      <family val="2"/>
    </font>
    <font>
      <b/>
      <sz val="13"/>
      <color indexed="62"/>
      <name val="Calibri"/>
      <family val="2"/>
    </font>
    <font>
      <b/>
      <sz val="11"/>
      <color indexed="62"/>
      <name val="Calibri"/>
      <family val="2"/>
    </font>
    <font>
      <b/>
      <sz val="15"/>
      <color indexed="56"/>
      <name val="Czcionka tekstu podstawowego"/>
      <family val="2"/>
      <charset val="238"/>
    </font>
    <font>
      <b/>
      <sz val="13"/>
      <color indexed="56"/>
      <name val="Czcionka tekstu podstawowego"/>
      <family val="2"/>
      <charset val="238"/>
    </font>
    <font>
      <b/>
      <sz val="11"/>
      <color indexed="56"/>
      <name val="Czcionka tekstu podstawowego"/>
      <family val="2"/>
      <charset val="238"/>
    </font>
    <font>
      <b/>
      <sz val="18"/>
      <color indexed="62"/>
      <name val="Cambria"/>
      <family val="1"/>
    </font>
    <font>
      <sz val="11"/>
      <color indexed="60"/>
      <name val="Calibri"/>
      <family val="2"/>
      <charset val="238"/>
    </font>
    <font>
      <sz val="11"/>
      <color indexed="60"/>
      <name val="Czcionka tekstu podstawowego"/>
      <family val="2"/>
      <charset val="238"/>
    </font>
    <font>
      <sz val="11"/>
      <color indexed="60"/>
      <name val="Calibri"/>
      <family val="2"/>
    </font>
    <font>
      <sz val="11"/>
      <name val="Arial CE"/>
      <charset val="238"/>
    </font>
    <font>
      <sz val="10"/>
      <name val="Times New Roman"/>
      <family val="1"/>
      <charset val="238"/>
    </font>
    <font>
      <sz val="10"/>
      <name val="Tahoma"/>
      <family val="2"/>
      <charset val="238"/>
    </font>
    <font>
      <sz val="11"/>
      <color indexed="8"/>
      <name val="맑은 고딕"/>
      <family val="1"/>
      <charset val="129"/>
    </font>
    <font>
      <sz val="11"/>
      <name val="ＭＳ Ｐゴシック"/>
      <charset val="128"/>
    </font>
    <font>
      <sz val="11"/>
      <name val="ＭＳ Ｐゴシック"/>
      <family val="2"/>
      <charset val="128"/>
    </font>
    <font>
      <sz val="11"/>
      <name val="‚l‚r ‚oSVbN"/>
      <charset val="128"/>
    </font>
    <font>
      <sz val="11"/>
      <name val="Arial"/>
      <family val="2"/>
    </font>
    <font>
      <sz val="9"/>
      <name val="Geneva"/>
      <family val="2"/>
    </font>
    <font>
      <b/>
      <sz val="11"/>
      <color indexed="52"/>
      <name val="Czcionka tekstu podstawowego"/>
      <family val="2"/>
      <charset val="238"/>
    </font>
    <font>
      <b/>
      <sz val="10"/>
      <name val="MS Sans Serif"/>
      <family val="2"/>
    </font>
    <font>
      <sz val="11"/>
      <color indexed="19"/>
      <name val="Calibri"/>
      <family val="2"/>
      <charset val="238"/>
    </font>
    <font>
      <u/>
      <sz val="9"/>
      <color indexed="20"/>
      <name val="Arial"/>
      <family val="2"/>
      <charset val="238"/>
    </font>
    <font>
      <b/>
      <sz val="11"/>
      <color indexed="8"/>
      <name val="Czcionka tekstu podstawowego"/>
      <family val="2"/>
      <charset val="238"/>
    </font>
    <font>
      <b/>
      <sz val="11"/>
      <color indexed="52"/>
      <name val="Calibri"/>
      <family val="2"/>
    </font>
    <font>
      <b/>
      <sz val="11"/>
      <color indexed="10"/>
      <name val="Calibri"/>
      <family val="2"/>
      <charset val="238"/>
    </font>
    <font>
      <i/>
      <sz val="11"/>
      <color indexed="23"/>
      <name val="Czcionka tekstu podstawowego"/>
      <family val="2"/>
      <charset val="238"/>
    </font>
    <font>
      <sz val="11"/>
      <color indexed="10"/>
      <name val="Czcionka tekstu podstawowego"/>
      <family val="2"/>
      <charset val="238"/>
    </font>
    <font>
      <b/>
      <sz val="18"/>
      <color indexed="56"/>
      <name val="Cambria"/>
      <family val="2"/>
      <charset val="238"/>
    </font>
    <font>
      <b/>
      <sz val="18"/>
      <color indexed="56"/>
      <name val="Cambria"/>
      <family val="1"/>
      <charset val="238"/>
    </font>
    <font>
      <sz val="8"/>
      <name val="Helv"/>
      <family val="2"/>
    </font>
    <font>
      <b/>
      <u/>
      <sz val="7"/>
      <name val="Arial CE"/>
      <family val="2"/>
      <charset val="238"/>
    </font>
    <font>
      <sz val="11"/>
      <color indexed="20"/>
      <name val="Czcionka tekstu podstawowego"/>
      <family val="2"/>
      <charset val="238"/>
    </font>
    <font>
      <b/>
      <sz val="18"/>
      <color indexed="56"/>
      <name val="ＭＳ Ｐゴシック"/>
      <family val="2"/>
    </font>
    <font>
      <b/>
      <sz val="11"/>
      <color indexed="9"/>
      <name val="ＭＳ Ｐゴシック"/>
      <family val="2"/>
    </font>
    <font>
      <sz val="11"/>
      <color indexed="60"/>
      <name val="ＭＳ Ｐゴシック"/>
      <family val="2"/>
    </font>
    <font>
      <sz val="8"/>
      <name val="Arial Narrow"/>
      <family val="2"/>
    </font>
    <font>
      <sz val="11"/>
      <color indexed="52"/>
      <name val="ＭＳ Ｐゴシック"/>
      <family val="2"/>
    </font>
    <font>
      <sz val="11"/>
      <color indexed="62"/>
      <name val="ＭＳ Ｐゴシック"/>
      <family val="2"/>
    </font>
    <font>
      <b/>
      <sz val="11"/>
      <color indexed="63"/>
      <name val="ＭＳ Ｐゴシック"/>
      <family val="2"/>
    </font>
    <font>
      <sz val="11"/>
      <color indexed="20"/>
      <name val="ＭＳ Ｐゴシック"/>
      <family val="2"/>
    </font>
    <font>
      <sz val="9"/>
      <name val="Arial"/>
      <family val="2"/>
    </font>
    <font>
      <sz val="11"/>
      <color indexed="17"/>
      <name val="ＭＳ Ｐゴシック"/>
      <family val="2"/>
    </font>
    <font>
      <b/>
      <sz val="15"/>
      <color indexed="56"/>
      <name val="ＭＳ Ｐゴシック"/>
      <family val="2"/>
    </font>
    <font>
      <b/>
      <sz val="13"/>
      <color indexed="56"/>
      <name val="ＭＳ Ｐゴシック"/>
      <family val="2"/>
    </font>
    <font>
      <b/>
      <sz val="11"/>
      <color indexed="56"/>
      <name val="ＭＳ Ｐゴシック"/>
      <family val="2"/>
    </font>
    <font>
      <b/>
      <sz val="11"/>
      <color indexed="52"/>
      <name val="ＭＳ Ｐゴシック"/>
      <family val="2"/>
    </font>
    <font>
      <i/>
      <sz val="11"/>
      <color indexed="23"/>
      <name val="ＭＳ Ｐゴシック"/>
      <family val="2"/>
    </font>
    <font>
      <sz val="11"/>
      <color indexed="10"/>
      <name val="ＭＳ Ｐゴシック"/>
      <family val="2"/>
    </font>
    <font>
      <b/>
      <sz val="11"/>
      <color indexed="8"/>
      <name val="ＭＳ Ｐゴシック"/>
      <family val="2"/>
    </font>
    <font>
      <b/>
      <u/>
      <sz val="10"/>
      <name val="Arial"/>
      <family val="2"/>
      <charset val="238"/>
    </font>
    <font>
      <sz val="8"/>
      <color rgb="FF000000"/>
      <name val="Arial"/>
      <family val="2"/>
      <charset val="238"/>
    </font>
    <font>
      <sz val="8"/>
      <color rgb="FFFF0000"/>
      <name val="Arial"/>
      <family val="2"/>
      <charset val="238"/>
    </font>
    <font>
      <sz val="11"/>
      <color rgb="FF000000"/>
      <name val="Calibri"/>
      <family val="2"/>
      <charset val="238"/>
    </font>
    <font>
      <vertAlign val="superscript"/>
      <sz val="8"/>
      <name val="Arial"/>
      <family val="2"/>
      <charset val="238"/>
    </font>
    <font>
      <sz val="10"/>
      <color rgb="FF000000"/>
      <name val="Arial"/>
      <family val="2"/>
      <charset val="238"/>
    </font>
    <font>
      <b/>
      <u/>
      <sz val="9"/>
      <name val="Arial"/>
      <family val="2"/>
      <charset val="238"/>
    </font>
    <font>
      <i/>
      <sz val="8"/>
      <name val="Arial"/>
      <family val="2"/>
      <charset val="238"/>
    </font>
    <font>
      <i/>
      <sz val="10"/>
      <name val="Arial"/>
      <family val="2"/>
      <charset val="238"/>
    </font>
    <font>
      <b/>
      <i/>
      <sz val="8"/>
      <name val="Arial"/>
      <family val="2"/>
      <charset val="238"/>
    </font>
    <font>
      <sz val="11"/>
      <name val="돋움"/>
      <family val="3"/>
      <charset val="129"/>
    </font>
    <font>
      <sz val="10"/>
      <color rgb="FFFF0000"/>
      <name val="Arial"/>
      <family val="2"/>
      <charset val="238"/>
    </font>
    <font>
      <sz val="10"/>
      <color theme="3" tint="0.39997558519241921"/>
      <name val="Arial"/>
      <family val="2"/>
      <charset val="238"/>
    </font>
    <font>
      <sz val="10"/>
      <color rgb="FF00B0F0"/>
      <name val="Arial"/>
      <family val="2"/>
      <charset val="238"/>
    </font>
    <font>
      <sz val="10"/>
      <color rgb="FF0070C0"/>
      <name val="Arial"/>
      <family val="2"/>
      <charset val="238"/>
    </font>
    <font>
      <sz val="10"/>
      <color rgb="FF4472C4"/>
      <name val="Arial"/>
      <family val="2"/>
      <charset val="238"/>
    </font>
    <font>
      <sz val="12"/>
      <color rgb="FF000000"/>
      <name val="Arial"/>
      <family val="2"/>
      <charset val="238"/>
    </font>
    <font>
      <sz val="8.8000000000000007"/>
      <color rgb="FF000000"/>
      <name val="Arial"/>
      <family val="2"/>
      <charset val="238"/>
    </font>
    <font>
      <strike/>
      <sz val="8"/>
      <name val="Arial"/>
      <family val="2"/>
      <charset val="238"/>
    </font>
    <font>
      <b/>
      <sz val="8"/>
      <name val="Arial CE"/>
      <charset val="238"/>
    </font>
    <font>
      <b/>
      <sz val="9"/>
      <name val="Arial CE"/>
      <charset val="238"/>
    </font>
    <font>
      <b/>
      <i/>
      <sz val="9"/>
      <name val="Arial"/>
      <family val="2"/>
      <charset val="238"/>
    </font>
    <font>
      <b/>
      <sz val="14"/>
      <name val="Arial"/>
      <family val="2"/>
      <charset val="238"/>
    </font>
    <font>
      <i/>
      <sz val="9"/>
      <name val="Arial"/>
      <family val="2"/>
      <charset val="238"/>
    </font>
  </fonts>
  <fills count="8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3"/>
        <bgColor indexed="64"/>
      </patternFill>
    </fill>
    <fill>
      <patternFill patternType="solid">
        <fgColor indexed="43"/>
        <bgColor indexed="64"/>
      </patternFill>
    </fill>
    <fill>
      <patternFill patternType="solid">
        <fgColor indexed="13"/>
        <bgColor indexed="34"/>
      </patternFill>
    </fill>
    <fill>
      <patternFill patternType="solid">
        <fgColor indexed="22"/>
        <bgColor indexed="64"/>
      </patternFill>
    </fill>
    <fill>
      <patternFill patternType="solid">
        <fgColor indexed="22"/>
        <bgColor indexed="31"/>
      </patternFill>
    </fill>
    <fill>
      <patternFill patternType="solid">
        <fgColor indexed="55"/>
        <bgColor indexed="64"/>
      </patternFill>
    </fill>
    <fill>
      <patternFill patternType="solid">
        <fgColor indexed="55"/>
        <bgColor indexed="23"/>
      </patternFill>
    </fill>
    <fill>
      <patternFill patternType="solid">
        <fgColor indexed="43"/>
        <bgColor indexed="26"/>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46"/>
      </patternFill>
    </fill>
    <fill>
      <patternFill patternType="solid">
        <fgColor indexed="22"/>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53"/>
      </patternFill>
    </fill>
    <fill>
      <patternFill patternType="solid">
        <fgColor indexed="36"/>
      </patternFill>
    </fill>
    <fill>
      <patternFill patternType="solid">
        <fgColor indexed="52"/>
      </patternFill>
    </fill>
    <fill>
      <patternFill patternType="solid">
        <fgColor indexed="62"/>
      </patternFill>
    </fill>
    <fill>
      <patternFill patternType="solid">
        <fgColor indexed="31"/>
        <bgColor indexed="31"/>
      </patternFill>
    </fill>
    <fill>
      <patternFill patternType="solid">
        <fgColor indexed="44"/>
        <bgColor indexed="44"/>
      </patternFill>
    </fill>
    <fill>
      <patternFill patternType="solid">
        <fgColor indexed="10"/>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57"/>
      </patternFill>
    </fill>
    <fill>
      <patternFill patternType="solid">
        <fgColor indexed="42"/>
        <bgColor indexed="42"/>
      </patternFill>
    </fill>
    <fill>
      <patternFill patternType="solid">
        <fgColor indexed="27"/>
        <bgColor indexed="27"/>
      </patternFill>
    </fill>
    <fill>
      <patternFill patternType="solid">
        <fgColor indexed="47"/>
        <bgColor indexed="47"/>
      </patternFill>
    </fill>
    <fill>
      <patternFill patternType="solid">
        <fgColor indexed="55"/>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lightGray"/>
    </fill>
    <fill>
      <patternFill patternType="gray0625"/>
    </fill>
    <fill>
      <patternFill patternType="solid">
        <fgColor indexed="26"/>
        <bgColor indexed="64"/>
      </patternFill>
    </fill>
    <fill>
      <patternFill patternType="solid">
        <fgColor indexed="56"/>
      </patternFill>
    </fill>
    <fill>
      <patternFill patternType="solid">
        <fgColor indexed="54"/>
      </patternFill>
    </fill>
    <fill>
      <patternFill patternType="solid">
        <fgColor indexed="9"/>
        <bgColor indexed="64"/>
      </patternFill>
    </fill>
  </fills>
  <borders count="140">
    <border>
      <left/>
      <right/>
      <top/>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style="medium">
        <color indexed="64"/>
      </top>
      <bottom/>
      <diagonal/>
    </border>
    <border>
      <left style="thin">
        <color auto="1"/>
      </left>
      <right style="thin">
        <color auto="1"/>
      </right>
      <top style="thin">
        <color indexed="64"/>
      </top>
      <bottom style="thin">
        <color indexed="64"/>
      </bottom>
      <diagonal/>
    </border>
    <border>
      <left/>
      <right/>
      <top style="thin">
        <color indexed="64"/>
      </top>
      <bottom style="thin">
        <color indexed="64"/>
      </bottom>
      <diagonal/>
    </border>
    <border>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bottom/>
      <diagonal/>
    </border>
    <border>
      <left style="hair">
        <color rgb="FF595959"/>
      </left>
      <right/>
      <top/>
      <bottom style="medium">
        <color rgb="FF595959"/>
      </bottom>
      <diagonal/>
    </border>
    <border>
      <left/>
      <right style="hair">
        <color rgb="FF000000"/>
      </right>
      <top/>
      <bottom style="thin">
        <color rgb="FFF2F2F2"/>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medium">
        <color auto="1"/>
      </left>
      <right style="medium">
        <color auto="1"/>
      </right>
      <top style="medium">
        <color auto="1"/>
      </top>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indexed="64"/>
      </top>
      <bottom style="double">
        <color indexed="64"/>
      </bottom>
      <diagonal/>
    </border>
    <border>
      <left/>
      <right/>
      <top style="thin">
        <color indexed="8"/>
      </top>
      <bottom style="double">
        <color indexed="8"/>
      </bottom>
      <diagonal/>
    </border>
    <border>
      <left style="thin">
        <color indexed="8"/>
      </left>
      <right style="thin">
        <color indexed="8"/>
      </right>
      <top style="thin">
        <color indexed="8"/>
      </top>
      <bottom style="thin">
        <color indexed="8"/>
      </bottom>
      <diagonal/>
    </border>
    <border>
      <left/>
      <right/>
      <top style="thin">
        <color indexed="8"/>
      </top>
      <bottom style="thin">
        <color indexed="8"/>
      </bottom>
      <diagonal/>
    </border>
    <border>
      <left style="hair">
        <color indexed="64"/>
      </left>
      <right/>
      <top style="hair">
        <color indexed="64"/>
      </top>
      <bottom style="hair">
        <color indexed="64"/>
      </bottom>
      <diagonal/>
    </border>
    <border>
      <left style="thin">
        <color indexed="23"/>
      </left>
      <right style="thin">
        <color indexed="23"/>
      </right>
      <top style="thin">
        <color indexed="23"/>
      </top>
      <bottom style="thin">
        <color indexed="23"/>
      </bottom>
      <diagonal/>
    </border>
    <border>
      <left/>
      <right style="thin">
        <color indexed="64"/>
      </right>
      <top style="thin">
        <color indexed="64"/>
      </top>
      <bottom style="hair">
        <color indexed="64"/>
      </bottom>
      <diagonal/>
    </border>
    <border>
      <left/>
      <right/>
      <top style="thin">
        <color indexed="49"/>
      </top>
      <bottom style="double">
        <color indexed="49"/>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9"/>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49"/>
      </bottom>
      <diagonal/>
    </border>
    <border>
      <left/>
      <right/>
      <top/>
      <bottom style="medium">
        <color indexed="27"/>
      </bottom>
      <diagonal/>
    </border>
    <border>
      <left style="thin">
        <color indexed="63"/>
      </left>
      <right style="thin">
        <color indexed="63"/>
      </right>
      <top style="thin">
        <color indexed="63"/>
      </top>
      <bottom style="thin">
        <color indexed="63"/>
      </bottom>
      <diagonal/>
    </border>
    <border>
      <left style="medium">
        <color indexed="8"/>
      </left>
      <right style="medium">
        <color indexed="8"/>
      </right>
      <top style="medium">
        <color indexed="8"/>
      </top>
      <bottom style="medium">
        <color indexed="8"/>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hair">
        <color indexed="64"/>
      </left>
      <right style="hair">
        <color indexed="64"/>
      </right>
      <top style="hair">
        <color indexed="64"/>
      </top>
      <bottom style="hair">
        <color indexed="64"/>
      </bottom>
      <diagonal/>
    </border>
    <border>
      <left/>
      <right/>
      <top style="thin">
        <color indexed="62"/>
      </top>
      <bottom style="double">
        <color indexed="62"/>
      </bottom>
      <diagonal/>
    </border>
    <border>
      <left/>
      <right/>
      <top style="thin">
        <color indexed="56"/>
      </top>
      <bottom style="double">
        <color indexed="56"/>
      </bottom>
      <diagonal/>
    </border>
    <border>
      <left/>
      <right/>
      <top style="double">
        <color indexed="64"/>
      </top>
      <bottom style="thin">
        <color indexed="22"/>
      </bottom>
      <diagonal/>
    </border>
    <border>
      <left/>
      <right/>
      <top style="thin">
        <color indexed="22"/>
      </top>
      <bottom/>
      <diagonal/>
    </border>
    <border>
      <left/>
      <right/>
      <top style="medium">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style="medium">
        <color indexed="64"/>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indexed="64"/>
      </top>
      <bottom style="medium">
        <color rgb="FF000000"/>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top/>
      <bottom style="medium">
        <color rgb="FF000000"/>
      </bottom>
      <diagonal/>
    </border>
    <border>
      <left/>
      <right style="medium">
        <color rgb="FF000000"/>
      </right>
      <top style="medium">
        <color indexed="64"/>
      </top>
      <bottom style="medium">
        <color rgb="FF000000"/>
      </bottom>
      <diagonal/>
    </border>
    <border>
      <left/>
      <right/>
      <top style="medium">
        <color rgb="FF000000"/>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diagonal/>
    </border>
    <border>
      <left style="medium">
        <color rgb="FF000000"/>
      </left>
      <right style="medium">
        <color rgb="FF000000"/>
      </right>
      <top/>
      <bottom/>
      <diagonal/>
    </border>
    <border>
      <left/>
      <right style="medium">
        <color rgb="FF000000"/>
      </right>
      <top/>
      <bottom/>
      <diagonal/>
    </border>
    <border>
      <left/>
      <right style="medium">
        <color rgb="FF000000"/>
      </right>
      <top/>
      <bottom style="medium">
        <color rgb="FF000000"/>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style="medium">
        <color indexed="64"/>
      </left>
      <right/>
      <top style="medium">
        <color indexed="64"/>
      </top>
      <bottom/>
      <diagonal/>
    </border>
    <border>
      <left/>
      <right style="medium">
        <color indexed="64"/>
      </right>
      <top style="medium">
        <color indexed="64"/>
      </top>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hair">
        <color indexed="64"/>
      </right>
      <top style="thin">
        <color rgb="FF000000"/>
      </top>
      <bottom style="hair">
        <color indexed="64"/>
      </bottom>
      <diagonal/>
    </border>
    <border>
      <left style="hair">
        <color indexed="64"/>
      </left>
      <right style="thin">
        <color rgb="FF000000"/>
      </right>
      <top style="thin">
        <color rgb="FF000000"/>
      </top>
      <bottom style="hair">
        <color indexed="64"/>
      </bottom>
      <diagonal/>
    </border>
    <border>
      <left style="thin">
        <color rgb="FF000000"/>
      </left>
      <right style="hair">
        <color indexed="64"/>
      </right>
      <top style="hair">
        <color indexed="64"/>
      </top>
      <bottom style="hair">
        <color indexed="64"/>
      </bottom>
      <diagonal/>
    </border>
    <border>
      <left style="hair">
        <color indexed="64"/>
      </left>
      <right style="thin">
        <color rgb="FF000000"/>
      </right>
      <top style="hair">
        <color indexed="64"/>
      </top>
      <bottom style="hair">
        <color indexed="64"/>
      </bottom>
      <diagonal/>
    </border>
    <border>
      <left style="thin">
        <color rgb="FF000000"/>
      </left>
      <right/>
      <top/>
      <bottom/>
      <diagonal/>
    </border>
    <border>
      <left/>
      <right/>
      <top style="medium">
        <color indexed="64"/>
      </top>
      <bottom/>
      <diagonal/>
    </border>
    <border>
      <left/>
      <right/>
      <top/>
      <bottom style="medium">
        <color auto="1"/>
      </bottom>
      <diagonal/>
    </border>
    <border>
      <left style="medium">
        <color indexed="64"/>
      </left>
      <right style="medium">
        <color indexed="64"/>
      </right>
      <top style="medium">
        <color indexed="64"/>
      </top>
      <bottom/>
      <diagonal/>
    </border>
    <border>
      <left style="medium">
        <color indexed="64"/>
      </left>
      <right/>
      <top/>
      <bottom style="hair">
        <color indexed="64"/>
      </bottom>
      <diagonal/>
    </border>
    <border>
      <left style="medium">
        <color indexed="64"/>
      </left>
      <right style="medium">
        <color indexed="64"/>
      </right>
      <top/>
      <bottom style="hair">
        <color indexed="64"/>
      </bottom>
      <diagonal/>
    </border>
    <border>
      <left/>
      <right style="medium">
        <color indexed="64"/>
      </right>
      <top style="hair">
        <color indexed="64"/>
      </top>
      <bottom style="hair">
        <color indexed="64"/>
      </bottom>
      <diagonal/>
    </border>
    <border>
      <left style="medium">
        <color indexed="64"/>
      </left>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style="medium">
        <color indexed="64"/>
      </right>
      <top style="medium">
        <color rgb="FF000000"/>
      </top>
      <bottom style="medium">
        <color rgb="FF000000"/>
      </bottom>
      <diagonal/>
    </border>
    <border>
      <left style="medium">
        <color indexed="64"/>
      </left>
      <right style="medium">
        <color indexed="64"/>
      </right>
      <top style="medium">
        <color indexed="64"/>
      </top>
      <bottom style="medium">
        <color rgb="FF000000"/>
      </bottom>
      <diagonal/>
    </border>
    <border>
      <left style="medium">
        <color indexed="64"/>
      </left>
      <right style="medium">
        <color indexed="64"/>
      </right>
      <top/>
      <bottom style="medium">
        <color auto="1"/>
      </bottom>
      <diagonal/>
    </border>
    <border>
      <left style="medium">
        <color indexed="64"/>
      </left>
      <right style="medium">
        <color indexed="64"/>
      </right>
      <top style="medium">
        <color rgb="FF000000"/>
      </top>
      <bottom/>
      <diagonal/>
    </border>
    <border>
      <left style="medium">
        <color indexed="64"/>
      </left>
      <right style="medium">
        <color indexed="64"/>
      </right>
      <top/>
      <bottom style="medium">
        <color rgb="FF000000"/>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30"/>
      </bottom>
      <diagonal/>
    </border>
    <border>
      <left/>
      <right/>
      <top/>
      <bottom style="medium">
        <color indexed="49"/>
      </bottom>
      <diagonal/>
    </border>
    <border>
      <left/>
      <right/>
      <top/>
      <bottom style="medium">
        <color indexed="27"/>
      </bottom>
      <diagonal/>
    </border>
    <border>
      <left style="medium">
        <color indexed="8"/>
      </left>
      <right style="medium">
        <color indexed="8"/>
      </right>
      <top style="medium">
        <color indexed="8"/>
      </top>
      <bottom style="medium">
        <color indexed="8"/>
      </bottom>
      <diagonal/>
    </border>
    <border>
      <left style="medium">
        <color indexed="64"/>
      </left>
      <right/>
      <top style="medium">
        <color indexed="64"/>
      </top>
      <bottom/>
      <diagonal/>
    </border>
    <border>
      <left/>
      <right/>
      <top/>
      <bottom style="medium">
        <color indexed="64"/>
      </bottom>
      <diagonal/>
    </border>
    <border>
      <left/>
      <right style="medium">
        <color indexed="64"/>
      </right>
      <top style="medium">
        <color indexed="64"/>
      </top>
      <bottom/>
      <diagonal/>
    </border>
    <border>
      <left style="medium">
        <color rgb="FF000000"/>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style="medium">
        <color rgb="FF000000"/>
      </left>
      <right style="medium">
        <color rgb="FF000000"/>
      </right>
      <top/>
      <bottom style="medium">
        <color rgb="FF000000"/>
      </bottom>
      <diagonal/>
    </border>
    <border>
      <left style="medium">
        <color auto="1"/>
      </left>
      <right/>
      <top style="medium">
        <color indexed="64"/>
      </top>
      <bottom style="thin">
        <color auto="1"/>
      </bottom>
      <diagonal/>
    </border>
    <border>
      <left/>
      <right/>
      <top style="medium">
        <color indexed="64"/>
      </top>
      <bottom style="thin">
        <color auto="1"/>
      </bottom>
      <diagonal/>
    </border>
    <border>
      <left style="medium">
        <color auto="1"/>
      </left>
      <right/>
      <top style="thin">
        <color auto="1"/>
      </top>
      <bottom style="thin">
        <color auto="1"/>
      </bottom>
      <diagonal/>
    </border>
    <border>
      <left/>
      <right/>
      <top style="thin">
        <color indexed="64"/>
      </top>
      <bottom style="thin">
        <color indexed="64"/>
      </bottom>
      <diagonal/>
    </border>
    <border>
      <left/>
      <right/>
      <top style="medium">
        <color indexed="64"/>
      </top>
      <bottom style="medium">
        <color indexed="64"/>
      </bottom>
      <diagonal/>
    </border>
    <border>
      <left style="thin">
        <color auto="1"/>
      </left>
      <right style="thin">
        <color auto="1"/>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style="double">
        <color indexed="8"/>
      </bottom>
      <diagonal/>
    </border>
    <border>
      <left style="thin">
        <color indexed="8"/>
      </left>
      <right style="thin">
        <color indexed="8"/>
      </right>
      <top style="thin">
        <color indexed="8"/>
      </top>
      <bottom style="thin">
        <color indexed="8"/>
      </bottom>
      <diagonal/>
    </border>
    <border>
      <left/>
      <right/>
      <top style="thin">
        <color indexed="8"/>
      </top>
      <bottom style="thin">
        <color indexed="8"/>
      </bottom>
      <diagonal/>
    </border>
    <border>
      <left style="thin">
        <color indexed="23"/>
      </left>
      <right style="thin">
        <color indexed="23"/>
      </right>
      <top style="thin">
        <color indexed="23"/>
      </top>
      <bottom style="thin">
        <color indexed="23"/>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medium">
        <color indexed="8"/>
      </left>
      <right style="medium">
        <color indexed="8"/>
      </right>
      <top style="medium">
        <color indexed="8"/>
      </top>
      <bottom style="medium">
        <color indexed="8"/>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indexed="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s>
  <cellStyleXfs count="6095">
    <xf numFmtId="0" fontId="0" fillId="0" borderId="0"/>
    <xf numFmtId="168" fontId="7" fillId="0" borderId="0" applyFont="0" applyFill="0" applyBorder="0" applyAlignment="0" applyProtection="0"/>
    <xf numFmtId="0" fontId="9" fillId="0" borderId="0"/>
    <xf numFmtId="0" fontId="10" fillId="0" borderId="0"/>
    <xf numFmtId="0" fontId="8" fillId="0" borderId="0"/>
    <xf numFmtId="0" fontId="11" fillId="0" borderId="0"/>
    <xf numFmtId="9" fontId="11" fillId="0" borderId="0" applyFont="0" applyFill="0" applyBorder="0" applyAlignment="0" applyProtection="0"/>
    <xf numFmtId="0" fontId="12" fillId="0" borderId="0" applyNumberFormat="0" applyFill="0" applyBorder="0" applyAlignment="0" applyProtection="0"/>
    <xf numFmtId="0" fontId="13" fillId="0" borderId="0"/>
    <xf numFmtId="0" fontId="14" fillId="0" borderId="7" applyNumberFormat="0" applyFill="0" applyAlignment="0" applyProtection="0"/>
    <xf numFmtId="0" fontId="15" fillId="0" borderId="8" applyNumberFormat="0" applyFill="0" applyAlignment="0" applyProtection="0"/>
    <xf numFmtId="0" fontId="16" fillId="0" borderId="9" applyNumberFormat="0" applyFill="0" applyAlignment="0" applyProtection="0"/>
    <xf numFmtId="0" fontId="16" fillId="0" borderId="0" applyNumberFormat="0" applyFill="0" applyBorder="0" applyAlignment="0" applyProtection="0"/>
    <xf numFmtId="0" fontId="17" fillId="2" borderId="0" applyNumberFormat="0" applyBorder="0" applyAlignment="0" applyProtection="0"/>
    <xf numFmtId="0" fontId="18" fillId="3" borderId="0" applyNumberFormat="0" applyBorder="0" applyAlignment="0" applyProtection="0"/>
    <xf numFmtId="0" fontId="19" fillId="4" borderId="0" applyNumberFormat="0" applyBorder="0" applyAlignment="0" applyProtection="0"/>
    <xf numFmtId="0" fontId="20" fillId="5" borderId="10" applyNumberFormat="0" applyAlignment="0" applyProtection="0"/>
    <xf numFmtId="0" fontId="21" fillId="6" borderId="11" applyNumberFormat="0" applyAlignment="0" applyProtection="0"/>
    <xf numFmtId="0" fontId="22" fillId="6" borderId="10" applyNumberFormat="0" applyAlignment="0" applyProtection="0"/>
    <xf numFmtId="0" fontId="23" fillId="0" borderId="12" applyNumberFormat="0" applyFill="0" applyAlignment="0" applyProtection="0"/>
    <xf numFmtId="0" fontId="24" fillId="7" borderId="13" applyNumberFormat="0" applyAlignment="0" applyProtection="0"/>
    <xf numFmtId="0" fontId="25" fillId="0" borderId="0" applyNumberFormat="0" applyFill="0" applyBorder="0" applyAlignment="0" applyProtection="0"/>
    <xf numFmtId="0" fontId="13" fillId="8" borderId="14" applyNumberFormat="0" applyFont="0" applyAlignment="0" applyProtection="0"/>
    <xf numFmtId="0" fontId="26" fillId="0" borderId="0" applyNumberFormat="0" applyFill="0" applyBorder="0" applyAlignment="0" applyProtection="0"/>
    <xf numFmtId="0" fontId="27" fillId="0" borderId="15" applyNumberFormat="0" applyFill="0" applyAlignment="0" applyProtection="0"/>
    <xf numFmtId="0" fontId="28"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28" fillId="12" borderId="0" applyNumberFormat="0" applyBorder="0" applyAlignment="0" applyProtection="0"/>
    <xf numFmtId="0" fontId="28"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28" fillId="20" borderId="0" applyNumberFormat="0" applyBorder="0" applyAlignment="0" applyProtection="0"/>
    <xf numFmtId="0" fontId="28"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28" fillId="24" borderId="0" applyNumberFormat="0" applyBorder="0" applyAlignment="0" applyProtection="0"/>
    <xf numFmtId="0" fontId="28"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28" fillId="28" borderId="0" applyNumberFormat="0" applyBorder="0" applyAlignment="0" applyProtection="0"/>
    <xf numFmtId="0" fontId="28"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28" fillId="32" borderId="0" applyNumberFormat="0" applyBorder="0" applyAlignment="0" applyProtection="0"/>
    <xf numFmtId="168" fontId="7" fillId="0" borderId="0" applyFont="0" applyFill="0" applyBorder="0" applyAlignment="0" applyProtection="0"/>
    <xf numFmtId="168" fontId="29" fillId="0" borderId="0" applyFont="0" applyFill="0" applyBorder="0" applyAlignment="0" applyProtection="0"/>
    <xf numFmtId="168" fontId="6" fillId="0" borderId="0" applyFont="0" applyFill="0" applyBorder="0" applyAlignment="0" applyProtection="0"/>
    <xf numFmtId="168"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8" fontId="8" fillId="0" borderId="0" applyFont="0" applyFill="0" applyBorder="0" applyAlignment="0" applyProtection="0"/>
    <xf numFmtId="0" fontId="6" fillId="0" borderId="0"/>
    <xf numFmtId="165" fontId="8" fillId="0" borderId="0" applyFont="0" applyFill="0" applyBorder="0" applyAlignment="0" applyProtection="0"/>
    <xf numFmtId="0" fontId="8" fillId="0" borderId="0"/>
    <xf numFmtId="0" fontId="8" fillId="0" borderId="0"/>
    <xf numFmtId="168" fontId="5" fillId="0" borderId="0" applyFont="0" applyFill="0" applyBorder="0" applyAlignment="0" applyProtection="0"/>
    <xf numFmtId="0" fontId="5" fillId="0" borderId="0"/>
    <xf numFmtId="0" fontId="4" fillId="0" borderId="0"/>
    <xf numFmtId="165" fontId="4" fillId="0" borderId="0" applyFont="0" applyFill="0" applyBorder="0" applyAlignment="0" applyProtection="0"/>
    <xf numFmtId="0" fontId="3" fillId="0" borderId="0"/>
    <xf numFmtId="0" fontId="31" fillId="0" borderId="23" applyFont="0">
      <alignment horizontal="center"/>
    </xf>
    <xf numFmtId="171" fontId="31" fillId="0" borderId="24" applyFont="0">
      <alignment horizontal="right"/>
    </xf>
    <xf numFmtId="0" fontId="32" fillId="0" borderId="0"/>
    <xf numFmtId="0" fontId="8" fillId="0" borderId="0"/>
    <xf numFmtId="0" fontId="37" fillId="0" borderId="0"/>
    <xf numFmtId="0" fontId="8" fillId="0" borderId="0"/>
    <xf numFmtId="0" fontId="8" fillId="0" borderId="0"/>
    <xf numFmtId="0" fontId="8" fillId="0" borderId="0"/>
    <xf numFmtId="0" fontId="8" fillId="0" borderId="0"/>
    <xf numFmtId="0" fontId="44" fillId="0" borderId="0"/>
    <xf numFmtId="0" fontId="44" fillId="0" borderId="0"/>
    <xf numFmtId="0" fontId="45" fillId="0" borderId="0"/>
    <xf numFmtId="38" fontId="46" fillId="0" borderId="0" applyFont="0" applyFill="0" applyBorder="0" applyAlignment="0" applyProtection="0"/>
    <xf numFmtId="0" fontId="47" fillId="0" borderId="0"/>
    <xf numFmtId="173" fontId="48" fillId="0" borderId="0" applyFont="0" applyFill="0" applyBorder="0" applyAlignment="0" applyProtection="0"/>
    <xf numFmtId="174" fontId="47" fillId="0" borderId="0" applyFont="0" applyFill="0" applyBorder="0" applyAlignment="0" applyProtection="0"/>
    <xf numFmtId="175" fontId="47" fillId="0" borderId="0" applyFont="0" applyFill="0" applyBorder="0" applyAlignment="0" applyProtection="0"/>
    <xf numFmtId="0" fontId="49"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0" fillId="0" borderId="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1" fillId="0" borderId="0"/>
    <xf numFmtId="0" fontId="45" fillId="0" borderId="0"/>
    <xf numFmtId="0" fontId="45" fillId="0" borderId="0"/>
    <xf numFmtId="0" fontId="45" fillId="0" borderId="0"/>
    <xf numFmtId="0" fontId="47" fillId="0" borderId="0"/>
    <xf numFmtId="0" fontId="4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45" fillId="0" borderId="0"/>
    <xf numFmtId="0" fontId="45" fillId="0" borderId="0"/>
    <xf numFmtId="0" fontId="51" fillId="0" borderId="0"/>
    <xf numFmtId="0" fontId="45" fillId="0" borderId="0"/>
    <xf numFmtId="0" fontId="45"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45" fillId="0" borderId="0"/>
    <xf numFmtId="0" fontId="45" fillId="0" borderId="0"/>
    <xf numFmtId="0" fontId="45" fillId="0" borderId="0"/>
    <xf numFmtId="0" fontId="45" fillId="0" borderId="0"/>
    <xf numFmtId="0" fontId="45" fillId="0" borderId="0"/>
    <xf numFmtId="0" fontId="51" fillId="0" borderId="0"/>
    <xf numFmtId="0" fontId="51" fillId="0" borderId="0"/>
    <xf numFmtId="0" fontId="45" fillId="0" borderId="0"/>
    <xf numFmtId="0" fontId="51" fillId="0" borderId="0"/>
    <xf numFmtId="0" fontId="51" fillId="0" borderId="0"/>
    <xf numFmtId="0" fontId="45" fillId="0" borderId="0"/>
    <xf numFmtId="0" fontId="45" fillId="0" borderId="0"/>
    <xf numFmtId="0" fontId="45" fillId="0" borderId="0"/>
    <xf numFmtId="0" fontId="45" fillId="0" borderId="0"/>
    <xf numFmtId="0" fontId="45" fillId="0" borderId="0"/>
    <xf numFmtId="0" fontId="45" fillId="0" borderId="0"/>
    <xf numFmtId="0" fontId="51" fillId="0" borderId="0"/>
    <xf numFmtId="0" fontId="51" fillId="0" borderId="0"/>
    <xf numFmtId="0" fontId="51" fillId="0" borderId="0"/>
    <xf numFmtId="0" fontId="51" fillId="0" borderId="0"/>
    <xf numFmtId="0" fontId="47" fillId="0" borderId="0"/>
    <xf numFmtId="0" fontId="8" fillId="0" borderId="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7" fillId="0" borderId="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47" fillId="0" borderId="0"/>
    <xf numFmtId="0" fontId="8" fillId="0" borderId="0"/>
    <xf numFmtId="0" fontId="47" fillId="0" borderId="0"/>
    <xf numFmtId="0" fontId="54"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2" fillId="0" borderId="0" applyNumberFormat="0" applyFill="0" applyBorder="0" applyAlignment="0" applyProtection="0">
      <alignment vertical="top"/>
      <protection locked="0"/>
    </xf>
    <xf numFmtId="0" fontId="47" fillId="0" borderId="0"/>
    <xf numFmtId="0" fontId="8" fillId="0" borderId="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45" fillId="0" borderId="0"/>
    <xf numFmtId="0" fontId="45"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45" fillId="0" borderId="0"/>
    <xf numFmtId="0" fontId="45" fillId="0" borderId="0"/>
    <xf numFmtId="0" fontId="45" fillId="0" borderId="0"/>
    <xf numFmtId="0" fontId="45" fillId="0" borderId="0"/>
    <xf numFmtId="0" fontId="51" fillId="0" borderId="0"/>
    <xf numFmtId="0" fontId="51" fillId="0" borderId="0"/>
    <xf numFmtId="0" fontId="51" fillId="0" borderId="0"/>
    <xf numFmtId="0" fontId="51" fillId="0" borderId="0"/>
    <xf numFmtId="0" fontId="51" fillId="0" borderId="0"/>
    <xf numFmtId="0" fontId="45" fillId="0" borderId="0"/>
    <xf numFmtId="0" fontId="51" fillId="0" borderId="0"/>
    <xf numFmtId="0" fontId="45" fillId="0" borderId="0"/>
    <xf numFmtId="0" fontId="45" fillId="0" borderId="0"/>
    <xf numFmtId="0" fontId="45" fillId="0" borderId="0"/>
    <xf numFmtId="0" fontId="45" fillId="0" borderId="0"/>
    <xf numFmtId="0" fontId="45" fillId="0" borderId="0"/>
    <xf numFmtId="0" fontId="45" fillId="0" borderId="0"/>
    <xf numFmtId="0" fontId="51" fillId="0" borderId="0"/>
    <xf numFmtId="0" fontId="45" fillId="0" borderId="0"/>
    <xf numFmtId="0" fontId="45" fillId="0" borderId="0"/>
    <xf numFmtId="0" fontId="45" fillId="0" borderId="0"/>
    <xf numFmtId="0" fontId="51" fillId="0" borderId="0"/>
    <xf numFmtId="0" fontId="45"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45" fillId="0" borderId="0"/>
    <xf numFmtId="0" fontId="51" fillId="0" borderId="0"/>
    <xf numFmtId="0" fontId="51" fillId="0" borderId="0"/>
    <xf numFmtId="0" fontId="51" fillId="0" borderId="0"/>
    <xf numFmtId="0" fontId="45" fillId="0" borderId="0"/>
    <xf numFmtId="0" fontId="51" fillId="0" borderId="0"/>
    <xf numFmtId="0" fontId="51" fillId="0" borderId="0"/>
    <xf numFmtId="0" fontId="51" fillId="0" borderId="0"/>
    <xf numFmtId="0" fontId="45" fillId="0" borderId="0"/>
    <xf numFmtId="0" fontId="45" fillId="0" borderId="0"/>
    <xf numFmtId="0" fontId="45" fillId="0" borderId="0"/>
    <xf numFmtId="0" fontId="51" fillId="0" borderId="0"/>
    <xf numFmtId="0" fontId="51" fillId="0" borderId="0"/>
    <xf numFmtId="0" fontId="51" fillId="0" borderId="0"/>
    <xf numFmtId="0" fontId="51" fillId="0" borderId="0"/>
    <xf numFmtId="0" fontId="51" fillId="0" borderId="0"/>
    <xf numFmtId="0" fontId="45"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45" fillId="0" borderId="0"/>
    <xf numFmtId="0" fontId="45" fillId="0" borderId="0"/>
    <xf numFmtId="0" fontId="45" fillId="0" borderId="0"/>
    <xf numFmtId="0" fontId="51" fillId="0" borderId="0"/>
    <xf numFmtId="0" fontId="51" fillId="0" borderId="0"/>
    <xf numFmtId="0" fontId="51" fillId="0" borderId="0"/>
    <xf numFmtId="0" fontId="45" fillId="0" borderId="0"/>
    <xf numFmtId="0" fontId="45" fillId="0" borderId="0"/>
    <xf numFmtId="0" fontId="45"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45" fillId="0" borderId="0"/>
    <xf numFmtId="0" fontId="51" fillId="0" borderId="0"/>
    <xf numFmtId="0" fontId="51" fillId="0" borderId="0"/>
    <xf numFmtId="0" fontId="45" fillId="0" borderId="0"/>
    <xf numFmtId="0" fontId="45" fillId="0" borderId="0"/>
    <xf numFmtId="0" fontId="45" fillId="0" borderId="0"/>
    <xf numFmtId="0" fontId="45" fillId="0" borderId="0"/>
    <xf numFmtId="0" fontId="45" fillId="0" borderId="0"/>
    <xf numFmtId="0" fontId="45"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7" fillId="0" borderId="0" applyProtection="0"/>
    <xf numFmtId="0" fontId="57" fillId="0" borderId="0" applyProtection="0"/>
    <xf numFmtId="0" fontId="57" fillId="0" borderId="0" applyProtection="0"/>
    <xf numFmtId="0" fontId="57" fillId="0" borderId="0" applyProtection="0"/>
    <xf numFmtId="0" fontId="57" fillId="0" borderId="0" applyProtection="0"/>
    <xf numFmtId="0" fontId="57" fillId="0" borderId="0" applyProtection="0"/>
    <xf numFmtId="0" fontId="47" fillId="0" borderId="0"/>
    <xf numFmtId="0" fontId="47" fillId="0" borderId="0"/>
    <xf numFmtId="0" fontId="47" fillId="0" borderId="0"/>
    <xf numFmtId="0" fontId="47" fillId="0" borderId="0"/>
    <xf numFmtId="0" fontId="50" fillId="0" borderId="0" applyProtection="0"/>
    <xf numFmtId="0" fontId="51" fillId="0" borderId="0"/>
    <xf numFmtId="0" fontId="47" fillId="0" borderId="0"/>
    <xf numFmtId="0" fontId="8" fillId="0" borderId="0"/>
    <xf numFmtId="0" fontId="47" fillId="0" borderId="0"/>
    <xf numFmtId="0" fontId="45" fillId="0" borderId="0"/>
    <xf numFmtId="0" fontId="45"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45" fillId="0" borderId="0"/>
    <xf numFmtId="0" fontId="45" fillId="0" borderId="0"/>
    <xf numFmtId="0" fontId="45"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45" fillId="0" borderId="0"/>
    <xf numFmtId="0" fontId="45" fillId="0" borderId="0"/>
    <xf numFmtId="176" fontId="58" fillId="33" borderId="31"/>
    <xf numFmtId="176" fontId="58" fillId="33" borderId="31"/>
    <xf numFmtId="176" fontId="58" fillId="35" borderId="32"/>
    <xf numFmtId="176" fontId="58" fillId="35" borderId="32"/>
    <xf numFmtId="176" fontId="58" fillId="33" borderId="31"/>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9" fillId="0" borderId="0"/>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7" borderId="33">
      <alignment horizontal="center"/>
    </xf>
    <xf numFmtId="0" fontId="47" fillId="37" borderId="33">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7" borderId="33">
      <alignment horizontal="center"/>
    </xf>
    <xf numFmtId="0" fontId="47" fillId="37" borderId="33">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7" borderId="33">
      <alignment horizontal="center"/>
    </xf>
    <xf numFmtId="0" fontId="47" fillId="37" borderId="33">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7" borderId="33">
      <alignment horizontal="center"/>
    </xf>
    <xf numFmtId="0" fontId="47" fillId="37" borderId="33">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6" borderId="17">
      <alignment horizontal="center"/>
    </xf>
    <xf numFmtId="0" fontId="47" fillId="37" borderId="33">
      <alignment horizontal="center"/>
    </xf>
    <xf numFmtId="0" fontId="47" fillId="37" borderId="33">
      <alignment horizontal="center"/>
    </xf>
    <xf numFmtId="0" fontId="47" fillId="36" borderId="17">
      <alignment horizontal="center"/>
    </xf>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5" fillId="0" borderId="0" applyNumberFormat="0" applyFill="0" applyBorder="0" applyAlignment="0" applyProtection="0">
      <alignment vertical="top"/>
      <protection locked="0"/>
    </xf>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49" fontId="47" fillId="38" borderId="0"/>
    <xf numFmtId="49" fontId="47" fillId="38" borderId="0"/>
    <xf numFmtId="49" fontId="47" fillId="39" borderId="0"/>
    <xf numFmtId="49" fontId="47" fillId="38" borderId="0"/>
    <xf numFmtId="49" fontId="47" fillId="38"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0" fillId="0" borderId="0" applyProtection="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60" fillId="0" borderId="0">
      <alignment vertical="center"/>
    </xf>
    <xf numFmtId="0" fontId="58" fillId="0" borderId="0">
      <alignment vertical="center"/>
    </xf>
    <xf numFmtId="0" fontId="61" fillId="0" borderId="0">
      <alignment vertical="center"/>
    </xf>
    <xf numFmtId="0" fontId="45" fillId="0" borderId="0"/>
    <xf numFmtId="0" fontId="45" fillId="0" borderId="0"/>
    <xf numFmtId="0" fontId="45"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45" fillId="0" borderId="0"/>
    <xf numFmtId="49" fontId="61" fillId="0" borderId="0"/>
    <xf numFmtId="0" fontId="61" fillId="0" borderId="0">
      <alignment vertical="top"/>
    </xf>
    <xf numFmtId="177" fontId="61" fillId="0" borderId="0">
      <alignment wrapText="1"/>
    </xf>
    <xf numFmtId="49" fontId="61" fillId="0" borderId="0">
      <alignment horizontal="right"/>
    </xf>
    <xf numFmtId="176" fontId="58" fillId="34" borderId="18"/>
    <xf numFmtId="176" fontId="58" fillId="34" borderId="18"/>
    <xf numFmtId="176" fontId="58" fillId="40" borderId="34"/>
    <xf numFmtId="176" fontId="58" fillId="40" borderId="34"/>
    <xf numFmtId="176" fontId="58" fillId="34" borderId="18"/>
    <xf numFmtId="0" fontId="57" fillId="0" borderId="0" applyProtection="0"/>
    <xf numFmtId="173" fontId="62" fillId="0" borderId="0" applyFont="0" applyFill="0" applyBorder="0" applyAlignment="0" applyProtection="0"/>
    <xf numFmtId="178" fontId="62" fillId="0" borderId="0" applyFont="0" applyFill="0" applyBorder="0" applyAlignment="0" applyProtection="0"/>
    <xf numFmtId="0" fontId="49" fillId="0" borderId="0"/>
    <xf numFmtId="1" fontId="63" fillId="34" borderId="17" applyNumberFormat="0" applyFill="0" applyBorder="0" applyAlignment="0" applyProtection="0">
      <alignment horizontal="center" vertical="center" wrapText="1"/>
      <protection locked="0"/>
    </xf>
    <xf numFmtId="0" fontId="64" fillId="0" borderId="17" applyProtection="0">
      <alignment vertical="center"/>
    </xf>
    <xf numFmtId="0" fontId="64" fillId="0" borderId="17" applyProtection="0">
      <alignment vertical="center"/>
    </xf>
    <xf numFmtId="0" fontId="64" fillId="0" borderId="33" applyProtection="0">
      <alignment vertical="center"/>
    </xf>
    <xf numFmtId="0" fontId="64" fillId="0" borderId="33" applyProtection="0">
      <alignment vertical="center"/>
    </xf>
    <xf numFmtId="0" fontId="64" fillId="0" borderId="17" applyProtection="0">
      <alignment vertical="center"/>
    </xf>
    <xf numFmtId="0" fontId="64" fillId="0" borderId="17" applyProtection="0">
      <alignment vertical="center"/>
    </xf>
    <xf numFmtId="0" fontId="64" fillId="0" borderId="17" applyProtection="0">
      <alignment vertical="center"/>
    </xf>
    <xf numFmtId="0" fontId="64" fillId="0" borderId="33" applyProtection="0">
      <alignment vertical="center"/>
    </xf>
    <xf numFmtId="0" fontId="64" fillId="0" borderId="33" applyProtection="0">
      <alignment vertical="center"/>
    </xf>
    <xf numFmtId="0" fontId="64" fillId="0" borderId="17" applyProtection="0">
      <alignment vertical="center"/>
    </xf>
    <xf numFmtId="0" fontId="64" fillId="0" borderId="17" applyProtection="0">
      <alignment vertical="center"/>
    </xf>
    <xf numFmtId="0" fontId="64" fillId="0" borderId="17" applyProtection="0">
      <alignment vertical="center"/>
    </xf>
    <xf numFmtId="0" fontId="64" fillId="0" borderId="33" applyProtection="0">
      <alignment vertical="center"/>
    </xf>
    <xf numFmtId="0" fontId="64" fillId="0" borderId="33" applyProtection="0">
      <alignment vertical="center"/>
    </xf>
    <xf numFmtId="0" fontId="64" fillId="0" borderId="17" applyProtection="0">
      <alignment vertical="center"/>
    </xf>
    <xf numFmtId="0" fontId="64" fillId="0" borderId="17" applyProtection="0">
      <alignment vertical="center"/>
    </xf>
    <xf numFmtId="0" fontId="64" fillId="0" borderId="17" applyProtection="0">
      <alignment vertical="center"/>
    </xf>
    <xf numFmtId="0" fontId="64" fillId="0" borderId="33" applyProtection="0">
      <alignment vertical="center"/>
    </xf>
    <xf numFmtId="0" fontId="64" fillId="0" borderId="33" applyProtection="0">
      <alignment vertical="center"/>
    </xf>
    <xf numFmtId="0" fontId="64" fillId="0" borderId="17" applyProtection="0">
      <alignment vertical="center"/>
    </xf>
    <xf numFmtId="0" fontId="64" fillId="0" borderId="17" applyProtection="0">
      <alignment vertical="center"/>
    </xf>
    <xf numFmtId="0" fontId="64" fillId="0" borderId="17" applyProtection="0">
      <alignment vertical="center"/>
    </xf>
    <xf numFmtId="0" fontId="64" fillId="0" borderId="33" applyProtection="0">
      <alignment vertical="center"/>
    </xf>
    <xf numFmtId="0" fontId="64" fillId="0" borderId="33" applyProtection="0">
      <alignment vertical="center"/>
    </xf>
    <xf numFmtId="0" fontId="64" fillId="0" borderId="17" applyProtection="0">
      <alignment vertical="center"/>
    </xf>
    <xf numFmtId="0" fontId="65" fillId="41"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5" fillId="41" borderId="0" applyNumberFormat="0" applyBorder="0" applyAlignment="0" applyProtection="0"/>
    <xf numFmtId="0" fontId="65" fillId="44" borderId="0" applyNumberFormat="0" applyBorder="0" applyAlignment="0" applyProtection="0"/>
    <xf numFmtId="0" fontId="65" fillId="42" borderId="0" applyNumberFormat="0" applyBorder="0" applyAlignment="0" applyProtection="0"/>
    <xf numFmtId="0" fontId="65" fillId="45" borderId="0" applyNumberFormat="0" applyBorder="0" applyAlignment="0" applyProtection="0"/>
    <xf numFmtId="0" fontId="66" fillId="41" borderId="0" applyNumberFormat="0" applyBorder="0" applyAlignment="0" applyProtection="0"/>
    <xf numFmtId="0" fontId="65" fillId="45"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65" fillId="47" borderId="0" applyNumberFormat="0" applyBorder="0" applyAlignment="0" applyProtection="0"/>
    <xf numFmtId="0" fontId="66" fillId="42" borderId="0" applyNumberFormat="0" applyBorder="0" applyAlignment="0" applyProtection="0"/>
    <xf numFmtId="0" fontId="65" fillId="47"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5" fillId="49" borderId="0" applyNumberFormat="0" applyBorder="0" applyAlignment="0" applyProtection="0"/>
    <xf numFmtId="0" fontId="66" fillId="43" borderId="0" applyNumberFormat="0" applyBorder="0" applyAlignment="0" applyProtection="0"/>
    <xf numFmtId="0" fontId="65" fillId="49" borderId="0" applyNumberFormat="0" applyBorder="0" applyAlignment="0" applyProtection="0"/>
    <xf numFmtId="0" fontId="66" fillId="43" borderId="0" applyNumberFormat="0" applyBorder="0" applyAlignment="0" applyProtection="0"/>
    <xf numFmtId="0" fontId="65" fillId="50" borderId="0" applyNumberFormat="0" applyBorder="0" applyAlignment="0" applyProtection="0"/>
    <xf numFmtId="0" fontId="66" fillId="41" borderId="0" applyNumberFormat="0" applyBorder="0" applyAlignment="0" applyProtection="0"/>
    <xf numFmtId="0" fontId="65" fillId="50"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5" fillId="44" borderId="0" applyNumberFormat="0" applyBorder="0" applyAlignment="0" applyProtection="0"/>
    <xf numFmtId="0" fontId="66" fillId="44" borderId="0" applyNumberFormat="0" applyBorder="0" applyAlignment="0" applyProtection="0"/>
    <xf numFmtId="0" fontId="65" fillId="44" borderId="0" applyNumberFormat="0" applyBorder="0" applyAlignment="0" applyProtection="0"/>
    <xf numFmtId="0" fontId="66" fillId="44" borderId="0" applyNumberFormat="0" applyBorder="0" applyAlignment="0" applyProtection="0"/>
    <xf numFmtId="0" fontId="65" fillId="42" borderId="0" applyNumberFormat="0" applyBorder="0" applyAlignment="0" applyProtection="0"/>
    <xf numFmtId="0" fontId="66" fillId="42" borderId="0" applyNumberFormat="0" applyBorder="0" applyAlignment="0" applyProtection="0"/>
    <xf numFmtId="0" fontId="65" fillId="42"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5" borderId="0" applyNumberFormat="0" applyBorder="0" applyAlignment="0" applyProtection="0"/>
    <xf numFmtId="0" fontId="66" fillId="47"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44" borderId="0" applyNumberFormat="0" applyBorder="0" applyAlignment="0" applyProtection="0"/>
    <xf numFmtId="0" fontId="66" fillId="42" borderId="0" applyNumberFormat="0" applyBorder="0" applyAlignment="0" applyProtection="0"/>
    <xf numFmtId="0" fontId="67" fillId="45" borderId="0" applyNumberFormat="0" applyBorder="0" applyAlignment="0" applyProtection="0"/>
    <xf numFmtId="0" fontId="67" fillId="47"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4" borderId="0" applyNumberFormat="0" applyBorder="0" applyAlignment="0" applyProtection="0"/>
    <xf numFmtId="0" fontId="67" fillId="42" borderId="0" applyNumberFormat="0" applyBorder="0" applyAlignment="0" applyProtection="0"/>
    <xf numFmtId="0" fontId="68" fillId="45" borderId="0" applyNumberFormat="0" applyBorder="0" applyAlignment="0" applyProtection="0">
      <alignment vertical="center"/>
    </xf>
    <xf numFmtId="0" fontId="68" fillId="45" borderId="0" applyNumberFormat="0" applyBorder="0" applyAlignment="0" applyProtection="0">
      <alignment vertical="center"/>
    </xf>
    <xf numFmtId="0" fontId="68" fillId="45" borderId="0" applyNumberFormat="0" applyBorder="0" applyAlignment="0" applyProtection="0">
      <alignment vertical="center"/>
    </xf>
    <xf numFmtId="0" fontId="68" fillId="45" borderId="0" applyNumberFormat="0" applyBorder="0" applyAlignment="0" applyProtection="0">
      <alignment vertical="center"/>
    </xf>
    <xf numFmtId="0" fontId="68" fillId="47" borderId="0" applyNumberFormat="0" applyBorder="0" applyAlignment="0" applyProtection="0">
      <alignment vertical="center"/>
    </xf>
    <xf numFmtId="0" fontId="68" fillId="47" borderId="0" applyNumberFormat="0" applyBorder="0" applyAlignment="0" applyProtection="0">
      <alignment vertical="center"/>
    </xf>
    <xf numFmtId="0" fontId="68" fillId="47" borderId="0" applyNumberFormat="0" applyBorder="0" applyAlignment="0" applyProtection="0">
      <alignment vertical="center"/>
    </xf>
    <xf numFmtId="0" fontId="68" fillId="47" borderId="0" applyNumberFormat="0" applyBorder="0" applyAlignment="0" applyProtection="0">
      <alignment vertical="center"/>
    </xf>
    <xf numFmtId="0" fontId="68" fillId="49" borderId="0" applyNumberFormat="0" applyBorder="0" applyAlignment="0" applyProtection="0">
      <alignment vertical="center"/>
    </xf>
    <xf numFmtId="0" fontId="68" fillId="49" borderId="0" applyNumberFormat="0" applyBorder="0" applyAlignment="0" applyProtection="0">
      <alignment vertical="center"/>
    </xf>
    <xf numFmtId="0" fontId="68" fillId="49" borderId="0" applyNumberFormat="0" applyBorder="0" applyAlignment="0" applyProtection="0">
      <alignment vertical="center"/>
    </xf>
    <xf numFmtId="0" fontId="68" fillId="49" borderId="0" applyNumberFormat="0" applyBorder="0" applyAlignment="0" applyProtection="0">
      <alignment vertical="center"/>
    </xf>
    <xf numFmtId="0" fontId="68" fillId="50" borderId="0" applyNumberFormat="0" applyBorder="0" applyAlignment="0" applyProtection="0">
      <alignment vertical="center"/>
    </xf>
    <xf numFmtId="0" fontId="68" fillId="50" borderId="0" applyNumberFormat="0" applyBorder="0" applyAlignment="0" applyProtection="0">
      <alignment vertical="center"/>
    </xf>
    <xf numFmtId="0" fontId="68" fillId="50" borderId="0" applyNumberFormat="0" applyBorder="0" applyAlignment="0" applyProtection="0">
      <alignment vertical="center"/>
    </xf>
    <xf numFmtId="0" fontId="68" fillId="50" borderId="0" applyNumberFormat="0" applyBorder="0" applyAlignment="0" applyProtection="0">
      <alignment vertical="center"/>
    </xf>
    <xf numFmtId="0" fontId="68" fillId="44" borderId="0" applyNumberFormat="0" applyBorder="0" applyAlignment="0" applyProtection="0">
      <alignment vertical="center"/>
    </xf>
    <xf numFmtId="0" fontId="68" fillId="44" borderId="0" applyNumberFormat="0" applyBorder="0" applyAlignment="0" applyProtection="0">
      <alignment vertical="center"/>
    </xf>
    <xf numFmtId="0" fontId="68" fillId="44" borderId="0" applyNumberFormat="0" applyBorder="0" applyAlignment="0" applyProtection="0">
      <alignment vertical="center"/>
    </xf>
    <xf numFmtId="0" fontId="68" fillId="44" borderId="0" applyNumberFormat="0" applyBorder="0" applyAlignment="0" applyProtection="0">
      <alignment vertical="center"/>
    </xf>
    <xf numFmtId="0" fontId="68" fillId="42" borderId="0" applyNumberFormat="0" applyBorder="0" applyAlignment="0" applyProtection="0">
      <alignment vertical="center"/>
    </xf>
    <xf numFmtId="0" fontId="68" fillId="42" borderId="0" applyNumberFormat="0" applyBorder="0" applyAlignment="0" applyProtection="0">
      <alignment vertical="center"/>
    </xf>
    <xf numFmtId="0" fontId="68" fillId="42" borderId="0" applyNumberFormat="0" applyBorder="0" applyAlignment="0" applyProtection="0">
      <alignment vertical="center"/>
    </xf>
    <xf numFmtId="0" fontId="68" fillId="42" borderId="0" applyNumberFormat="0" applyBorder="0" applyAlignment="0" applyProtection="0">
      <alignment vertical="center"/>
    </xf>
    <xf numFmtId="0" fontId="65" fillId="51" borderId="0" applyNumberFormat="0" applyBorder="0" applyAlignment="0" applyProtection="0"/>
    <xf numFmtId="0" fontId="65" fillId="48" borderId="0" applyNumberFormat="0" applyBorder="0" applyAlignment="0" applyProtection="0"/>
    <xf numFmtId="0" fontId="65" fillId="52" borderId="0" applyNumberFormat="0" applyBorder="0" applyAlignment="0" applyProtection="0"/>
    <xf numFmtId="0" fontId="65" fillId="51" borderId="0" applyNumberFormat="0" applyBorder="0" applyAlignment="0" applyProtection="0"/>
    <xf numFmtId="0" fontId="65" fillId="46" borderId="0" applyNumberFormat="0" applyBorder="0" applyAlignment="0" applyProtection="0"/>
    <xf numFmtId="0" fontId="65" fillId="42" borderId="0" applyNumberFormat="0" applyBorder="0" applyAlignment="0" applyProtection="0"/>
    <xf numFmtId="0" fontId="65" fillId="46" borderId="0" applyNumberFormat="0" applyBorder="0" applyAlignment="0" applyProtection="0"/>
    <xf numFmtId="0" fontId="66" fillId="51" borderId="0" applyNumberFormat="0" applyBorder="0" applyAlignment="0" applyProtection="0"/>
    <xf numFmtId="0" fontId="65" fillId="46"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5" fillId="48" borderId="0" applyNumberFormat="0" applyBorder="0" applyAlignment="0" applyProtection="0"/>
    <xf numFmtId="0" fontId="66" fillId="48" borderId="0" applyNumberFormat="0" applyBorder="0" applyAlignment="0" applyProtection="0"/>
    <xf numFmtId="0" fontId="65" fillId="48" borderId="0" applyNumberFormat="0" applyBorder="0" applyAlignment="0" applyProtection="0"/>
    <xf numFmtId="0" fontId="66" fillId="48" borderId="0" applyNumberFormat="0" applyBorder="0" applyAlignment="0" applyProtection="0"/>
    <xf numFmtId="0" fontId="65" fillId="53" borderId="0" applyNumberFormat="0" applyBorder="0" applyAlignment="0" applyProtection="0"/>
    <xf numFmtId="0" fontId="66" fillId="52" borderId="0" applyNumberFormat="0" applyBorder="0" applyAlignment="0" applyProtection="0"/>
    <xf numFmtId="0" fontId="65" fillId="53" borderId="0" applyNumberFormat="0" applyBorder="0" applyAlignment="0" applyProtection="0"/>
    <xf numFmtId="0" fontId="66" fillId="52" borderId="0" applyNumberFormat="0" applyBorder="0" applyAlignment="0" applyProtection="0"/>
    <xf numFmtId="0" fontId="65" fillId="50" borderId="0" applyNumberFormat="0" applyBorder="0" applyAlignment="0" applyProtection="0"/>
    <xf numFmtId="0" fontId="66" fillId="51" borderId="0" applyNumberFormat="0" applyBorder="0" applyAlignment="0" applyProtection="0"/>
    <xf numFmtId="0" fontId="65" fillId="50" borderId="0" applyNumberFormat="0" applyBorder="0" applyAlignment="0" applyProtection="0"/>
    <xf numFmtId="0" fontId="66" fillId="47" borderId="0" applyNumberFormat="0" applyBorder="0" applyAlignment="0" applyProtection="0"/>
    <xf numFmtId="0" fontId="66" fillId="47" borderId="0" applyNumberFormat="0" applyBorder="0" applyAlignment="0" applyProtection="0"/>
    <xf numFmtId="0" fontId="65" fillId="46" borderId="0" applyNumberFormat="0" applyBorder="0" applyAlignment="0" applyProtection="0"/>
    <xf numFmtId="0" fontId="66" fillId="46" borderId="0" applyNumberFormat="0" applyBorder="0" applyAlignment="0" applyProtection="0"/>
    <xf numFmtId="0" fontId="65" fillId="46" borderId="0" applyNumberFormat="0" applyBorder="0" applyAlignment="0" applyProtection="0"/>
    <xf numFmtId="0" fontId="66" fillId="44" borderId="0" applyNumberFormat="0" applyBorder="0" applyAlignment="0" applyProtection="0"/>
    <xf numFmtId="0" fontId="66" fillId="44" borderId="0" applyNumberFormat="0" applyBorder="0" applyAlignment="0" applyProtection="0"/>
    <xf numFmtId="0" fontId="65" fillId="54" borderId="0" applyNumberFormat="0" applyBorder="0" applyAlignment="0" applyProtection="0"/>
    <xf numFmtId="0" fontId="66" fillId="42" borderId="0" applyNumberFormat="0" applyBorder="0" applyAlignment="0" applyProtection="0"/>
    <xf numFmtId="0" fontId="65" fillId="54" borderId="0" applyNumberFormat="0" applyBorder="0" applyAlignment="0" applyProtection="0"/>
    <xf numFmtId="0" fontId="66" fillId="43" borderId="0" applyNumberFormat="0" applyBorder="0" applyAlignment="0" applyProtection="0"/>
    <xf numFmtId="0" fontId="66" fillId="43" borderId="0" applyNumberFormat="0" applyBorder="0" applyAlignment="0" applyProtection="0"/>
    <xf numFmtId="0" fontId="66" fillId="46" borderId="0" applyNumberFormat="0" applyBorder="0" applyAlignment="0" applyProtection="0"/>
    <xf numFmtId="0" fontId="66" fillId="48" borderId="0" applyNumberFormat="0" applyBorder="0" applyAlignment="0" applyProtection="0"/>
    <xf numFmtId="0" fontId="66" fillId="53" borderId="0" applyNumberFormat="0" applyBorder="0" applyAlignment="0" applyProtection="0"/>
    <xf numFmtId="0" fontId="66" fillId="50" borderId="0" applyNumberFormat="0" applyBorder="0" applyAlignment="0" applyProtection="0"/>
    <xf numFmtId="0" fontId="66" fillId="46" borderId="0" applyNumberFormat="0" applyBorder="0" applyAlignment="0" applyProtection="0"/>
    <xf numFmtId="0" fontId="66" fillId="54" borderId="0" applyNumberFormat="0" applyBorder="0" applyAlignment="0" applyProtection="0"/>
    <xf numFmtId="0" fontId="67" fillId="46" borderId="0" applyNumberFormat="0" applyBorder="0" applyAlignment="0" applyProtection="0"/>
    <xf numFmtId="0" fontId="67" fillId="48" borderId="0" applyNumberFormat="0" applyBorder="0" applyAlignment="0" applyProtection="0"/>
    <xf numFmtId="0" fontId="67" fillId="53" borderId="0" applyNumberFormat="0" applyBorder="0" applyAlignment="0" applyProtection="0"/>
    <xf numFmtId="0" fontId="67" fillId="50" borderId="0" applyNumberFormat="0" applyBorder="0" applyAlignment="0" applyProtection="0"/>
    <xf numFmtId="0" fontId="67" fillId="46" borderId="0" applyNumberFormat="0" applyBorder="0" applyAlignment="0" applyProtection="0"/>
    <xf numFmtId="0" fontId="67" fillId="54" borderId="0" applyNumberFormat="0" applyBorder="0" applyAlignment="0" applyProtection="0"/>
    <xf numFmtId="0" fontId="68" fillId="46" borderId="0" applyNumberFormat="0" applyBorder="0" applyAlignment="0" applyProtection="0">
      <alignment vertical="center"/>
    </xf>
    <xf numFmtId="0" fontId="68" fillId="46" borderId="0" applyNumberFormat="0" applyBorder="0" applyAlignment="0" applyProtection="0">
      <alignment vertical="center"/>
    </xf>
    <xf numFmtId="0" fontId="68" fillId="46" borderId="0" applyNumberFormat="0" applyBorder="0" applyAlignment="0" applyProtection="0">
      <alignment vertical="center"/>
    </xf>
    <xf numFmtId="0" fontId="68" fillId="46" borderId="0" applyNumberFormat="0" applyBorder="0" applyAlignment="0" applyProtection="0">
      <alignment vertical="center"/>
    </xf>
    <xf numFmtId="0" fontId="68" fillId="48" borderId="0" applyNumberFormat="0" applyBorder="0" applyAlignment="0" applyProtection="0">
      <alignment vertical="center"/>
    </xf>
    <xf numFmtId="0" fontId="68" fillId="48" borderId="0" applyNumberFormat="0" applyBorder="0" applyAlignment="0" applyProtection="0">
      <alignment vertical="center"/>
    </xf>
    <xf numFmtId="0" fontId="68" fillId="48" borderId="0" applyNumberFormat="0" applyBorder="0" applyAlignment="0" applyProtection="0">
      <alignment vertical="center"/>
    </xf>
    <xf numFmtId="0" fontId="68" fillId="48" borderId="0" applyNumberFormat="0" applyBorder="0" applyAlignment="0" applyProtection="0">
      <alignment vertical="center"/>
    </xf>
    <xf numFmtId="0" fontId="68" fillId="53" borderId="0" applyNumberFormat="0" applyBorder="0" applyAlignment="0" applyProtection="0">
      <alignment vertical="center"/>
    </xf>
    <xf numFmtId="0" fontId="68" fillId="53" borderId="0" applyNumberFormat="0" applyBorder="0" applyAlignment="0" applyProtection="0">
      <alignment vertical="center"/>
    </xf>
    <xf numFmtId="0" fontId="68" fillId="53" borderId="0" applyNumberFormat="0" applyBorder="0" applyAlignment="0" applyProtection="0">
      <alignment vertical="center"/>
    </xf>
    <xf numFmtId="0" fontId="68" fillId="53" borderId="0" applyNumberFormat="0" applyBorder="0" applyAlignment="0" applyProtection="0">
      <alignment vertical="center"/>
    </xf>
    <xf numFmtId="0" fontId="68" fillId="50" borderId="0" applyNumberFormat="0" applyBorder="0" applyAlignment="0" applyProtection="0">
      <alignment vertical="center"/>
    </xf>
    <xf numFmtId="0" fontId="68" fillId="50" borderId="0" applyNumberFormat="0" applyBorder="0" applyAlignment="0" applyProtection="0">
      <alignment vertical="center"/>
    </xf>
    <xf numFmtId="0" fontId="68" fillId="50" borderId="0" applyNumberFormat="0" applyBorder="0" applyAlignment="0" applyProtection="0">
      <alignment vertical="center"/>
    </xf>
    <xf numFmtId="0" fontId="68" fillId="50" borderId="0" applyNumberFormat="0" applyBorder="0" applyAlignment="0" applyProtection="0">
      <alignment vertical="center"/>
    </xf>
    <xf numFmtId="0" fontId="68" fillId="46" borderId="0" applyNumberFormat="0" applyBorder="0" applyAlignment="0" applyProtection="0">
      <alignment vertical="center"/>
    </xf>
    <xf numFmtId="0" fontId="68" fillId="46" borderId="0" applyNumberFormat="0" applyBorder="0" applyAlignment="0" applyProtection="0">
      <alignment vertical="center"/>
    </xf>
    <xf numFmtId="0" fontId="68" fillId="46" borderId="0" applyNumberFormat="0" applyBorder="0" applyAlignment="0" applyProtection="0">
      <alignment vertical="center"/>
    </xf>
    <xf numFmtId="0" fontId="68" fillId="46" borderId="0" applyNumberFormat="0" applyBorder="0" applyAlignment="0" applyProtection="0">
      <alignment vertical="center"/>
    </xf>
    <xf numFmtId="0" fontId="68" fillId="54" borderId="0" applyNumberFormat="0" applyBorder="0" applyAlignment="0" applyProtection="0">
      <alignment vertical="center"/>
    </xf>
    <xf numFmtId="0" fontId="68" fillId="54" borderId="0" applyNumberFormat="0" applyBorder="0" applyAlignment="0" applyProtection="0">
      <alignment vertical="center"/>
    </xf>
    <xf numFmtId="0" fontId="68" fillId="54" borderId="0" applyNumberFormat="0" applyBorder="0" applyAlignment="0" applyProtection="0">
      <alignment vertical="center"/>
    </xf>
    <xf numFmtId="0" fontId="68" fillId="54" borderId="0" applyNumberFormat="0" applyBorder="0" applyAlignment="0" applyProtection="0">
      <alignment vertical="center"/>
    </xf>
    <xf numFmtId="0" fontId="69" fillId="55" borderId="0" applyNumberFormat="0" applyBorder="0" applyAlignment="0" applyProtection="0"/>
    <xf numFmtId="0" fontId="69" fillId="48" borderId="0" applyNumberFormat="0" applyBorder="0" applyAlignment="0" applyProtection="0"/>
    <xf numFmtId="0" fontId="69" fillId="52" borderId="0" applyNumberFormat="0" applyBorder="0" applyAlignment="0" applyProtection="0"/>
    <xf numFmtId="0" fontId="69" fillId="51" borderId="0" applyNumberFormat="0" applyBorder="0" applyAlignment="0" applyProtection="0"/>
    <xf numFmtId="0" fontId="69" fillId="55" borderId="0" applyNumberFormat="0" applyBorder="0" applyAlignment="0" applyProtection="0"/>
    <xf numFmtId="0" fontId="69" fillId="42" borderId="0" applyNumberFormat="0" applyBorder="0" applyAlignment="0" applyProtection="0"/>
    <xf numFmtId="0" fontId="70" fillId="56" borderId="0" applyNumberFormat="0" applyBorder="0" applyAlignment="0" applyProtection="0"/>
    <xf numFmtId="0" fontId="71" fillId="55" borderId="0" applyNumberFormat="0" applyBorder="0" applyAlignment="0" applyProtection="0"/>
    <xf numFmtId="0" fontId="70" fillId="56"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0" fillId="48" borderId="0" applyNumberFormat="0" applyBorder="0" applyAlignment="0" applyProtection="0"/>
    <xf numFmtId="0" fontId="71" fillId="48" borderId="0" applyNumberFormat="0" applyBorder="0" applyAlignment="0" applyProtection="0"/>
    <xf numFmtId="0" fontId="70" fillId="48"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0" fillId="53" borderId="0" applyNumberFormat="0" applyBorder="0" applyAlignment="0" applyProtection="0"/>
    <xf numFmtId="0" fontId="71" fillId="52" borderId="0" applyNumberFormat="0" applyBorder="0" applyAlignment="0" applyProtection="0"/>
    <xf numFmtId="0" fontId="70" fillId="53"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0" fillId="58" borderId="0" applyNumberFormat="0" applyBorder="0" applyAlignment="0" applyProtection="0"/>
    <xf numFmtId="0" fontId="71" fillId="51" borderId="0" applyNumberFormat="0" applyBorder="0" applyAlignment="0" applyProtection="0"/>
    <xf numFmtId="0" fontId="70" fillId="58"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0" fillId="55" borderId="0" applyNumberFormat="0" applyBorder="0" applyAlignment="0" applyProtection="0"/>
    <xf numFmtId="0" fontId="71" fillId="55" borderId="0" applyNumberFormat="0" applyBorder="0" applyAlignment="0" applyProtection="0"/>
    <xf numFmtId="0" fontId="70" fillId="55"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0" fillId="59" borderId="0" applyNumberFormat="0" applyBorder="0" applyAlignment="0" applyProtection="0"/>
    <xf numFmtId="0" fontId="71" fillId="42" borderId="0" applyNumberFormat="0" applyBorder="0" applyAlignment="0" applyProtection="0"/>
    <xf numFmtId="0" fontId="70" fillId="59"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6" borderId="0" applyNumberFormat="0" applyBorder="0" applyAlignment="0" applyProtection="0"/>
    <xf numFmtId="0" fontId="71" fillId="48" borderId="0" applyNumberFormat="0" applyBorder="0" applyAlignment="0" applyProtection="0"/>
    <xf numFmtId="0" fontId="71" fillId="53" borderId="0" applyNumberFormat="0" applyBorder="0" applyAlignment="0" applyProtection="0"/>
    <xf numFmtId="0" fontId="71" fillId="58" borderId="0" applyNumberFormat="0" applyBorder="0" applyAlignment="0" applyProtection="0"/>
    <xf numFmtId="0" fontId="71" fillId="55" borderId="0" applyNumberFormat="0" applyBorder="0" applyAlignment="0" applyProtection="0"/>
    <xf numFmtId="0" fontId="71" fillId="59" borderId="0" applyNumberFormat="0" applyBorder="0" applyAlignment="0" applyProtection="0"/>
    <xf numFmtId="0" fontId="72" fillId="56" borderId="0" applyNumberFormat="0" applyBorder="0" applyAlignment="0" applyProtection="0"/>
    <xf numFmtId="0" fontId="72" fillId="48" borderId="0" applyNumberFormat="0" applyBorder="0" applyAlignment="0" applyProtection="0"/>
    <xf numFmtId="0" fontId="72" fillId="53" borderId="0" applyNumberFormat="0" applyBorder="0" applyAlignment="0" applyProtection="0"/>
    <xf numFmtId="0" fontId="72" fillId="58" borderId="0" applyNumberFormat="0" applyBorder="0" applyAlignment="0" applyProtection="0"/>
    <xf numFmtId="0" fontId="72" fillId="55" borderId="0" applyNumberFormat="0" applyBorder="0" applyAlignment="0" applyProtection="0"/>
    <xf numFmtId="0" fontId="72" fillId="59" borderId="0" applyNumberFormat="0" applyBorder="0" applyAlignment="0" applyProtection="0"/>
    <xf numFmtId="0" fontId="73" fillId="56" borderId="0" applyNumberFormat="0" applyBorder="0" applyAlignment="0" applyProtection="0">
      <alignment vertical="center"/>
    </xf>
    <xf numFmtId="0" fontId="73" fillId="56" borderId="0" applyNumberFormat="0" applyBorder="0" applyAlignment="0" applyProtection="0">
      <alignment vertical="center"/>
    </xf>
    <xf numFmtId="0" fontId="73" fillId="56" borderId="0" applyNumberFormat="0" applyBorder="0" applyAlignment="0" applyProtection="0">
      <alignment vertical="center"/>
    </xf>
    <xf numFmtId="0" fontId="73" fillId="56" borderId="0" applyNumberFormat="0" applyBorder="0" applyAlignment="0" applyProtection="0">
      <alignment vertical="center"/>
    </xf>
    <xf numFmtId="0" fontId="73" fillId="48" borderId="0" applyNumberFormat="0" applyBorder="0" applyAlignment="0" applyProtection="0">
      <alignment vertical="center"/>
    </xf>
    <xf numFmtId="0" fontId="73" fillId="48" borderId="0" applyNumberFormat="0" applyBorder="0" applyAlignment="0" applyProtection="0">
      <alignment vertical="center"/>
    </xf>
    <xf numFmtId="0" fontId="73" fillId="48" borderId="0" applyNumberFormat="0" applyBorder="0" applyAlignment="0" applyProtection="0">
      <alignment vertical="center"/>
    </xf>
    <xf numFmtId="0" fontId="73" fillId="48" borderId="0" applyNumberFormat="0" applyBorder="0" applyAlignment="0" applyProtection="0">
      <alignment vertical="center"/>
    </xf>
    <xf numFmtId="0" fontId="73" fillId="53" borderId="0" applyNumberFormat="0" applyBorder="0" applyAlignment="0" applyProtection="0">
      <alignment vertical="center"/>
    </xf>
    <xf numFmtId="0" fontId="73" fillId="53" borderId="0" applyNumberFormat="0" applyBorder="0" applyAlignment="0" applyProtection="0">
      <alignment vertical="center"/>
    </xf>
    <xf numFmtId="0" fontId="73" fillId="53" borderId="0" applyNumberFormat="0" applyBorder="0" applyAlignment="0" applyProtection="0">
      <alignment vertical="center"/>
    </xf>
    <xf numFmtId="0" fontId="73" fillId="53" borderId="0" applyNumberFormat="0" applyBorder="0" applyAlignment="0" applyProtection="0">
      <alignment vertical="center"/>
    </xf>
    <xf numFmtId="0" fontId="73" fillId="58" borderId="0" applyNumberFormat="0" applyBorder="0" applyAlignment="0" applyProtection="0">
      <alignment vertical="center"/>
    </xf>
    <xf numFmtId="0" fontId="73" fillId="58" borderId="0" applyNumberFormat="0" applyBorder="0" applyAlignment="0" applyProtection="0">
      <alignment vertical="center"/>
    </xf>
    <xf numFmtId="0" fontId="73" fillId="58" borderId="0" applyNumberFormat="0" applyBorder="0" applyAlignment="0" applyProtection="0">
      <alignment vertical="center"/>
    </xf>
    <xf numFmtId="0" fontId="73" fillId="58" borderId="0" applyNumberFormat="0" applyBorder="0" applyAlignment="0" applyProtection="0">
      <alignment vertical="center"/>
    </xf>
    <xf numFmtId="0" fontId="73" fillId="55" borderId="0" applyNumberFormat="0" applyBorder="0" applyAlignment="0" applyProtection="0">
      <alignment vertical="center"/>
    </xf>
    <xf numFmtId="0" fontId="73" fillId="55" borderId="0" applyNumberFormat="0" applyBorder="0" applyAlignment="0" applyProtection="0">
      <alignment vertical="center"/>
    </xf>
    <xf numFmtId="0" fontId="73" fillId="55" borderId="0" applyNumberFormat="0" applyBorder="0" applyAlignment="0" applyProtection="0">
      <alignment vertical="center"/>
    </xf>
    <xf numFmtId="0" fontId="73" fillId="55" borderId="0" applyNumberFormat="0" applyBorder="0" applyAlignment="0" applyProtection="0">
      <alignment vertical="center"/>
    </xf>
    <xf numFmtId="0" fontId="73" fillId="59" borderId="0" applyNumberFormat="0" applyBorder="0" applyAlignment="0" applyProtection="0">
      <alignment vertical="center"/>
    </xf>
    <xf numFmtId="0" fontId="73" fillId="59" borderId="0" applyNumberFormat="0" applyBorder="0" applyAlignment="0" applyProtection="0">
      <alignment vertical="center"/>
    </xf>
    <xf numFmtId="0" fontId="73" fillId="59" borderId="0" applyNumberFormat="0" applyBorder="0" applyAlignment="0" applyProtection="0">
      <alignment vertical="center"/>
    </xf>
    <xf numFmtId="0" fontId="73" fillId="59" borderId="0" applyNumberFormat="0" applyBorder="0" applyAlignment="0" applyProtection="0">
      <alignment vertical="center"/>
    </xf>
    <xf numFmtId="0" fontId="71" fillId="60" borderId="0" applyNumberFormat="0" applyBorder="0" applyAlignment="0" applyProtection="0"/>
    <xf numFmtId="0" fontId="65" fillId="61" borderId="0" applyNumberFormat="0" applyBorder="0" applyAlignment="0" applyProtection="0"/>
    <xf numFmtId="0" fontId="66" fillId="61" borderId="0" applyNumberFormat="0" applyBorder="0" applyAlignment="0" applyProtection="0"/>
    <xf numFmtId="0" fontId="65" fillId="61" borderId="0" applyNumberFormat="0" applyBorder="0" applyAlignment="0" applyProtection="0"/>
    <xf numFmtId="0" fontId="66" fillId="61" borderId="0" applyNumberFormat="0" applyBorder="0" applyAlignment="0" applyProtection="0"/>
    <xf numFmtId="0" fontId="70" fillId="62" borderId="0" applyNumberFormat="0" applyBorder="0" applyAlignment="0" applyProtection="0"/>
    <xf numFmtId="0" fontId="71" fillId="62" borderId="0" applyNumberFormat="0" applyBorder="0" applyAlignment="0" applyProtection="0"/>
    <xf numFmtId="0" fontId="71" fillId="63" borderId="0" applyNumberFormat="0" applyBorder="0" applyAlignment="0" applyProtection="0"/>
    <xf numFmtId="0" fontId="65" fillId="64" borderId="0" applyNumberFormat="0" applyBorder="0" applyAlignment="0" applyProtection="0"/>
    <xf numFmtId="0" fontId="66" fillId="64" borderId="0" applyNumberFormat="0" applyBorder="0" applyAlignment="0" applyProtection="0"/>
    <xf numFmtId="0" fontId="65" fillId="65" borderId="0" applyNumberFormat="0" applyBorder="0" applyAlignment="0" applyProtection="0"/>
    <xf numFmtId="0" fontId="66" fillId="65" borderId="0" applyNumberFormat="0" applyBorder="0" applyAlignment="0" applyProtection="0"/>
    <xf numFmtId="0" fontId="70" fillId="66" borderId="0" applyNumberFormat="0" applyBorder="0" applyAlignment="0" applyProtection="0"/>
    <xf numFmtId="0" fontId="71" fillId="66" borderId="0" applyNumberFormat="0" applyBorder="0" applyAlignment="0" applyProtection="0"/>
    <xf numFmtId="0" fontId="71" fillId="67" borderId="0" applyNumberFormat="0" applyBorder="0" applyAlignment="0" applyProtection="0"/>
    <xf numFmtId="0" fontId="65" fillId="64" borderId="0" applyNumberFormat="0" applyBorder="0" applyAlignment="0" applyProtection="0"/>
    <xf numFmtId="0" fontId="66" fillId="64" borderId="0" applyNumberFormat="0" applyBorder="0" applyAlignment="0" applyProtection="0"/>
    <xf numFmtId="0" fontId="65" fillId="68" borderId="0" applyNumberFormat="0" applyBorder="0" applyAlignment="0" applyProtection="0"/>
    <xf numFmtId="0" fontId="66" fillId="68" borderId="0" applyNumberFormat="0" applyBorder="0" applyAlignment="0" applyProtection="0"/>
    <xf numFmtId="0" fontId="70" fillId="65" borderId="0" applyNumberFormat="0" applyBorder="0" applyAlignment="0" applyProtection="0"/>
    <xf numFmtId="0" fontId="71" fillId="65" borderId="0" applyNumberFormat="0" applyBorder="0" applyAlignment="0" applyProtection="0"/>
    <xf numFmtId="0" fontId="71" fillId="58" borderId="0" applyNumberFormat="0" applyBorder="0" applyAlignment="0" applyProtection="0"/>
    <xf numFmtId="0" fontId="65" fillId="61" borderId="0" applyNumberFormat="0" applyBorder="0" applyAlignment="0" applyProtection="0"/>
    <xf numFmtId="0" fontId="66" fillId="61" borderId="0" applyNumberFormat="0" applyBorder="0" applyAlignment="0" applyProtection="0"/>
    <xf numFmtId="0" fontId="65" fillId="65" borderId="0" applyNumberFormat="0" applyBorder="0" applyAlignment="0" applyProtection="0"/>
    <xf numFmtId="0" fontId="66" fillId="65" borderId="0" applyNumberFormat="0" applyBorder="0" applyAlignment="0" applyProtection="0"/>
    <xf numFmtId="0" fontId="70" fillId="65" borderId="0" applyNumberFormat="0" applyBorder="0" applyAlignment="0" applyProtection="0"/>
    <xf numFmtId="0" fontId="71" fillId="65" borderId="0" applyNumberFormat="0" applyBorder="0" applyAlignment="0" applyProtection="0"/>
    <xf numFmtId="0" fontId="71" fillId="55" borderId="0" applyNumberFormat="0" applyBorder="0" applyAlignment="0" applyProtection="0"/>
    <xf numFmtId="0" fontId="65" fillId="69" borderId="0" applyNumberFormat="0" applyBorder="0" applyAlignment="0" applyProtection="0"/>
    <xf numFmtId="0" fontId="66" fillId="69" borderId="0" applyNumberFormat="0" applyBorder="0" applyAlignment="0" applyProtection="0"/>
    <xf numFmtId="0" fontId="65" fillId="61" borderId="0" applyNumberFormat="0" applyBorder="0" applyAlignment="0" applyProtection="0"/>
    <xf numFmtId="0" fontId="66" fillId="61" borderId="0" applyNumberFormat="0" applyBorder="0" applyAlignment="0" applyProtection="0"/>
    <xf numFmtId="0" fontId="70" fillId="62" borderId="0" applyNumberFormat="0" applyBorder="0" applyAlignment="0" applyProtection="0"/>
    <xf numFmtId="0" fontId="71" fillId="62" borderId="0" applyNumberFormat="0" applyBorder="0" applyAlignment="0" applyProtection="0"/>
    <xf numFmtId="0" fontId="71" fillId="57" borderId="0" applyNumberFormat="0" applyBorder="0" applyAlignment="0" applyProtection="0"/>
    <xf numFmtId="0" fontId="65" fillId="64" borderId="0" applyNumberFormat="0" applyBorder="0" applyAlignment="0" applyProtection="0"/>
    <xf numFmtId="0" fontId="66" fillId="64" borderId="0" applyNumberFormat="0" applyBorder="0" applyAlignment="0" applyProtection="0"/>
    <xf numFmtId="0" fontId="65" fillId="70" borderId="0" applyNumberFormat="0" applyBorder="0" applyAlignment="0" applyProtection="0"/>
    <xf numFmtId="0" fontId="66" fillId="70" borderId="0" applyNumberFormat="0" applyBorder="0" applyAlignment="0" applyProtection="0"/>
    <xf numFmtId="0" fontId="70" fillId="70" borderId="0" applyNumberFormat="0" applyBorder="0" applyAlignment="0" applyProtection="0"/>
    <xf numFmtId="0" fontId="71" fillId="70" borderId="0" applyNumberFormat="0" applyBorder="0" applyAlignment="0" applyProtection="0"/>
    <xf numFmtId="0" fontId="72" fillId="60" borderId="0" applyNumberFormat="0" applyBorder="0" applyAlignment="0" applyProtection="0"/>
    <xf numFmtId="0" fontId="72" fillId="63" borderId="0" applyNumberFormat="0" applyBorder="0" applyAlignment="0" applyProtection="0"/>
    <xf numFmtId="0" fontId="72" fillId="67" borderId="0" applyNumberFormat="0" applyBorder="0" applyAlignment="0" applyProtection="0"/>
    <xf numFmtId="0" fontId="72" fillId="58" borderId="0" applyNumberFormat="0" applyBorder="0" applyAlignment="0" applyProtection="0"/>
    <xf numFmtId="0" fontId="72" fillId="55" borderId="0" applyNumberFormat="0" applyBorder="0" applyAlignment="0" applyProtection="0"/>
    <xf numFmtId="0" fontId="72" fillId="57" borderId="0" applyNumberFormat="0" applyBorder="0" applyAlignment="0" applyProtection="0"/>
    <xf numFmtId="0" fontId="74" fillId="0" borderId="35" applyFont="0" applyFill="0" applyBorder="0" applyAlignment="0" applyProtection="0">
      <alignment horizontal="center" vertical="center"/>
    </xf>
    <xf numFmtId="0" fontId="75" fillId="47" borderId="0" applyNumberFormat="0" applyBorder="0" applyAlignment="0" applyProtection="0"/>
    <xf numFmtId="0" fontId="76" fillId="42" borderId="36" applyNumberFormat="0" applyAlignment="0" applyProtection="0"/>
    <xf numFmtId="0" fontId="77" fillId="42" borderId="36" applyNumberFormat="0" applyAlignment="0" applyProtection="0"/>
    <xf numFmtId="0" fontId="76" fillId="42" borderId="36" applyNumberFormat="0" applyAlignment="0" applyProtection="0"/>
    <xf numFmtId="0" fontId="77" fillId="52" borderId="36" applyNumberFormat="0" applyAlignment="0" applyProtection="0"/>
    <xf numFmtId="0" fontId="77" fillId="52" borderId="36" applyNumberFormat="0" applyAlignment="0" applyProtection="0"/>
    <xf numFmtId="179" fontId="78" fillId="0" borderId="0"/>
    <xf numFmtId="3" fontId="64" fillId="0" borderId="37">
      <alignment horizontal="left" vertical="center"/>
    </xf>
    <xf numFmtId="180" fontId="79" fillId="0" borderId="0" applyFill="0" applyBorder="0" applyAlignment="0"/>
    <xf numFmtId="0" fontId="80" fillId="51" borderId="36" applyNumberFormat="0" applyAlignment="0" applyProtection="0"/>
    <xf numFmtId="181" fontId="81" fillId="0" borderId="17" applyNumberFormat="0" applyBorder="0" applyAlignment="0">
      <alignment horizontal="right" vertical="center"/>
      <protection locked="0"/>
    </xf>
    <xf numFmtId="38" fontId="82" fillId="0" borderId="0" applyFont="0" applyFill="0" applyBorder="0" applyAlignment="0" applyProtection="0"/>
    <xf numFmtId="166" fontId="47" fillId="0" borderId="0" applyFont="0" applyFill="0" applyBorder="0" applyAlignment="0" applyProtection="0"/>
    <xf numFmtId="0" fontId="83" fillId="0" borderId="38" applyNumberFormat="0" applyFill="0" applyAlignment="0" applyProtection="0"/>
    <xf numFmtId="0" fontId="84" fillId="71" borderId="39" applyNumberFormat="0" applyAlignment="0" applyProtection="0"/>
    <xf numFmtId="0" fontId="85" fillId="47" borderId="0" applyNumberFormat="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90" fillId="0" borderId="40" applyNumberFormat="0" applyFill="0" applyAlignment="0" applyProtection="0"/>
    <xf numFmtId="0" fontId="91" fillId="0" borderId="41" applyNumberFormat="0" applyFill="0" applyAlignment="0" applyProtection="0"/>
    <xf numFmtId="0" fontId="90" fillId="0" borderId="40" applyNumberFormat="0" applyFill="0" applyAlignment="0" applyProtection="0"/>
    <xf numFmtId="0" fontId="91" fillId="0" borderId="42" applyNumberFormat="0" applyFill="0" applyAlignment="0" applyProtection="0"/>
    <xf numFmtId="0" fontId="91" fillId="0" borderId="42" applyNumberFormat="0" applyFill="0" applyAlignment="0" applyProtection="0"/>
    <xf numFmtId="0" fontId="92" fillId="0" borderId="43" applyNumberFormat="0" applyFill="0" applyAlignment="0" applyProtection="0"/>
    <xf numFmtId="0" fontId="93" fillId="0" borderId="43" applyNumberFormat="0" applyFill="0" applyAlignment="0" applyProtection="0"/>
    <xf numFmtId="0" fontId="92" fillId="0" borderId="43" applyNumberFormat="0" applyFill="0" applyAlignment="0" applyProtection="0"/>
    <xf numFmtId="0" fontId="93" fillId="0" borderId="44" applyNumberFormat="0" applyFill="0" applyAlignment="0" applyProtection="0"/>
    <xf numFmtId="0" fontId="93" fillId="0" borderId="44" applyNumberFormat="0" applyFill="0" applyAlignment="0" applyProtection="0"/>
    <xf numFmtId="0" fontId="94" fillId="0" borderId="45" applyNumberFormat="0" applyFill="0" applyAlignment="0" applyProtection="0"/>
    <xf numFmtId="0" fontId="95" fillId="0" borderId="46" applyNumberFormat="0" applyFill="0" applyAlignment="0" applyProtection="0"/>
    <xf numFmtId="0" fontId="94" fillId="0" borderId="45" applyNumberFormat="0" applyFill="0" applyAlignment="0" applyProtection="0"/>
    <xf numFmtId="0" fontId="95" fillId="0" borderId="47" applyNumberFormat="0" applyFill="0" applyAlignment="0" applyProtection="0"/>
    <xf numFmtId="0" fontId="95" fillId="0" borderId="47" applyNumberFormat="0" applyFill="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39" fontId="47" fillId="0" borderId="0" applyFont="0" applyFill="0" applyBorder="0" applyAlignment="0" applyProtection="0"/>
    <xf numFmtId="182" fontId="96" fillId="0" borderId="0" applyFont="0" applyFill="0" applyBorder="0" applyAlignment="0" applyProtection="0"/>
    <xf numFmtId="183" fontId="96" fillId="0" borderId="0" applyFont="0" applyFill="0" applyBorder="0" applyAlignment="0" applyProtection="0"/>
    <xf numFmtId="184" fontId="96" fillId="0" borderId="0" applyFont="0" applyFill="0" applyBorder="0" applyAlignment="0" applyProtection="0"/>
    <xf numFmtId="185" fontId="96" fillId="0" borderId="0" applyFont="0" applyFill="0" applyBorder="0" applyAlignment="0" applyProtection="0"/>
    <xf numFmtId="186" fontId="96" fillId="0" borderId="0" applyFont="0" applyFill="0" applyBorder="0" applyAlignment="0" applyProtection="0"/>
    <xf numFmtId="38" fontId="82" fillId="0" borderId="0" applyFont="0" applyFill="0" applyBorder="0" applyAlignment="0" applyProtection="0"/>
    <xf numFmtId="40" fontId="82" fillId="0" borderId="0" applyFont="0" applyFill="0" applyBorder="0" applyAlignment="0" applyProtection="0"/>
    <xf numFmtId="187" fontId="9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88" fontId="96" fillId="0" borderId="0" applyFont="0" applyFill="0" applyBorder="0" applyAlignment="0" applyProtection="0"/>
    <xf numFmtId="189" fontId="96" fillId="0" borderId="0" applyFont="0" applyFill="0" applyBorder="0" applyAlignment="0" applyProtection="0"/>
    <xf numFmtId="3" fontId="98" fillId="0" borderId="0" applyFont="0" applyFill="0" applyBorder="0" applyAlignment="0" applyProtection="0"/>
    <xf numFmtId="3" fontId="99" fillId="0" borderId="0" applyFont="0" applyFill="0" applyBorder="0" applyAlignment="0" applyProtection="0"/>
    <xf numFmtId="190" fontId="96" fillId="0" borderId="0" applyFont="0" applyFill="0" applyBorder="0" applyAlignment="0" applyProtection="0"/>
    <xf numFmtId="191" fontId="96" fillId="0" borderId="0" applyFont="0" applyFill="0" applyBorder="0" applyAlignment="0" applyProtection="0"/>
    <xf numFmtId="192" fontId="96" fillId="0" borderId="0" applyFont="0" applyFill="0" applyBorder="0" applyAlignment="0" applyProtection="0"/>
    <xf numFmtId="193" fontId="96" fillId="0" borderId="0" applyFont="0" applyFill="0" applyBorder="0" applyAlignment="0" applyProtection="0"/>
    <xf numFmtId="194" fontId="96" fillId="0" borderId="0" applyFont="0" applyFill="0" applyBorder="0" applyAlignment="0" applyProtection="0"/>
    <xf numFmtId="195" fontId="96" fillId="0" borderId="0" applyFont="0" applyFill="0" applyBorder="0" applyAlignment="0" applyProtection="0"/>
    <xf numFmtId="196" fontId="96" fillId="0" borderId="0" applyFont="0" applyFill="0" applyBorder="0" applyAlignment="0" applyProtection="0"/>
    <xf numFmtId="197" fontId="98" fillId="0" borderId="0" applyFont="0" applyFill="0" applyBorder="0" applyAlignment="0" applyProtection="0"/>
    <xf numFmtId="197" fontId="99" fillId="0" borderId="0" applyFont="0" applyFill="0" applyBorder="0" applyAlignment="0" applyProtection="0"/>
    <xf numFmtId="0" fontId="100" fillId="42" borderId="36" applyNumberFormat="0" applyAlignment="0" applyProtection="0"/>
    <xf numFmtId="0" fontId="101" fillId="51" borderId="48" applyNumberFormat="0" applyAlignment="0" applyProtection="0"/>
    <xf numFmtId="0" fontId="102" fillId="0" borderId="0" applyFill="0" applyBorder="0" applyAlignment="0" applyProtection="0"/>
    <xf numFmtId="0" fontId="35" fillId="0" borderId="49" applyProtection="0">
      <alignment horizontal="center" vertical="top" wrapText="1"/>
    </xf>
    <xf numFmtId="38" fontId="103" fillId="0" borderId="0" applyFont="0" applyFill="0" applyBorder="0" applyAlignment="0" applyProtection="0"/>
    <xf numFmtId="40" fontId="103" fillId="0" borderId="0" applyFont="0" applyFill="0" applyBorder="0" applyAlignment="0" applyProtection="0"/>
    <xf numFmtId="0" fontId="104" fillId="49" borderId="0" applyNumberFormat="0" applyBorder="0" applyAlignment="0" applyProtection="0"/>
    <xf numFmtId="0" fontId="105" fillId="71" borderId="39" applyNumberFormat="0" applyAlignment="0" applyProtection="0"/>
    <xf numFmtId="0" fontId="84" fillId="71" borderId="39" applyNumberFormat="0" applyAlignment="0" applyProtection="0"/>
    <xf numFmtId="0" fontId="84" fillId="71" borderId="39" applyNumberFormat="0" applyAlignment="0" applyProtection="0"/>
    <xf numFmtId="0" fontId="84" fillId="71" borderId="39" applyNumberFormat="0" applyAlignment="0" applyProtection="0"/>
    <xf numFmtId="0" fontId="83" fillId="72" borderId="0" applyNumberFormat="0" applyBorder="0" applyAlignment="0" applyProtection="0"/>
    <xf numFmtId="0" fontId="106" fillId="72" borderId="0" applyNumberFormat="0" applyBorder="0" applyAlignment="0" applyProtection="0"/>
    <xf numFmtId="0" fontId="83" fillId="73" borderId="0" applyNumberFormat="0" applyBorder="0" applyAlignment="0" applyProtection="0"/>
    <xf numFmtId="0" fontId="106" fillId="73" borderId="0" applyNumberFormat="0" applyBorder="0" applyAlignment="0" applyProtection="0"/>
    <xf numFmtId="0" fontId="83" fillId="74" borderId="0" applyNumberFormat="0" applyBorder="0" applyAlignment="0" applyProtection="0"/>
    <xf numFmtId="0" fontId="106" fillId="74" borderId="0" applyNumberFormat="0" applyBorder="0" applyAlignment="0" applyProtection="0"/>
    <xf numFmtId="198" fontId="33" fillId="0" borderId="0" applyFont="0" applyFill="0" applyBorder="0" applyAlignment="0" applyProtection="0">
      <alignment vertical="top" wrapText="1"/>
    </xf>
    <xf numFmtId="199" fontId="107" fillId="0" borderId="0" applyFont="0" applyFill="0" applyBorder="0" applyAlignment="0" applyProtection="0"/>
    <xf numFmtId="198" fontId="33" fillId="0" borderId="0" applyFont="0" applyFill="0" applyBorder="0" applyAlignment="0" applyProtection="0">
      <alignment vertical="top" wrapText="1"/>
    </xf>
    <xf numFmtId="199" fontId="82" fillId="0" borderId="0" applyFont="0" applyFill="0" applyBorder="0" applyAlignment="0" applyProtection="0"/>
    <xf numFmtId="198" fontId="108" fillId="0" borderId="0" applyFont="0" applyFill="0" applyBorder="0" applyAlignment="0" applyProtection="0">
      <alignment vertical="top" wrapText="1"/>
    </xf>
    <xf numFmtId="0" fontId="109" fillId="0" borderId="0" applyNumberFormat="0" applyFill="0" applyBorder="0" applyAlignment="0" applyProtection="0"/>
    <xf numFmtId="4" fontId="110" fillId="0" borderId="0" applyFill="0" applyBorder="0" applyProtection="0">
      <alignment horizontal="right"/>
    </xf>
    <xf numFmtId="38" fontId="65" fillId="0" borderId="0" applyFont="0" applyFill="0" applyBorder="0" applyAlignment="0" applyProtection="0">
      <alignment vertical="center"/>
    </xf>
    <xf numFmtId="167" fontId="111" fillId="0" borderId="0" applyFon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12" fillId="0" borderId="0" applyFont="0" applyFill="0" applyBorder="0" applyAlignment="0" applyProtection="0"/>
    <xf numFmtId="168" fontId="112" fillId="0" borderId="0" applyFont="0" applyFill="0" applyBorder="0" applyAlignment="0" applyProtection="0"/>
    <xf numFmtId="168" fontId="112" fillId="0" borderId="0" applyFont="0" applyFill="0" applyBorder="0" applyAlignment="0" applyProtection="0"/>
    <xf numFmtId="168" fontId="112" fillId="0" borderId="0" applyFont="0" applyFill="0" applyBorder="0" applyAlignment="0" applyProtection="0"/>
    <xf numFmtId="168" fontId="9" fillId="0" borderId="0" applyFont="0" applyFill="0" applyBorder="0" applyAlignment="0" applyProtection="0"/>
    <xf numFmtId="168" fontId="112" fillId="0" borderId="0" applyFont="0" applyFill="0" applyBorder="0" applyAlignment="0" applyProtection="0"/>
    <xf numFmtId="168" fontId="112"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12" fillId="0" borderId="0" applyFont="0" applyFill="0" applyBorder="0" applyAlignment="0" applyProtection="0"/>
    <xf numFmtId="168" fontId="112" fillId="0" borderId="0" applyFont="0" applyFill="0" applyBorder="0" applyAlignment="0" applyProtection="0"/>
    <xf numFmtId="168" fontId="9"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2" fillId="0" borderId="0" applyFont="0" applyFill="0" applyBorder="0" applyAlignment="0" applyProtection="0"/>
    <xf numFmtId="168" fontId="112" fillId="0" borderId="0" applyFont="0" applyFill="0" applyBorder="0" applyAlignment="0" applyProtection="0"/>
    <xf numFmtId="168" fontId="112" fillId="0" borderId="0" applyFont="0" applyFill="0" applyBorder="0" applyAlignment="0" applyProtection="0"/>
    <xf numFmtId="168" fontId="112" fillId="0" borderId="0" applyFont="0" applyFill="0" applyBorder="0" applyAlignment="0" applyProtection="0"/>
    <xf numFmtId="168" fontId="111" fillId="0" borderId="0" applyFont="0" applyFill="0" applyBorder="0" applyAlignment="0" applyProtection="0"/>
    <xf numFmtId="168" fontId="112" fillId="0" borderId="0" applyFont="0" applyFill="0" applyBorder="0" applyAlignment="0" applyProtection="0"/>
    <xf numFmtId="168" fontId="112"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2" fillId="0" borderId="0" applyFont="0" applyFill="0" applyBorder="0" applyAlignment="0" applyProtection="0"/>
    <xf numFmtId="168" fontId="112"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8" fillId="0" borderId="0" applyBorder="0" applyAlignment="0" applyProtection="0"/>
    <xf numFmtId="168" fontId="8" fillId="0" borderId="0" applyBorder="0" applyAlignment="0" applyProtection="0"/>
    <xf numFmtId="168" fontId="8" fillId="0" borderId="0" applyBorder="0" applyAlignment="0" applyProtection="0"/>
    <xf numFmtId="168" fontId="8" fillId="0" borderId="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8" fillId="0" borderId="0" applyBorder="0" applyAlignment="0" applyProtection="0"/>
    <xf numFmtId="168" fontId="8" fillId="0" borderId="0" applyBorder="0" applyAlignment="0" applyProtection="0"/>
    <xf numFmtId="168" fontId="8" fillId="0" borderId="0" applyBorder="0" applyAlignment="0" applyProtection="0"/>
    <xf numFmtId="168" fontId="8" fillId="0" borderId="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0" fontId="113" fillId="0" borderId="0" applyNumberFormat="0" applyFill="0" applyBorder="0" applyAlignment="0" applyProtection="0"/>
    <xf numFmtId="0" fontId="114" fillId="0" borderId="0" applyNumberFormat="0" applyFill="0" applyBorder="0" applyAlignment="0" applyProtection="0"/>
    <xf numFmtId="0" fontId="113" fillId="0" borderId="0" applyNumberFormat="0" applyFill="0" applyBorder="0" applyAlignment="0" applyProtection="0"/>
    <xf numFmtId="0" fontId="114" fillId="0" borderId="0" applyNumberFormat="0" applyFill="0" applyBorder="0" applyAlignment="0" applyProtection="0"/>
    <xf numFmtId="2" fontId="102" fillId="0" borderId="0" applyFill="0" applyBorder="0" applyAlignment="0" applyProtection="0"/>
    <xf numFmtId="0" fontId="115" fillId="49" borderId="0" applyNumberFormat="0" applyBorder="0" applyAlignment="0" applyProtection="0"/>
    <xf numFmtId="38" fontId="108" fillId="36" borderId="0" applyNumberFormat="0" applyBorder="0" applyAlignment="0" applyProtection="0"/>
    <xf numFmtId="0" fontId="116" fillId="0" borderId="5" applyNumberFormat="0" applyAlignment="0" applyProtection="0">
      <alignment horizontal="left" vertical="center"/>
    </xf>
    <xf numFmtId="0" fontId="116" fillId="0" borderId="18">
      <alignment horizontal="left" vertical="center"/>
    </xf>
    <xf numFmtId="0" fontId="117" fillId="0" borderId="0" applyNumberFormat="0" applyFill="0" applyBorder="0" applyProtection="0">
      <alignment vertical="center"/>
    </xf>
    <xf numFmtId="0" fontId="118" fillId="0" borderId="0" applyNumberFormat="0" applyFill="0" applyBorder="0" applyProtection="0">
      <alignment vertical="center"/>
    </xf>
    <xf numFmtId="0" fontId="119" fillId="0" borderId="40" applyNumberFormat="0" applyFill="0" applyAlignment="0" applyProtection="0"/>
    <xf numFmtId="0" fontId="120" fillId="0" borderId="43" applyNumberFormat="0" applyFill="0" applyAlignment="0" applyProtection="0"/>
    <xf numFmtId="0" fontId="121" fillId="0" borderId="45" applyNumberFormat="0" applyFill="0" applyAlignment="0" applyProtection="0"/>
    <xf numFmtId="0" fontId="121" fillId="0" borderId="0" applyNumberFormat="0" applyFill="0" applyBorder="0" applyAlignment="0" applyProtection="0"/>
    <xf numFmtId="0" fontId="122" fillId="0" borderId="0" applyNumberFormat="0" applyFill="0" applyBorder="0" applyAlignment="0" applyProtection="0"/>
    <xf numFmtId="0" fontId="123" fillId="0" borderId="0" applyNumberFormat="0" applyFill="0" applyBorder="0" applyAlignment="0" applyProtection="0"/>
    <xf numFmtId="0" fontId="124" fillId="75" borderId="0"/>
    <xf numFmtId="0" fontId="118" fillId="76" borderId="0"/>
    <xf numFmtId="200" fontId="74" fillId="0" borderId="0" applyFont="0" applyFill="0" applyBorder="0" applyAlignment="0" applyProtection="0">
      <alignment horizontal="center" vertical="center"/>
    </xf>
    <xf numFmtId="0" fontId="125" fillId="0" borderId="0" applyNumberFormat="0" applyFill="0" applyBorder="0" applyAlignment="0" applyProtection="0">
      <alignment vertical="top"/>
      <protection locked="0"/>
    </xf>
    <xf numFmtId="0" fontId="126" fillId="0" borderId="0" applyNumberFormat="0" applyFill="0" applyBorder="0" applyAlignment="0" applyProtection="0">
      <alignment vertical="top"/>
      <protection locked="0"/>
    </xf>
    <xf numFmtId="0" fontId="127" fillId="0" borderId="50" applyNumberFormat="0" applyFill="0" applyAlignment="0" applyProtection="0"/>
    <xf numFmtId="0" fontId="128" fillId="0" borderId="50" applyNumberFormat="0" applyFill="0" applyAlignment="0" applyProtection="0"/>
    <xf numFmtId="0" fontId="127" fillId="0" borderId="50" applyNumberFormat="0" applyFill="0" applyAlignment="0" applyProtection="0"/>
    <xf numFmtId="0" fontId="114" fillId="0" borderId="51" applyNumberFormat="0" applyFill="0" applyAlignment="0" applyProtection="0"/>
    <xf numFmtId="0" fontId="114" fillId="0" borderId="51" applyNumberFormat="0" applyFill="0" applyAlignment="0" applyProtection="0"/>
    <xf numFmtId="0" fontId="129" fillId="0" borderId="0" applyNumberFormat="0" applyFill="0" applyAlignment="0" applyProtection="0"/>
    <xf numFmtId="0" fontId="77" fillId="42" borderId="36" applyNumberFormat="0" applyAlignment="0" applyProtection="0"/>
    <xf numFmtId="10" fontId="108" fillId="77" borderId="17" applyNumberFormat="0" applyBorder="0" applyAlignment="0" applyProtection="0"/>
    <xf numFmtId="0" fontId="10" fillId="43" borderId="52" applyNumberFormat="0" applyFont="0" applyAlignment="0" applyProtection="0"/>
    <xf numFmtId="0" fontId="130" fillId="43" borderId="52" applyNumberFormat="0" applyFont="0" applyAlignment="0" applyProtection="0"/>
    <xf numFmtId="0" fontId="47" fillId="43" borderId="52" applyNumberFormat="0" applyFont="0" applyAlignment="0" applyProtection="0"/>
    <xf numFmtId="0" fontId="9" fillId="43" borderId="52" applyNumberFormat="0" applyFont="0" applyAlignment="0" applyProtection="0"/>
    <xf numFmtId="0" fontId="9" fillId="43" borderId="52" applyNumberFormat="0" applyFont="0" applyAlignment="0" applyProtection="0"/>
    <xf numFmtId="0" fontId="112" fillId="43" borderId="52" applyNumberFormat="0" applyFont="0" applyAlignment="0" applyProtection="0"/>
    <xf numFmtId="0" fontId="9" fillId="43" borderId="52" applyNumberFormat="0" applyFont="0" applyAlignment="0" applyProtection="0"/>
    <xf numFmtId="0" fontId="70" fillId="60"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78" borderId="0" applyNumberFormat="0" applyBorder="0" applyAlignment="0" applyProtection="0"/>
    <xf numFmtId="0" fontId="70"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57" borderId="0" applyNumberFormat="0" applyBorder="0" applyAlignment="0" applyProtection="0"/>
    <xf numFmtId="0" fontId="70"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54" borderId="0" applyNumberFormat="0" applyBorder="0" applyAlignment="0" applyProtection="0"/>
    <xf numFmtId="0" fontId="70" fillId="58"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0"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0"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57" borderId="0" applyNumberFormat="0" applyBorder="0" applyAlignment="0" applyProtection="0"/>
    <xf numFmtId="0" fontId="71" fillId="54" borderId="0" applyNumberFormat="0" applyBorder="0" applyAlignment="0" applyProtection="0"/>
    <xf numFmtId="0" fontId="71" fillId="79" borderId="0" applyNumberFormat="0" applyBorder="0" applyAlignment="0" applyProtection="0"/>
    <xf numFmtId="0" fontId="71" fillId="55" borderId="0" applyNumberFormat="0" applyBorder="0" applyAlignment="0" applyProtection="0"/>
    <xf numFmtId="0" fontId="71" fillId="63" borderId="0" applyNumberFormat="0" applyBorder="0" applyAlignment="0" applyProtection="0"/>
    <xf numFmtId="0" fontId="131" fillId="0" borderId="53">
      <alignment horizontal="center" vertical="center"/>
    </xf>
    <xf numFmtId="0" fontId="132" fillId="0" borderId="53">
      <alignment horizontal="center" vertical="center"/>
    </xf>
    <xf numFmtId="0" fontId="133" fillId="49" borderId="0" applyNumberFormat="0" applyBorder="0" applyAlignment="0" applyProtection="0"/>
    <xf numFmtId="0" fontId="115" fillId="49" borderId="0" applyNumberFormat="0" applyBorder="0" applyAlignment="0" applyProtection="0"/>
    <xf numFmtId="0" fontId="115" fillId="49" borderId="0" applyNumberFormat="0" applyBorder="0" applyAlignment="0" applyProtection="0"/>
    <xf numFmtId="0" fontId="115" fillId="44" borderId="0" applyNumberFormat="0" applyBorder="0" applyAlignment="0" applyProtection="0"/>
    <xf numFmtId="0" fontId="115" fillId="44" borderId="0" applyNumberFormat="0" applyBorder="0" applyAlignment="0" applyProtection="0"/>
    <xf numFmtId="0" fontId="134" fillId="51" borderId="48" applyNumberFormat="0" applyAlignment="0" applyProtection="0"/>
    <xf numFmtId="0" fontId="135" fillId="41" borderId="48" applyNumberFormat="0" applyAlignment="0" applyProtection="0"/>
    <xf numFmtId="0" fontId="134" fillId="51" borderId="48" applyNumberFormat="0" applyAlignment="0" applyProtection="0"/>
    <xf numFmtId="0" fontId="135" fillId="41" borderId="48" applyNumberFormat="0" applyAlignment="0" applyProtection="0"/>
    <xf numFmtId="0" fontId="136" fillId="0" borderId="50" applyNumberFormat="0" applyFill="0" applyAlignment="0" applyProtection="0"/>
    <xf numFmtId="0" fontId="137" fillId="71" borderId="39" applyNumberFormat="0" applyAlignment="0" applyProtection="0"/>
    <xf numFmtId="0" fontId="138" fillId="71" borderId="39" applyNumberFormat="0" applyAlignment="0" applyProtection="0"/>
    <xf numFmtId="0" fontId="139" fillId="0" borderId="53" applyNumberFormat="0">
      <alignment horizontal="center" vertical="center"/>
    </xf>
    <xf numFmtId="0" fontId="140" fillId="0" borderId="53" applyNumberFormat="0">
      <alignment horizontal="center" vertical="center"/>
    </xf>
    <xf numFmtId="0" fontId="139" fillId="0" borderId="53" applyNumberFormat="0">
      <alignment horizontal="center" vertical="center"/>
    </xf>
    <xf numFmtId="0" fontId="128" fillId="0" borderId="50" applyNumberFormat="0" applyFill="0" applyAlignment="0" applyProtection="0"/>
    <xf numFmtId="0" fontId="141"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42" fillId="0" borderId="0" applyNumberFormat="0" applyFill="0" applyBorder="0" applyAlignment="0" applyProtection="0">
      <alignment vertical="top"/>
      <protection locked="0"/>
    </xf>
    <xf numFmtId="0" fontId="74" fillId="0" borderId="0" applyFont="0" applyFill="0" applyBorder="0" applyProtection="0">
      <alignment horizontal="center" vertical="center"/>
    </xf>
    <xf numFmtId="201" fontId="111" fillId="0" borderId="0" applyFont="0" applyFill="0" applyAlignment="0" applyProtection="0"/>
    <xf numFmtId="38" fontId="143" fillId="0" borderId="0" applyFont="0" applyFill="0" applyBorder="0" applyAlignment="0" applyProtection="0"/>
    <xf numFmtId="40" fontId="143" fillId="0" borderId="0" applyFont="0" applyFill="0" applyBorder="0" applyAlignment="0" applyProtection="0"/>
    <xf numFmtId="202" fontId="96" fillId="0" borderId="0" applyFont="0" applyFill="0" applyBorder="0" applyAlignment="0" applyProtection="0"/>
    <xf numFmtId="203" fontId="96" fillId="0" borderId="0" applyFont="0" applyFill="0" applyBorder="0" applyAlignment="0" applyProtection="0"/>
    <xf numFmtId="6" fontId="143" fillId="0" borderId="0" applyFont="0" applyFill="0" applyBorder="0" applyAlignment="0" applyProtection="0"/>
    <xf numFmtId="8" fontId="143" fillId="0" borderId="0" applyFont="0" applyFill="0" applyBorder="0" applyAlignment="0" applyProtection="0"/>
    <xf numFmtId="0" fontId="144" fillId="0" borderId="0"/>
    <xf numFmtId="0" fontId="145" fillId="0" borderId="41" applyNumberFormat="0" applyFill="0" applyAlignment="0" applyProtection="0"/>
    <xf numFmtId="0" fontId="146" fillId="0" borderId="43" applyNumberFormat="0" applyFill="0" applyAlignment="0" applyProtection="0"/>
    <xf numFmtId="0" fontId="147" fillId="0" borderId="46" applyNumberFormat="0" applyFill="0" applyAlignment="0" applyProtection="0"/>
    <xf numFmtId="0" fontId="147" fillId="0" borderId="0" applyNumberFormat="0" applyFill="0" applyBorder="0" applyAlignment="0" applyProtection="0"/>
    <xf numFmtId="0" fontId="148" fillId="0" borderId="40" applyNumberFormat="0" applyFill="0" applyAlignment="0" applyProtection="0"/>
    <xf numFmtId="0" fontId="149" fillId="0" borderId="43" applyNumberFormat="0" applyFill="0" applyAlignment="0" applyProtection="0"/>
    <xf numFmtId="0" fontId="150" fillId="0" borderId="45" applyNumberFormat="0" applyFill="0" applyAlignment="0" applyProtection="0"/>
    <xf numFmtId="0" fontId="150" fillId="0" borderId="0" applyNumberFormat="0" applyFill="0" applyBorder="0" applyAlignment="0" applyProtection="0"/>
    <xf numFmtId="0" fontId="151" fillId="0" borderId="0" applyNumberFormat="0" applyFill="0" applyBorder="0" applyAlignment="0" applyProtection="0"/>
    <xf numFmtId="0" fontId="152" fillId="52" borderId="0" applyNumberFormat="0" applyBorder="0" applyAlignment="0" applyProtection="0"/>
    <xf numFmtId="0" fontId="153" fillId="52" borderId="0" applyNumberFormat="0" applyBorder="0" applyAlignment="0" applyProtection="0"/>
    <xf numFmtId="0" fontId="154" fillId="52" borderId="0" applyNumberFormat="0" applyBorder="0" applyAlignment="0" applyProtection="0"/>
    <xf numFmtId="0" fontId="8" fillId="0" borderId="0"/>
    <xf numFmtId="204" fontId="139" fillId="0" borderId="0"/>
    <xf numFmtId="204" fontId="140" fillId="0" borderId="0"/>
    <xf numFmtId="0" fontId="108" fillId="0" borderId="0">
      <alignment vertical="top" wrapText="1"/>
    </xf>
    <xf numFmtId="0" fontId="108" fillId="0" borderId="0">
      <alignment vertical="top" wrapText="1"/>
    </xf>
    <xf numFmtId="0" fontId="111" fillId="0" borderId="0"/>
    <xf numFmtId="0" fontId="29" fillId="0" borderId="0"/>
    <xf numFmtId="0" fontId="155" fillId="0" borderId="0"/>
    <xf numFmtId="0" fontId="8" fillId="0" borderId="0"/>
    <xf numFmtId="0" fontId="111" fillId="0" borderId="0"/>
    <xf numFmtId="0" fontId="8" fillId="0" borderId="0"/>
    <xf numFmtId="0" fontId="111" fillId="0" borderId="0"/>
    <xf numFmtId="0" fontId="8" fillId="0" borderId="0"/>
    <xf numFmtId="0" fontId="111" fillId="0" borderId="0"/>
    <xf numFmtId="0" fontId="8" fillId="0" borderId="0"/>
    <xf numFmtId="0" fontId="111" fillId="0" borderId="0"/>
    <xf numFmtId="0" fontId="8" fillId="0" borderId="0"/>
    <xf numFmtId="0" fontId="111" fillId="0" borderId="0"/>
    <xf numFmtId="0" fontId="8" fillId="0" borderId="0"/>
    <xf numFmtId="0" fontId="111" fillId="0" borderId="0"/>
    <xf numFmtId="0" fontId="8" fillId="0" borderId="0"/>
    <xf numFmtId="0" fontId="111" fillId="0" borderId="0"/>
    <xf numFmtId="0" fontId="8" fillId="0" borderId="0"/>
    <xf numFmtId="0" fontId="111" fillId="0" borderId="0"/>
    <xf numFmtId="0" fontId="8" fillId="0" borderId="0"/>
    <xf numFmtId="0" fontId="111" fillId="0" borderId="0"/>
    <xf numFmtId="0" fontId="108" fillId="0" borderId="0">
      <alignment vertical="top" wrapText="1"/>
    </xf>
    <xf numFmtId="0" fontId="108" fillId="0" borderId="0">
      <alignment vertical="top" wrapText="1"/>
    </xf>
    <xf numFmtId="0" fontId="111" fillId="0" borderId="0"/>
    <xf numFmtId="0" fontId="9" fillId="0" borderId="0"/>
    <xf numFmtId="0" fontId="8" fillId="0" borderId="0"/>
    <xf numFmtId="0" fontId="1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8" fillId="0" borderId="0">
      <alignment vertical="top" wrapText="1"/>
    </xf>
    <xf numFmtId="0" fontId="108" fillId="0" borderId="0">
      <alignment vertical="top" wrapText="1"/>
    </xf>
    <xf numFmtId="0" fontId="1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8" fillId="0" borderId="0">
      <alignment vertical="top" wrapText="1"/>
    </xf>
    <xf numFmtId="0" fontId="108" fillId="0" borderId="0">
      <alignment vertical="top" wrapText="1"/>
    </xf>
    <xf numFmtId="0" fontId="1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8" fillId="0" borderId="0">
      <alignment vertical="top" wrapText="1"/>
    </xf>
    <xf numFmtId="0" fontId="108" fillId="0" borderId="0">
      <alignment vertical="top" wrapText="1"/>
    </xf>
    <xf numFmtId="0" fontId="1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8" fillId="0" borderId="0">
      <alignment vertical="top" wrapText="1"/>
    </xf>
    <xf numFmtId="0" fontId="108" fillId="0" borderId="0">
      <alignment vertical="top" wrapText="1"/>
    </xf>
    <xf numFmtId="0" fontId="1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8" fillId="0" borderId="0">
      <alignment vertical="top" wrapText="1"/>
    </xf>
    <xf numFmtId="0" fontId="108" fillId="0" borderId="0">
      <alignment vertical="top" wrapText="1"/>
    </xf>
    <xf numFmtId="0" fontId="111" fillId="0" borderId="0"/>
    <xf numFmtId="0" fontId="108" fillId="0" borderId="0">
      <alignment vertical="top" wrapText="1"/>
    </xf>
    <xf numFmtId="0" fontId="108" fillId="0" borderId="0">
      <alignment vertical="top" wrapText="1"/>
    </xf>
    <xf numFmtId="0" fontId="111" fillId="0" borderId="0"/>
    <xf numFmtId="0" fontId="108" fillId="0" borderId="0">
      <alignment vertical="top" wrapText="1"/>
    </xf>
    <xf numFmtId="0" fontId="108" fillId="0" borderId="0">
      <alignment vertical="top" wrapText="1"/>
    </xf>
    <xf numFmtId="0" fontId="111" fillId="0" borderId="0"/>
    <xf numFmtId="0" fontId="108" fillId="0" borderId="0">
      <alignment vertical="top" wrapText="1"/>
    </xf>
    <xf numFmtId="0" fontId="44" fillId="0" borderId="0"/>
    <xf numFmtId="0" fontId="44" fillId="0" borderId="0"/>
    <xf numFmtId="0" fontId="44" fillId="0" borderId="0"/>
    <xf numFmtId="0" fontId="108" fillId="0" borderId="0">
      <alignment vertical="top" wrapText="1"/>
    </xf>
    <xf numFmtId="0" fontId="111" fillId="0" borderId="0"/>
    <xf numFmtId="0" fontId="36" fillId="0" borderId="0"/>
    <xf numFmtId="0" fontId="8" fillId="0" borderId="0"/>
    <xf numFmtId="0" fontId="4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56" fillId="0" borderId="0"/>
    <xf numFmtId="0" fontId="8" fillId="0" borderId="0"/>
    <xf numFmtId="0" fontId="9" fillId="0" borderId="0"/>
    <xf numFmtId="0" fontId="9" fillId="0" borderId="0"/>
    <xf numFmtId="0" fontId="66" fillId="0" borderId="0"/>
    <xf numFmtId="0" fontId="9" fillId="0" borderId="0"/>
    <xf numFmtId="0" fontId="8" fillId="0" borderId="0"/>
    <xf numFmtId="0" fontId="44" fillId="0" borderId="0"/>
    <xf numFmtId="0" fontId="157" fillId="0" borderId="0"/>
    <xf numFmtId="0" fontId="9"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3" fillId="0" borderId="0"/>
    <xf numFmtId="0" fontId="9" fillId="0" borderId="0"/>
    <xf numFmtId="0" fontId="3" fillId="0" borderId="0"/>
    <xf numFmtId="0" fontId="9" fillId="0" borderId="0"/>
    <xf numFmtId="0" fontId="3" fillId="0" borderId="0"/>
    <xf numFmtId="0" fontId="3" fillId="0" borderId="0"/>
    <xf numFmtId="0" fontId="3" fillId="0" borderId="0"/>
    <xf numFmtId="0" fontId="3" fillId="0" borderId="0"/>
    <xf numFmtId="0" fontId="108" fillId="0" borderId="0">
      <alignment vertical="top" wrapText="1"/>
    </xf>
    <xf numFmtId="0" fontId="3" fillId="0" borderId="0"/>
    <xf numFmtId="0" fontId="3" fillId="0" borderId="0"/>
    <xf numFmtId="0" fontId="3" fillId="0" borderId="0"/>
    <xf numFmtId="0" fontId="3" fillId="0" borderId="0"/>
    <xf numFmtId="0" fontId="9" fillId="0" borderId="0"/>
    <xf numFmtId="0" fontId="3" fillId="0" borderId="0"/>
    <xf numFmtId="0" fontId="3" fillId="0" borderId="0"/>
    <xf numFmtId="0" fontId="3" fillId="0" borderId="0"/>
    <xf numFmtId="0" fontId="3" fillId="0" borderId="0"/>
    <xf numFmtId="0" fontId="47" fillId="0" borderId="0"/>
    <xf numFmtId="0" fontId="3" fillId="0" borderId="0"/>
    <xf numFmtId="0" fontId="3" fillId="0" borderId="0"/>
    <xf numFmtId="0" fontId="3" fillId="0" borderId="0"/>
    <xf numFmtId="0" fontId="3" fillId="0" borderId="0"/>
    <xf numFmtId="0" fontId="111" fillId="0" borderId="0"/>
    <xf numFmtId="0" fontId="3" fillId="0" borderId="0"/>
    <xf numFmtId="0" fontId="3" fillId="0" borderId="0"/>
    <xf numFmtId="0" fontId="3" fillId="0" borderId="0"/>
    <xf numFmtId="0" fontId="3" fillId="0" borderId="0"/>
    <xf numFmtId="0" fontId="111" fillId="0" borderId="0"/>
    <xf numFmtId="0" fontId="3" fillId="0" borderId="0"/>
    <xf numFmtId="0" fontId="3" fillId="0" borderId="0"/>
    <xf numFmtId="0" fontId="108" fillId="0" borderId="0">
      <alignment vertical="top" wrapText="1"/>
    </xf>
    <xf numFmtId="0" fontId="111" fillId="0" borderId="0"/>
    <xf numFmtId="0" fontId="111" fillId="0" borderId="0"/>
    <xf numFmtId="0" fontId="9" fillId="0" borderId="0"/>
    <xf numFmtId="0" fontId="111" fillId="0" borderId="0"/>
    <xf numFmtId="0" fontId="9" fillId="0" borderId="0"/>
    <xf numFmtId="0" fontId="111" fillId="0" borderId="0"/>
    <xf numFmtId="0" fontId="3" fillId="0" borderId="0"/>
    <xf numFmtId="0" fontId="3" fillId="0" borderId="0"/>
    <xf numFmtId="0" fontId="3" fillId="0" borderId="0"/>
    <xf numFmtId="0" fontId="3" fillId="0" borderId="0"/>
    <xf numFmtId="0" fontId="111" fillId="0" borderId="0"/>
    <xf numFmtId="0" fontId="9" fillId="0" borderId="0"/>
    <xf numFmtId="0" fontId="111" fillId="0" borderId="0"/>
    <xf numFmtId="0" fontId="9" fillId="0" borderId="0"/>
    <xf numFmtId="0" fontId="111" fillId="0" borderId="0"/>
    <xf numFmtId="0" fontId="9" fillId="0" borderId="0"/>
    <xf numFmtId="0" fontId="111" fillId="0" borderId="0"/>
    <xf numFmtId="0" fontId="9" fillId="0" borderId="0"/>
    <xf numFmtId="0" fontId="111" fillId="0" borderId="0"/>
    <xf numFmtId="0" fontId="9" fillId="0" borderId="0"/>
    <xf numFmtId="0" fontId="111" fillId="0" borderId="0"/>
    <xf numFmtId="0" fontId="3" fillId="0" borderId="0"/>
    <xf numFmtId="0" fontId="9" fillId="0" borderId="0"/>
    <xf numFmtId="0" fontId="3" fillId="0" borderId="0"/>
    <xf numFmtId="0" fontId="9" fillId="0" borderId="0"/>
    <xf numFmtId="0" fontId="3" fillId="0" borderId="0"/>
    <xf numFmtId="0" fontId="3" fillId="0" borderId="0"/>
    <xf numFmtId="0" fontId="3" fillId="0" borderId="0"/>
    <xf numFmtId="0" fontId="3" fillId="0" borderId="0"/>
    <xf numFmtId="0" fontId="4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 fillId="0" borderId="0"/>
    <xf numFmtId="0" fontId="111" fillId="0" borderId="0"/>
    <xf numFmtId="0" fontId="9" fillId="0" borderId="0"/>
    <xf numFmtId="0" fontId="111" fillId="0" borderId="0"/>
    <xf numFmtId="0" fontId="9" fillId="0" borderId="0"/>
    <xf numFmtId="0" fontId="111" fillId="0" borderId="0"/>
    <xf numFmtId="0" fontId="9" fillId="0" borderId="0"/>
    <xf numFmtId="0" fontId="111" fillId="0" borderId="0"/>
    <xf numFmtId="0" fontId="9" fillId="0" borderId="0"/>
    <xf numFmtId="0" fontId="9" fillId="0" borderId="0"/>
    <xf numFmtId="0" fontId="111" fillId="0" borderId="0"/>
    <xf numFmtId="0" fontId="9" fillId="0" borderId="0"/>
    <xf numFmtId="0" fontId="111" fillId="0" borderId="0"/>
    <xf numFmtId="0" fontId="9" fillId="0" borderId="0"/>
    <xf numFmtId="0" fontId="111" fillId="0" borderId="0"/>
    <xf numFmtId="0" fontId="9" fillId="0" borderId="0"/>
    <xf numFmtId="0" fontId="111" fillId="0" borderId="0"/>
    <xf numFmtId="0" fontId="9" fillId="0" borderId="0"/>
    <xf numFmtId="0" fontId="111" fillId="0" borderId="0"/>
    <xf numFmtId="0" fontId="3" fillId="0" borderId="0"/>
    <xf numFmtId="0" fontId="8" fillId="0" borderId="0"/>
    <xf numFmtId="0" fontId="3" fillId="0" borderId="0"/>
    <xf numFmtId="0" fontId="8" fillId="0" borderId="0"/>
    <xf numFmtId="0" fontId="3" fillId="0" borderId="0"/>
    <xf numFmtId="0" fontId="3" fillId="0" borderId="0"/>
    <xf numFmtId="0" fontId="3" fillId="0" borderId="0"/>
    <xf numFmtId="0" fontId="3" fillId="0" borderId="0"/>
    <xf numFmtId="0" fontId="4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 fillId="0" borderId="0"/>
    <xf numFmtId="0" fontId="9" fillId="0" borderId="0"/>
    <xf numFmtId="0" fontId="9" fillId="0" borderId="0"/>
    <xf numFmtId="0" fontId="111" fillId="0" borderId="0"/>
    <xf numFmtId="0" fontId="9" fillId="0" borderId="0"/>
    <xf numFmtId="0" fontId="9" fillId="0" borderId="0"/>
    <xf numFmtId="0" fontId="9" fillId="0" borderId="0"/>
    <xf numFmtId="0" fontId="111" fillId="0" borderId="0"/>
    <xf numFmtId="0" fontId="9" fillId="0" borderId="0"/>
    <xf numFmtId="0" fontId="111" fillId="0" borderId="0"/>
    <xf numFmtId="0" fontId="9" fillId="0" borderId="0"/>
    <xf numFmtId="0" fontId="9" fillId="0" borderId="0"/>
    <xf numFmtId="0" fontId="9" fillId="0" borderId="0"/>
    <xf numFmtId="0" fontId="3" fillId="0" borderId="0"/>
    <xf numFmtId="0" fontId="8" fillId="0" borderId="0"/>
    <xf numFmtId="0" fontId="3" fillId="0" borderId="0"/>
    <xf numFmtId="0" fontId="8" fillId="0" borderId="0"/>
    <xf numFmtId="0" fontId="3" fillId="0" borderId="0"/>
    <xf numFmtId="0" fontId="3" fillId="0" borderId="0"/>
    <xf numFmtId="0" fontId="3" fillId="0" borderId="0"/>
    <xf numFmtId="0" fontId="3" fillId="0" borderId="0"/>
    <xf numFmtId="0" fontId="4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 fillId="0" borderId="0"/>
    <xf numFmtId="0" fontId="8" fillId="0" borderId="0"/>
    <xf numFmtId="0" fontId="3" fillId="0" borderId="0"/>
    <xf numFmtId="0" fontId="8" fillId="0" borderId="0"/>
    <xf numFmtId="0" fontId="3" fillId="0" borderId="0"/>
    <xf numFmtId="0" fontId="47" fillId="0" borderId="0"/>
    <xf numFmtId="0" fontId="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58" fillId="0" borderId="0"/>
    <xf numFmtId="0" fontId="108" fillId="0" borderId="0">
      <alignment vertical="top" wrapText="1"/>
    </xf>
    <xf numFmtId="0" fontId="108" fillId="0" borderId="0">
      <alignment vertical="top" wrapText="1"/>
    </xf>
    <xf numFmtId="0" fontId="111" fillId="0" borderId="0"/>
    <xf numFmtId="0" fontId="108" fillId="0" borderId="0">
      <alignment vertical="top" wrapText="1"/>
    </xf>
    <xf numFmtId="0" fontId="108" fillId="0" borderId="0">
      <alignment vertical="top" wrapText="1"/>
    </xf>
    <xf numFmtId="0" fontId="111" fillId="0" borderId="0"/>
    <xf numFmtId="0" fontId="108" fillId="0" borderId="0">
      <alignment vertical="top" wrapText="1"/>
    </xf>
    <xf numFmtId="0" fontId="108" fillId="0" borderId="0">
      <alignment vertical="top" wrapText="1"/>
    </xf>
    <xf numFmtId="0" fontId="111" fillId="0" borderId="0"/>
    <xf numFmtId="0" fontId="108" fillId="0" borderId="0">
      <alignment vertical="top" wrapText="1"/>
    </xf>
    <xf numFmtId="0" fontId="108" fillId="0" borderId="0">
      <alignment vertical="top" wrapText="1"/>
    </xf>
    <xf numFmtId="0" fontId="111" fillId="0" borderId="0"/>
    <xf numFmtId="0" fontId="108" fillId="0" borderId="0">
      <alignment vertical="top" wrapText="1"/>
    </xf>
    <xf numFmtId="0" fontId="108" fillId="0" borderId="0">
      <alignment vertical="top" wrapText="1"/>
    </xf>
    <xf numFmtId="0" fontId="111" fillId="0" borderId="0"/>
    <xf numFmtId="0" fontId="9" fillId="0" borderId="0"/>
    <xf numFmtId="0" fontId="9" fillId="0" borderId="0"/>
    <xf numFmtId="0" fontId="8" fillId="0" borderId="0"/>
    <xf numFmtId="0" fontId="111" fillId="0" borderId="0"/>
    <xf numFmtId="0" fontId="9" fillId="0" borderId="0"/>
    <xf numFmtId="0" fontId="9" fillId="0" borderId="0"/>
    <xf numFmtId="0" fontId="111" fillId="0" borderId="0"/>
    <xf numFmtId="0" fontId="9" fillId="0" borderId="0"/>
    <xf numFmtId="0" fontId="9" fillId="0" borderId="0"/>
    <xf numFmtId="0" fontId="9" fillId="0" borderId="0"/>
    <xf numFmtId="0" fontId="9" fillId="0" borderId="0"/>
    <xf numFmtId="0" fontId="9" fillId="0" borderId="0"/>
    <xf numFmtId="0" fontId="111" fillId="0" borderId="0"/>
    <xf numFmtId="0" fontId="9" fillId="0" borderId="0"/>
    <xf numFmtId="0" fontId="9" fillId="0" borderId="0"/>
    <xf numFmtId="0" fontId="111" fillId="0" borderId="0"/>
    <xf numFmtId="0" fontId="111" fillId="0" borderId="0"/>
    <xf numFmtId="0" fontId="9" fillId="0" borderId="0"/>
    <xf numFmtId="0" fontId="66" fillId="0" borderId="0"/>
    <xf numFmtId="0" fontId="66" fillId="0" borderId="0"/>
    <xf numFmtId="0" fontId="66" fillId="0" borderId="0"/>
    <xf numFmtId="0" fontId="66" fillId="0" borderId="0"/>
    <xf numFmtId="0" fontId="9" fillId="0" borderId="0"/>
    <xf numFmtId="0" fontId="66" fillId="0" borderId="0"/>
    <xf numFmtId="0" fontId="66" fillId="0" borderId="0"/>
    <xf numFmtId="0" fontId="66" fillId="0" borderId="0"/>
    <xf numFmtId="0" fontId="11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9" fillId="0" borderId="0"/>
    <xf numFmtId="0" fontId="66" fillId="0" borderId="0"/>
    <xf numFmtId="0" fontId="66" fillId="0" borderId="0"/>
    <xf numFmtId="0" fontId="66" fillId="0" borderId="0"/>
    <xf numFmtId="0" fontId="66" fillId="0" borderId="0"/>
    <xf numFmtId="0" fontId="66" fillId="0" borderId="0"/>
    <xf numFmtId="0" fontId="66" fillId="0" borderId="0"/>
    <xf numFmtId="0" fontId="9" fillId="0" borderId="0"/>
    <xf numFmtId="0" fontId="66" fillId="0" borderId="0"/>
    <xf numFmtId="0" fontId="9" fillId="0" borderId="0"/>
    <xf numFmtId="0" fontId="111" fillId="0" borderId="0"/>
    <xf numFmtId="0" fontId="9" fillId="0" borderId="0"/>
    <xf numFmtId="0" fontId="9" fillId="0" borderId="0"/>
    <xf numFmtId="0" fontId="9" fillId="0" borderId="0"/>
    <xf numFmtId="0" fontId="9" fillId="0" borderId="0"/>
    <xf numFmtId="0" fontId="9" fillId="0" borderId="0"/>
    <xf numFmtId="0" fontId="111" fillId="0" borderId="0"/>
    <xf numFmtId="0" fontId="111" fillId="0" borderId="0"/>
    <xf numFmtId="0" fontId="111" fillId="0" borderId="0"/>
    <xf numFmtId="0" fontId="111" fillId="0" borderId="0"/>
    <xf numFmtId="0" fontId="111" fillId="0" borderId="0"/>
    <xf numFmtId="0" fontId="9" fillId="0" borderId="0"/>
    <xf numFmtId="0" fontId="8" fillId="0" borderId="0"/>
    <xf numFmtId="0" fontId="8" fillId="0" borderId="0"/>
    <xf numFmtId="0" fontId="66" fillId="0" borderId="0"/>
    <xf numFmtId="0" fontId="11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111" fillId="0" borderId="0"/>
    <xf numFmtId="0" fontId="66" fillId="0" borderId="0"/>
    <xf numFmtId="0" fontId="82" fillId="0" borderId="0"/>
    <xf numFmtId="0" fontId="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1" fillId="0" borderId="0"/>
    <xf numFmtId="0" fontId="8" fillId="0" borderId="0"/>
    <xf numFmtId="0" fontId="6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8" fillId="0" borderId="0"/>
    <xf numFmtId="0" fontId="1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8" fillId="0" borderId="0">
      <alignment vertical="top" wrapText="1"/>
    </xf>
    <xf numFmtId="0" fontId="108" fillId="0" borderId="0">
      <alignment vertical="top" wrapText="1"/>
    </xf>
    <xf numFmtId="0" fontId="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56" fillId="0" borderId="0"/>
    <xf numFmtId="0" fontId="156" fillId="0" borderId="0"/>
    <xf numFmtId="0" fontId="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56" fillId="0" borderId="0"/>
    <xf numFmtId="0" fontId="156" fillId="0" borderId="0"/>
    <xf numFmtId="0" fontId="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56" fillId="0" borderId="0"/>
    <xf numFmtId="0" fontId="156" fillId="0" borderId="0"/>
    <xf numFmtId="0" fontId="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56" fillId="0" borderId="0"/>
    <xf numFmtId="0" fontId="156" fillId="0" borderId="0"/>
    <xf numFmtId="0" fontId="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56" fillId="0" borderId="0"/>
    <xf numFmtId="0" fontId="156" fillId="0" borderId="0"/>
    <xf numFmtId="0" fontId="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55" fillId="0" borderId="0"/>
    <xf numFmtId="0" fontId="155" fillId="0" borderId="0"/>
    <xf numFmtId="0" fontId="4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8" fillId="0" borderId="0">
      <alignment vertical="top" wrapText="1"/>
    </xf>
    <xf numFmtId="0" fontId="9" fillId="0" borderId="0"/>
    <xf numFmtId="0" fontId="9" fillId="0" borderId="0"/>
    <xf numFmtId="0" fontId="9" fillId="0" borderId="0"/>
    <xf numFmtId="0" fontId="11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8" fillId="0" borderId="0"/>
    <xf numFmtId="0" fontId="66" fillId="0" borderId="0"/>
    <xf numFmtId="0" fontId="66" fillId="0" borderId="0"/>
    <xf numFmtId="0" fontId="8" fillId="0" borderId="0"/>
    <xf numFmtId="0" fontId="66" fillId="0" borderId="0"/>
    <xf numFmtId="0" fontId="66" fillId="0" borderId="0"/>
    <xf numFmtId="0" fontId="8" fillId="0" borderId="0"/>
    <xf numFmtId="0" fontId="66" fillId="0" borderId="0"/>
    <xf numFmtId="0" fontId="66" fillId="0" borderId="0"/>
    <xf numFmtId="0" fontId="8" fillId="0" borderId="0"/>
    <xf numFmtId="0" fontId="66" fillId="0" borderId="0"/>
    <xf numFmtId="0" fontId="44" fillId="0" borderId="0"/>
    <xf numFmtId="0" fontId="44" fillId="0" borderId="0"/>
    <xf numFmtId="0" fontId="66" fillId="0" borderId="0"/>
    <xf numFmtId="0" fontId="8" fillId="0" borderId="0"/>
    <xf numFmtId="0" fontId="66" fillId="0" borderId="0"/>
    <xf numFmtId="0" fontId="66" fillId="0" borderId="0"/>
    <xf numFmtId="0" fontId="8" fillId="0" borderId="0"/>
    <xf numFmtId="0" fontId="66" fillId="0" borderId="0"/>
    <xf numFmtId="0" fontId="66" fillId="0" borderId="0"/>
    <xf numFmtId="0" fontId="8" fillId="0" borderId="0"/>
    <xf numFmtId="0" fontId="66" fillId="0" borderId="0"/>
    <xf numFmtId="0" fontId="47" fillId="0" borderId="0"/>
    <xf numFmtId="0" fontId="8" fillId="0" borderId="0"/>
    <xf numFmtId="0" fontId="65" fillId="0" borderId="0"/>
    <xf numFmtId="0" fontId="8" fillId="0" borderId="0"/>
    <xf numFmtId="0" fontId="65" fillId="0" borderId="0"/>
    <xf numFmtId="0" fontId="8" fillId="0" borderId="0"/>
    <xf numFmtId="0" fontId="108" fillId="0" borderId="0">
      <alignment vertical="top" wrapText="1"/>
    </xf>
    <xf numFmtId="0" fontId="8"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9" fillId="0" borderId="0"/>
    <xf numFmtId="0" fontId="66" fillId="0" borderId="0"/>
    <xf numFmtId="0" fontId="9" fillId="0" borderId="0"/>
    <xf numFmtId="0" fontId="8"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9" fillId="0" borderId="0"/>
    <xf numFmtId="0" fontId="8" fillId="0" borderId="0"/>
    <xf numFmtId="0" fontId="8" fillId="0" borderId="0"/>
    <xf numFmtId="0" fontId="8" fillId="0" borderId="0"/>
    <xf numFmtId="0" fontId="8" fillId="0" borderId="0"/>
    <xf numFmtId="0" fontId="6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8" fillId="0" borderId="0"/>
    <xf numFmtId="0" fontId="8" fillId="0" borderId="0"/>
    <xf numFmtId="0" fontId="44" fillId="0" borderId="0"/>
    <xf numFmtId="0" fontId="44" fillId="0" borderId="0"/>
    <xf numFmtId="0" fontId="65" fillId="0" borderId="0"/>
    <xf numFmtId="0" fontId="8" fillId="0" borderId="0"/>
    <xf numFmtId="0" fontId="8" fillId="0" borderId="0"/>
    <xf numFmtId="0" fontId="156" fillId="0" borderId="0"/>
    <xf numFmtId="0" fontId="156" fillId="0" borderId="0"/>
    <xf numFmtId="0" fontId="65" fillId="0" borderId="0"/>
    <xf numFmtId="0" fontId="8" fillId="0" borderId="0"/>
    <xf numFmtId="0" fontId="156" fillId="0" borderId="0"/>
    <xf numFmtId="0" fontId="156" fillId="0" borderId="0"/>
    <xf numFmtId="0" fontId="65" fillId="0" borderId="0"/>
    <xf numFmtId="0" fontId="8" fillId="0" borderId="0"/>
    <xf numFmtId="0" fontId="156" fillId="0" borderId="0"/>
    <xf numFmtId="0" fontId="156" fillId="0" borderId="0"/>
    <xf numFmtId="0" fontId="65" fillId="0" borderId="0"/>
    <xf numFmtId="0" fontId="8" fillId="0" borderId="0"/>
    <xf numFmtId="0" fontId="156" fillId="0" borderId="0"/>
    <xf numFmtId="0" fontId="156" fillId="0" borderId="0"/>
    <xf numFmtId="0" fontId="65" fillId="0" borderId="0"/>
    <xf numFmtId="0" fontId="8" fillId="0" borderId="0"/>
    <xf numFmtId="0" fontId="65" fillId="0" borderId="0"/>
    <xf numFmtId="0" fontId="8" fillId="0" borderId="0"/>
    <xf numFmtId="0" fontId="66" fillId="0" borderId="0"/>
    <xf numFmtId="0" fontId="6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6" fillId="0" borderId="0"/>
    <xf numFmtId="0" fontId="66" fillId="0" borderId="0"/>
    <xf numFmtId="0" fontId="66" fillId="0" borderId="0"/>
    <xf numFmtId="0" fontId="8" fillId="0" borderId="0"/>
    <xf numFmtId="0" fontId="156" fillId="0" borderId="0"/>
    <xf numFmtId="0" fontId="156" fillId="0" borderId="0"/>
    <xf numFmtId="0" fontId="47"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8" fillId="0" borderId="0"/>
    <xf numFmtId="0" fontId="111" fillId="0" borderId="0"/>
    <xf numFmtId="0" fontId="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8" fillId="0" borderId="0"/>
    <xf numFmtId="0" fontId="156" fillId="0" borderId="0"/>
    <xf numFmtId="0" fontId="156" fillId="0" borderId="0"/>
    <xf numFmtId="0" fontId="8" fillId="0" borderId="0"/>
    <xf numFmtId="0" fontId="156" fillId="0" borderId="0"/>
    <xf numFmtId="0" fontId="108" fillId="0" borderId="0">
      <alignment vertical="top" wrapText="1"/>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56" fillId="0" borderId="0"/>
    <xf numFmtId="0" fontId="156" fillId="0" borderId="0"/>
    <xf numFmtId="0" fontId="47" fillId="0" borderId="0"/>
    <xf numFmtId="0" fontId="8"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56" fillId="0" borderId="0"/>
    <xf numFmtId="0" fontId="156" fillId="0" borderId="0"/>
    <xf numFmtId="0" fontId="47" fillId="0" borderId="0"/>
    <xf numFmtId="0" fontId="156" fillId="0" borderId="0"/>
    <xf numFmtId="0" fontId="156" fillId="0" borderId="0"/>
    <xf numFmtId="0" fontId="47" fillId="0" borderId="0"/>
    <xf numFmtId="0" fontId="156" fillId="0" borderId="0"/>
    <xf numFmtId="0" fontId="156" fillId="0" borderId="0"/>
    <xf numFmtId="0" fontId="47" fillId="0" borderId="0"/>
    <xf numFmtId="0" fontId="156" fillId="0" borderId="0"/>
    <xf numFmtId="0" fontId="156" fillId="0" borderId="0"/>
    <xf numFmtId="0" fontId="47" fillId="0" borderId="0"/>
    <xf numFmtId="0" fontId="156" fillId="0" borderId="0"/>
    <xf numFmtId="0" fontId="156" fillId="0" borderId="0"/>
    <xf numFmtId="0" fontId="47" fillId="0" borderId="0"/>
    <xf numFmtId="0" fontId="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8" fillId="0" borderId="0"/>
    <xf numFmtId="0" fontId="29" fillId="0" borderId="0">
      <alignment vertical="center"/>
    </xf>
    <xf numFmtId="0" fontId="8" fillId="0" borderId="0"/>
    <xf numFmtId="0" fontId="8" fillId="0" borderId="0"/>
    <xf numFmtId="0" fontId="8" fillId="0" borderId="0"/>
    <xf numFmtId="0" fontId="8" fillId="0" borderId="0"/>
    <xf numFmtId="0" fontId="108" fillId="0" borderId="0">
      <alignment vertical="top" wrapText="1"/>
    </xf>
    <xf numFmtId="0" fontId="8"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8" fillId="0" borderId="0"/>
    <xf numFmtId="0" fontId="65" fillId="0" borderId="0">
      <alignment vertical="center"/>
    </xf>
    <xf numFmtId="0" fontId="8" fillId="0" borderId="0"/>
    <xf numFmtId="0" fontId="65" fillId="0" borderId="0">
      <alignment vertical="center"/>
    </xf>
    <xf numFmtId="0" fontId="8" fillId="0" borderId="0"/>
    <xf numFmtId="0" fontId="65" fillId="0" borderId="0">
      <alignment vertical="center"/>
    </xf>
    <xf numFmtId="0" fontId="8" fillId="0" borderId="0"/>
    <xf numFmtId="0" fontId="65" fillId="0" borderId="0">
      <alignment vertical="center"/>
    </xf>
    <xf numFmtId="0" fontId="8" fillId="0" borderId="0"/>
    <xf numFmtId="0" fontId="65" fillId="0" borderId="0">
      <alignment vertical="center"/>
    </xf>
    <xf numFmtId="0" fontId="8" fillId="0" borderId="0"/>
    <xf numFmtId="0" fontId="65" fillId="0" borderId="0">
      <alignment vertical="center"/>
    </xf>
    <xf numFmtId="0" fontId="8" fillId="0" borderId="0"/>
    <xf numFmtId="0" fontId="65" fillId="0" borderId="0">
      <alignment vertical="center"/>
    </xf>
    <xf numFmtId="0" fontId="66" fillId="0" borderId="0"/>
    <xf numFmtId="0" fontId="66" fillId="0" borderId="0"/>
    <xf numFmtId="0" fontId="66" fillId="0" borderId="0"/>
    <xf numFmtId="0" fontId="66" fillId="0" borderId="0"/>
    <xf numFmtId="0" fontId="8" fillId="0" borderId="0"/>
    <xf numFmtId="0" fontId="111" fillId="0" borderId="0"/>
    <xf numFmtId="0" fontId="111" fillId="0" borderId="0"/>
    <xf numFmtId="0" fontId="111" fillId="0" borderId="0"/>
    <xf numFmtId="0" fontId="111" fillId="0" borderId="0"/>
    <xf numFmtId="0" fontId="111" fillId="0" borderId="0"/>
    <xf numFmtId="0" fontId="8" fillId="0" borderId="0"/>
    <xf numFmtId="0" fontId="111"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0" fillId="0" borderId="0"/>
    <xf numFmtId="0" fontId="111" fillId="0" borderId="0"/>
    <xf numFmtId="0" fontId="111" fillId="0" borderId="0"/>
    <xf numFmtId="0" fontId="111" fillId="0" borderId="0"/>
    <xf numFmtId="0" fontId="111" fillId="0" borderId="0"/>
    <xf numFmtId="0" fontId="111" fillId="0" borderId="0"/>
    <xf numFmtId="0" fontId="8" fillId="0" borderId="0"/>
    <xf numFmtId="0" fontId="111" fillId="0" borderId="0"/>
    <xf numFmtId="0" fontId="111" fillId="0" borderId="0"/>
    <xf numFmtId="0" fontId="111" fillId="0" borderId="0"/>
    <xf numFmtId="0" fontId="111" fillId="0" borderId="0"/>
    <xf numFmtId="0" fontId="8" fillId="0" borderId="0"/>
    <xf numFmtId="0" fontId="111" fillId="0" borderId="0"/>
    <xf numFmtId="0" fontId="8" fillId="0" borderId="0"/>
    <xf numFmtId="0" fontId="111" fillId="0" borderId="0"/>
    <xf numFmtId="0" fontId="8" fillId="0" borderId="0"/>
    <xf numFmtId="0" fontId="8"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3" fillId="0" borderId="0"/>
    <xf numFmtId="0" fontId="3"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8" fillId="0" borderId="0"/>
    <xf numFmtId="0" fontId="111" fillId="0" borderId="0"/>
    <xf numFmtId="0" fontId="8" fillId="0" borderId="0"/>
    <xf numFmtId="0" fontId="111" fillId="0" borderId="0"/>
    <xf numFmtId="0" fontId="8" fillId="0" borderId="0"/>
    <xf numFmtId="0" fontId="8" fillId="0" borderId="0"/>
    <xf numFmtId="0" fontId="111" fillId="0" borderId="0"/>
    <xf numFmtId="0" fontId="8" fillId="0" borderId="0"/>
    <xf numFmtId="0" fontId="111" fillId="0" borderId="0"/>
    <xf numFmtId="0" fontId="8" fillId="0" borderId="0"/>
    <xf numFmtId="0" fontId="111" fillId="0" borderId="0"/>
    <xf numFmtId="0" fontId="8" fillId="0" borderId="0"/>
    <xf numFmtId="0" fontId="111" fillId="0" borderId="0"/>
    <xf numFmtId="0" fontId="8" fillId="0" borderId="0"/>
    <xf numFmtId="0" fontId="111" fillId="0" borderId="0"/>
    <xf numFmtId="0" fontId="8" fillId="0" borderId="0"/>
    <xf numFmtId="0" fontId="3" fillId="0" borderId="0"/>
    <xf numFmtId="0" fontId="3" fillId="0" borderId="0"/>
    <xf numFmtId="0" fontId="8" fillId="0" borderId="0"/>
    <xf numFmtId="0" fontId="111" fillId="0" borderId="0"/>
    <xf numFmtId="0" fontId="8" fillId="0" borderId="0"/>
    <xf numFmtId="0" fontId="111" fillId="0" borderId="0"/>
    <xf numFmtId="0" fontId="159"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5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0" fillId="0" borderId="0"/>
    <xf numFmtId="0" fontId="160" fillId="0" borderId="0"/>
    <xf numFmtId="0" fontId="159" fillId="0" borderId="0"/>
    <xf numFmtId="0" fontId="108" fillId="0" borderId="0">
      <alignment vertical="top" wrapText="1"/>
    </xf>
    <xf numFmtId="0" fontId="159" fillId="0" borderId="0"/>
    <xf numFmtId="0" fontId="111" fillId="0" borderId="0"/>
    <xf numFmtId="0" fontId="160" fillId="0" borderId="0"/>
    <xf numFmtId="0" fontId="43" fillId="0" borderId="0"/>
    <xf numFmtId="0" fontId="160" fillId="0" borderId="0"/>
    <xf numFmtId="0" fontId="160" fillId="0" borderId="0"/>
    <xf numFmtId="0" fontId="160" fillId="0" borderId="0"/>
    <xf numFmtId="0" fontId="160" fillId="0" borderId="0"/>
    <xf numFmtId="0" fontId="8" fillId="0" borderId="0"/>
    <xf numFmtId="0" fontId="111" fillId="0" borderId="0"/>
    <xf numFmtId="0" fontId="8" fillId="0" borderId="0"/>
    <xf numFmtId="0" fontId="111" fillId="0" borderId="0"/>
    <xf numFmtId="0" fontId="8" fillId="0" borderId="0"/>
    <xf numFmtId="0" fontId="111" fillId="0" borderId="0"/>
    <xf numFmtId="0" fontId="8" fillId="0" borderId="0"/>
    <xf numFmtId="0" fontId="3" fillId="0" borderId="0"/>
    <xf numFmtId="0" fontId="3" fillId="0" borderId="0"/>
    <xf numFmtId="0" fontId="8" fillId="0" borderId="0"/>
    <xf numFmtId="0" fontId="3" fillId="0" borderId="0"/>
    <xf numFmtId="0" fontId="3" fillId="0" borderId="0"/>
    <xf numFmtId="0" fontId="8" fillId="0" borderId="0"/>
    <xf numFmtId="0" fontId="111" fillId="0" borderId="0"/>
    <xf numFmtId="0" fontId="8"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161" fillId="0" borderId="0"/>
    <xf numFmtId="0" fontId="162" fillId="0" borderId="0"/>
    <xf numFmtId="0" fontId="163" fillId="0" borderId="0"/>
    <xf numFmtId="0" fontId="36" fillId="0" borderId="0"/>
    <xf numFmtId="0" fontId="82" fillId="0" borderId="0"/>
    <xf numFmtId="11" fontId="36" fillId="0" borderId="0"/>
    <xf numFmtId="0" fontId="36" fillId="0" borderId="0"/>
    <xf numFmtId="0" fontId="67" fillId="0" borderId="0"/>
    <xf numFmtId="0" fontId="36" fillId="0" borderId="0"/>
    <xf numFmtId="0" fontId="8" fillId="43" borderId="52" applyNumberFormat="0" applyFont="0" applyAlignment="0" applyProtection="0"/>
    <xf numFmtId="0" fontId="164" fillId="51" borderId="36" applyNumberFormat="0" applyAlignment="0" applyProtection="0"/>
    <xf numFmtId="174" fontId="47" fillId="0" borderId="0" applyFont="0" applyFill="0" applyBorder="0" applyAlignment="0" applyProtection="0"/>
    <xf numFmtId="175" fontId="47" fillId="0" borderId="0" applyFont="0" applyFill="0" applyBorder="0" applyAlignment="0" applyProtection="0"/>
    <xf numFmtId="0" fontId="81" fillId="0" borderId="21" applyNumberFormat="0" applyFont="0" applyBorder="0" applyAlignment="0">
      <alignment horizontal="left" vertical="center"/>
    </xf>
    <xf numFmtId="0" fontId="81" fillId="0" borderId="21" applyNumberFormat="0" applyFont="0" applyBorder="0" applyAlignment="0">
      <alignment vertical="center"/>
    </xf>
    <xf numFmtId="0" fontId="81" fillId="0" borderId="21" applyNumberFormat="0" applyBorder="0" applyAlignment="0">
      <alignment horizontal="left" vertical="center"/>
    </xf>
    <xf numFmtId="0" fontId="135" fillId="51" borderId="48" applyNumberFormat="0" applyAlignment="0" applyProtection="0"/>
    <xf numFmtId="0" fontId="83" fillId="0" borderId="54" applyNumberFormat="0" applyFill="0" applyAlignment="0" applyProtection="0"/>
    <xf numFmtId="0" fontId="106" fillId="0" borderId="38" applyNumberFormat="0" applyFill="0" applyAlignment="0" applyProtection="0"/>
    <xf numFmtId="0" fontId="83" fillId="0" borderId="54" applyNumberFormat="0" applyFill="0" applyAlignment="0" applyProtection="0"/>
    <xf numFmtId="0" fontId="106" fillId="0" borderId="55" applyNumberFormat="0" applyFill="0" applyAlignment="0" applyProtection="0"/>
    <xf numFmtId="0" fontId="106" fillId="0" borderId="55" applyNumberFormat="0" applyFill="0" applyAlignment="0" applyProtection="0"/>
    <xf numFmtId="0" fontId="165" fillId="0" borderId="56" applyNumberFormat="0" applyFont="0" applyAlignment="0"/>
    <xf numFmtId="164" fontId="111" fillId="0" borderId="0" applyFont="0" applyFill="0" applyBorder="0" applyAlignment="0" applyProtection="0"/>
    <xf numFmtId="164" fontId="111" fillId="0" borderId="0" applyFont="0" applyFill="0" applyBorder="0" applyAlignment="0" applyProtection="0"/>
    <xf numFmtId="164" fontId="111" fillId="0" borderId="0" applyFont="0" applyFill="0" applyBorder="0" applyAlignment="0" applyProtection="0"/>
    <xf numFmtId="164" fontId="111" fillId="0" borderId="0" applyFont="0" applyFill="0" applyBorder="0" applyAlignment="0" applyProtection="0"/>
    <xf numFmtId="164"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9"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9" fontId="111" fillId="0" borderId="0" applyFont="0" applyFill="0" applyBorder="0" applyAlignment="0" applyProtection="0"/>
    <xf numFmtId="10" fontId="47" fillId="0" borderId="0" applyFont="0" applyFill="0" applyBorder="0" applyAlignment="0" applyProtection="0"/>
    <xf numFmtId="10" fontId="47" fillId="0" borderId="0" applyFont="0" applyFill="0" applyBorder="0" applyAlignment="0" applyProtection="0"/>
    <xf numFmtId="9" fontId="82" fillId="0" borderId="0" applyFont="0" applyFill="0" applyBorder="0" applyAlignment="0" applyProtection="0"/>
    <xf numFmtId="0" fontId="111" fillId="0" borderId="0" applyFont="0"/>
    <xf numFmtId="0" fontId="82" fillId="43" borderId="52" applyNumberFormat="0" applyFont="0" applyAlignment="0" applyProtection="0"/>
    <xf numFmtId="0" fontId="127" fillId="0" borderId="50" applyNumberFormat="0" applyFill="0" applyAlignment="0" applyProtection="0"/>
    <xf numFmtId="1" fontId="110" fillId="0" borderId="0" applyFill="0" applyBorder="0" applyProtection="0">
      <alignment horizontal="center"/>
    </xf>
    <xf numFmtId="0" fontId="85" fillId="47" borderId="0" applyNumberFormat="0" applyBorder="0" applyAlignment="0" applyProtection="0"/>
    <xf numFmtId="0" fontId="75" fillId="47" borderId="0" applyNumberFormat="0" applyBorder="0" applyAlignment="0" applyProtection="0"/>
    <xf numFmtId="0" fontId="75" fillId="47"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143" fillId="77" borderId="52" applyNumberFormat="0" applyFont="0" applyAlignment="0"/>
    <xf numFmtId="0" fontId="154" fillId="52" borderId="0" applyNumberFormat="0" applyBorder="0" applyAlignment="0" applyProtection="0"/>
    <xf numFmtId="0" fontId="152" fillId="52" borderId="0" applyNumberFormat="0" applyBorder="0" applyAlignment="0" applyProtection="0"/>
    <xf numFmtId="0" fontId="152" fillId="52" borderId="0" applyNumberFormat="0" applyBorder="0" applyAlignment="0" applyProtection="0"/>
    <xf numFmtId="0" fontId="166" fillId="52" borderId="0" applyNumberFormat="0" applyBorder="0" applyAlignment="0" applyProtection="0"/>
    <xf numFmtId="0" fontId="166" fillId="52" borderId="0" applyNumberFormat="0" applyBorder="0" applyAlignment="0" applyProtection="0"/>
    <xf numFmtId="0" fontId="151" fillId="0" borderId="0" applyNumberFormat="0" applyFill="0" applyBorder="0" applyAlignment="0" applyProtection="0"/>
    <xf numFmtId="0" fontId="87" fillId="0" borderId="0" applyNumberFormat="0" applyFill="0" applyBorder="0" applyAlignment="0" applyProtection="0"/>
    <xf numFmtId="0" fontId="167" fillId="0" borderId="0" applyNumberFormat="0" applyFill="0" applyAlignment="0" applyProtection="0"/>
    <xf numFmtId="0" fontId="133" fillId="49" borderId="0" applyNumberFormat="0" applyBorder="0" applyAlignment="0" applyProtection="0"/>
    <xf numFmtId="0" fontId="57" fillId="0" borderId="0" applyProtection="0"/>
    <xf numFmtId="0" fontId="36" fillId="0" borderId="0"/>
    <xf numFmtId="0" fontId="32" fillId="0" borderId="0"/>
    <xf numFmtId="0" fontId="32" fillId="0" borderId="0"/>
    <xf numFmtId="0" fontId="51" fillId="0" borderId="0"/>
    <xf numFmtId="0" fontId="47" fillId="0" borderId="0"/>
    <xf numFmtId="0" fontId="8" fillId="0" borderId="0"/>
    <xf numFmtId="0" fontId="51" fillId="0" borderId="0"/>
    <xf numFmtId="0" fontId="50" fillId="0" borderId="0" applyProtection="0"/>
    <xf numFmtId="0" fontId="51" fillId="0" borderId="0"/>
    <xf numFmtId="0" fontId="50" fillId="0" borderId="0" applyProtection="0"/>
    <xf numFmtId="0" fontId="168" fillId="0" borderId="54" applyNumberFormat="0" applyFill="0" applyAlignment="0" applyProtection="0"/>
    <xf numFmtId="0" fontId="143" fillId="0" borderId="57" applyNumberFormat="0" applyFont="0" applyAlignment="0"/>
    <xf numFmtId="0" fontId="169" fillId="51" borderId="36" applyNumberFormat="0" applyAlignment="0" applyProtection="0"/>
    <xf numFmtId="0" fontId="80" fillId="41" borderId="36" applyNumberFormat="0" applyAlignment="0" applyProtection="0"/>
    <xf numFmtId="0" fontId="80" fillId="41" borderId="36" applyNumberFormat="0" applyAlignment="0" applyProtection="0"/>
    <xf numFmtId="0" fontId="170" fillId="41" borderId="36" applyNumberFormat="0" applyAlignment="0" applyProtection="0"/>
    <xf numFmtId="0" fontId="170" fillId="41" borderId="36" applyNumberFormat="0" applyAlignment="0" applyProtection="0"/>
    <xf numFmtId="0" fontId="8" fillId="0" borderId="0"/>
    <xf numFmtId="0" fontId="8" fillId="0" borderId="0"/>
    <xf numFmtId="0" fontId="171" fillId="0" borderId="0" applyNumberFormat="0" applyFill="0" applyBorder="0" applyAlignment="0" applyProtection="0"/>
    <xf numFmtId="0" fontId="172" fillId="0" borderId="0" applyNumberFormat="0" applyFill="0" applyBorder="0" applyAlignment="0" applyProtection="0"/>
    <xf numFmtId="49" fontId="57" fillId="0" borderId="0" applyFill="0" applyBorder="0" applyProtection="0"/>
    <xf numFmtId="0" fontId="113" fillId="0" borderId="0" applyNumberFormat="0" applyFill="0" applyBorder="0" applyAlignment="0" applyProtection="0"/>
    <xf numFmtId="205" fontId="96" fillId="0" borderId="0" applyFont="0" applyFill="0" applyBorder="0" applyAlignment="0" applyProtection="0"/>
    <xf numFmtId="206" fontId="96" fillId="0" borderId="0" applyFont="0" applyFill="0" applyBorder="0" applyAlignment="0" applyProtection="0"/>
    <xf numFmtId="0" fontId="173" fillId="0" borderId="0" applyNumberFormat="0" applyFill="0" applyBorder="0" applyAlignment="0" applyProtection="0"/>
    <xf numFmtId="0" fontId="47" fillId="0" borderId="25" applyNumberFormat="0" applyFont="0" applyFill="0" applyAlignment="0" applyProtection="0"/>
    <xf numFmtId="4" fontId="110" fillId="0" borderId="0" applyFill="0" applyBorder="0" applyProtection="0">
      <alignment horizontal="center"/>
      <protection locked="0"/>
    </xf>
    <xf numFmtId="0" fontId="47" fillId="0" borderId="17" applyNumberFormat="0" applyFont="0" applyFill="0" applyAlignment="0" applyProtection="0"/>
    <xf numFmtId="0" fontId="106" fillId="0" borderId="54" applyNumberFormat="0" applyFill="0" applyAlignment="0" applyProtection="0"/>
    <xf numFmtId="0" fontId="88" fillId="0" borderId="0" applyNumberFormat="0" applyFill="0" applyBorder="0" applyAlignment="0" applyProtection="0"/>
    <xf numFmtId="0" fontId="174" fillId="0" borderId="0" applyNumberFormat="0" applyFill="0" applyBorder="0" applyAlignment="0" applyProtection="0"/>
    <xf numFmtId="207" fontId="175" fillId="0" borderId="0">
      <alignment horizontal="left"/>
    </xf>
    <xf numFmtId="0" fontId="82" fillId="43" borderId="52" applyNumberFormat="0" applyFont="0" applyAlignment="0" applyProtection="0"/>
    <xf numFmtId="0" fontId="107" fillId="43" borderId="52" applyNumberFormat="0" applyFont="0" applyAlignment="0" applyProtection="0"/>
    <xf numFmtId="0" fontId="76" fillId="42" borderId="36" applyNumberFormat="0" applyAlignment="0" applyProtection="0"/>
    <xf numFmtId="0" fontId="169" fillId="41" borderId="36" applyNumberFormat="0" applyAlignment="0" applyProtection="0"/>
    <xf numFmtId="0" fontId="134" fillId="41" borderId="48" applyNumberFormat="0" applyAlignment="0" applyProtection="0"/>
    <xf numFmtId="0" fontId="141" fillId="0" borderId="0" applyNumberFormat="0" applyFill="0" applyBorder="0" applyAlignment="0" applyProtection="0"/>
    <xf numFmtId="0" fontId="47" fillId="0" borderId="0" applyFont="0" applyFill="0" applyBorder="0" applyAlignment="0" applyProtection="0"/>
    <xf numFmtId="208" fontId="36" fillId="0" borderId="0" applyFont="0" applyFill="0" applyBorder="0" applyAlignment="0" applyProtection="0"/>
    <xf numFmtId="209" fontId="36" fillId="0" borderId="0" applyFont="0" applyFill="0" applyBorder="0" applyAlignment="0" applyProtection="0"/>
    <xf numFmtId="209" fontId="36" fillId="0" borderId="0" applyFont="0" applyFill="0" applyBorder="0" applyAlignment="0" applyProtection="0"/>
    <xf numFmtId="0" fontId="114" fillId="0" borderId="0" applyNumberFormat="0" applyFill="0" applyBorder="0" applyAlignment="0" applyProtection="0"/>
    <xf numFmtId="210" fontId="47" fillId="0" borderId="0" applyFont="0" applyFill="0" applyBorder="0" applyAlignment="0" applyProtection="0"/>
    <xf numFmtId="211" fontId="47" fillId="0" borderId="0" applyFont="0" applyFill="0" applyBorder="0" applyAlignment="0" applyProtection="0"/>
    <xf numFmtId="0" fontId="176" fillId="0" borderId="21" applyNumberFormat="0" applyFont="0" applyBorder="0" applyAlignment="0">
      <alignment horizontal="left" vertical="center"/>
    </xf>
    <xf numFmtId="0" fontId="177" fillId="47" borderId="0" applyNumberFormat="0" applyBorder="0" applyAlignment="0" applyProtection="0"/>
    <xf numFmtId="0" fontId="69" fillId="55"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9" borderId="0" applyNumberFormat="0" applyBorder="0" applyAlignment="0" applyProtection="0"/>
    <xf numFmtId="0" fontId="69" fillId="55" borderId="0" applyNumberFormat="0" applyBorder="0" applyAlignment="0" applyProtection="0"/>
    <xf numFmtId="0" fontId="69" fillId="57" borderId="0" applyNumberFormat="0" applyBorder="0" applyAlignment="0" applyProtection="0"/>
    <xf numFmtId="0" fontId="73" fillId="60" borderId="0" applyNumberFormat="0" applyBorder="0" applyAlignment="0" applyProtection="0">
      <alignment vertical="center"/>
    </xf>
    <xf numFmtId="0" fontId="73" fillId="60" borderId="0" applyNumberFormat="0" applyBorder="0" applyAlignment="0" applyProtection="0">
      <alignment vertical="center"/>
    </xf>
    <xf numFmtId="0" fontId="73" fillId="60" borderId="0" applyNumberFormat="0" applyBorder="0" applyAlignment="0" applyProtection="0">
      <alignment vertical="center"/>
    </xf>
    <xf numFmtId="0" fontId="73" fillId="60" borderId="0" applyNumberFormat="0" applyBorder="0" applyAlignment="0" applyProtection="0">
      <alignment vertical="center"/>
    </xf>
    <xf numFmtId="0" fontId="73" fillId="63" borderId="0" applyNumberFormat="0" applyBorder="0" applyAlignment="0" applyProtection="0">
      <alignment vertical="center"/>
    </xf>
    <xf numFmtId="0" fontId="73" fillId="63" borderId="0" applyNumberFormat="0" applyBorder="0" applyAlignment="0" applyProtection="0">
      <alignment vertical="center"/>
    </xf>
    <xf numFmtId="0" fontId="73" fillId="63" borderId="0" applyNumberFormat="0" applyBorder="0" applyAlignment="0" applyProtection="0">
      <alignment vertical="center"/>
    </xf>
    <xf numFmtId="0" fontId="73" fillId="63" borderId="0" applyNumberFormat="0" applyBorder="0" applyAlignment="0" applyProtection="0">
      <alignment vertical="center"/>
    </xf>
    <xf numFmtId="0" fontId="73" fillId="67" borderId="0" applyNumberFormat="0" applyBorder="0" applyAlignment="0" applyProtection="0">
      <alignment vertical="center"/>
    </xf>
    <xf numFmtId="0" fontId="73" fillId="67" borderId="0" applyNumberFormat="0" applyBorder="0" applyAlignment="0" applyProtection="0">
      <alignment vertical="center"/>
    </xf>
    <xf numFmtId="0" fontId="73" fillId="67" borderId="0" applyNumberFormat="0" applyBorder="0" applyAlignment="0" applyProtection="0">
      <alignment vertical="center"/>
    </xf>
    <xf numFmtId="0" fontId="73" fillId="67" borderId="0" applyNumberFormat="0" applyBorder="0" applyAlignment="0" applyProtection="0">
      <alignment vertical="center"/>
    </xf>
    <xf numFmtId="0" fontId="73" fillId="58" borderId="0" applyNumberFormat="0" applyBorder="0" applyAlignment="0" applyProtection="0">
      <alignment vertical="center"/>
    </xf>
    <xf numFmtId="0" fontId="73" fillId="58" borderId="0" applyNumberFormat="0" applyBorder="0" applyAlignment="0" applyProtection="0">
      <alignment vertical="center"/>
    </xf>
    <xf numFmtId="0" fontId="73" fillId="58" borderId="0" applyNumberFormat="0" applyBorder="0" applyAlignment="0" applyProtection="0">
      <alignment vertical="center"/>
    </xf>
    <xf numFmtId="0" fontId="73" fillId="58" borderId="0" applyNumberFormat="0" applyBorder="0" applyAlignment="0" applyProtection="0">
      <alignment vertical="center"/>
    </xf>
    <xf numFmtId="0" fontId="73" fillId="55" borderId="0" applyNumberFormat="0" applyBorder="0" applyAlignment="0" applyProtection="0">
      <alignment vertical="center"/>
    </xf>
    <xf numFmtId="0" fontId="73" fillId="55" borderId="0" applyNumberFormat="0" applyBorder="0" applyAlignment="0" applyProtection="0">
      <alignment vertical="center"/>
    </xf>
    <xf numFmtId="0" fontId="73" fillId="55" borderId="0" applyNumberFormat="0" applyBorder="0" applyAlignment="0" applyProtection="0">
      <alignment vertical="center"/>
    </xf>
    <xf numFmtId="0" fontId="73" fillId="55" borderId="0" applyNumberFormat="0" applyBorder="0" applyAlignment="0" applyProtection="0">
      <alignment vertical="center"/>
    </xf>
    <xf numFmtId="0" fontId="73" fillId="57" borderId="0" applyNumberFormat="0" applyBorder="0" applyAlignment="0" applyProtection="0">
      <alignment vertical="center"/>
    </xf>
    <xf numFmtId="0" fontId="73" fillId="57" borderId="0" applyNumberFormat="0" applyBorder="0" applyAlignment="0" applyProtection="0">
      <alignment vertical="center"/>
    </xf>
    <xf numFmtId="0" fontId="73" fillId="57" borderId="0" applyNumberFormat="0" applyBorder="0" applyAlignment="0" applyProtection="0">
      <alignment vertical="center"/>
    </xf>
    <xf numFmtId="0" fontId="73" fillId="57" borderId="0" applyNumberFormat="0" applyBorder="0" applyAlignment="0" applyProtection="0">
      <alignment vertical="center"/>
    </xf>
    <xf numFmtId="0" fontId="51" fillId="0" borderId="0"/>
    <xf numFmtId="0" fontId="8" fillId="0" borderId="0"/>
    <xf numFmtId="0" fontId="178" fillId="0" borderId="0" applyNumberFormat="0" applyFill="0" applyBorder="0" applyAlignment="0" applyProtection="0">
      <alignment vertical="center"/>
    </xf>
    <xf numFmtId="0" fontId="178" fillId="0" borderId="0" applyNumberFormat="0" applyFill="0" applyBorder="0" applyAlignment="0" applyProtection="0">
      <alignment vertical="center"/>
    </xf>
    <xf numFmtId="0" fontId="178" fillId="0" borderId="0" applyNumberFormat="0" applyFill="0" applyBorder="0" applyAlignment="0" applyProtection="0">
      <alignment vertical="center"/>
    </xf>
    <xf numFmtId="0" fontId="178" fillId="0" borderId="0" applyNumberFormat="0" applyFill="0" applyBorder="0" applyAlignment="0" applyProtection="0">
      <alignment vertical="center"/>
    </xf>
    <xf numFmtId="0" fontId="179" fillId="71" borderId="39" applyNumberFormat="0" applyAlignment="0" applyProtection="0">
      <alignment vertical="center"/>
    </xf>
    <xf numFmtId="0" fontId="179" fillId="71" borderId="39" applyNumberFormat="0" applyAlignment="0" applyProtection="0">
      <alignment vertical="center"/>
    </xf>
    <xf numFmtId="0" fontId="179" fillId="71" borderId="39" applyNumberFormat="0" applyAlignment="0" applyProtection="0">
      <alignment vertical="center"/>
    </xf>
    <xf numFmtId="0" fontId="179" fillId="71" borderId="39" applyNumberFormat="0" applyAlignment="0" applyProtection="0">
      <alignment vertical="center"/>
    </xf>
    <xf numFmtId="0" fontId="180" fillId="52" borderId="0" applyNumberFormat="0" applyBorder="0" applyAlignment="0" applyProtection="0">
      <alignment vertical="center"/>
    </xf>
    <xf numFmtId="0" fontId="180" fillId="52" borderId="0" applyNumberFormat="0" applyBorder="0" applyAlignment="0" applyProtection="0">
      <alignment vertical="center"/>
    </xf>
    <xf numFmtId="0" fontId="180" fillId="52" borderId="0" applyNumberFormat="0" applyBorder="0" applyAlignment="0" applyProtection="0">
      <alignment vertical="center"/>
    </xf>
    <xf numFmtId="0" fontId="180" fillId="52" borderId="0" applyNumberFormat="0" applyBorder="0" applyAlignment="0" applyProtection="0">
      <alignment vertical="center"/>
    </xf>
    <xf numFmtId="9" fontId="47" fillId="0" borderId="0" applyFont="0" applyFill="0" applyBorder="0" applyAlignment="0" applyProtection="0"/>
    <xf numFmtId="9" fontId="82" fillId="0" borderId="0" applyFont="0" applyFill="0" applyBorder="0" applyAlignment="0" applyProtection="0"/>
    <xf numFmtId="9" fontId="36" fillId="0" borderId="0" applyFont="0" applyFill="0" applyBorder="0" applyAlignment="0" applyProtection="0"/>
    <xf numFmtId="0" fontId="181" fillId="43" borderId="52" applyNumberFormat="0" applyFont="0" applyAlignment="0" applyProtection="0">
      <alignment vertical="center"/>
    </xf>
    <xf numFmtId="0" fontId="181" fillId="43" borderId="52" applyNumberFormat="0" applyFont="0" applyAlignment="0" applyProtection="0">
      <alignment vertical="center"/>
    </xf>
    <xf numFmtId="0" fontId="181" fillId="43" borderId="52" applyNumberFormat="0" applyFont="0" applyAlignment="0" applyProtection="0">
      <alignment vertical="center"/>
    </xf>
    <xf numFmtId="0" fontId="181" fillId="43" borderId="52" applyNumberFormat="0" applyFont="0" applyAlignment="0" applyProtection="0">
      <alignment vertical="center"/>
    </xf>
    <xf numFmtId="0" fontId="182" fillId="0" borderId="50" applyNumberFormat="0" applyFill="0" applyAlignment="0" applyProtection="0">
      <alignment vertical="center"/>
    </xf>
    <xf numFmtId="0" fontId="182" fillId="0" borderId="50" applyNumberFormat="0" applyFill="0" applyAlignment="0" applyProtection="0">
      <alignment vertical="center"/>
    </xf>
    <xf numFmtId="0" fontId="182" fillId="0" borderId="50" applyNumberFormat="0" applyFill="0" applyAlignment="0" applyProtection="0">
      <alignment vertical="center"/>
    </xf>
    <xf numFmtId="0" fontId="182" fillId="0" borderId="50" applyNumberFormat="0" applyFill="0" applyAlignment="0" applyProtection="0">
      <alignment vertical="center"/>
    </xf>
    <xf numFmtId="38" fontId="82" fillId="0" borderId="0" applyFont="0" applyFill="0" applyBorder="0" applyAlignment="0" applyProtection="0"/>
    <xf numFmtId="0" fontId="82" fillId="0" borderId="0"/>
    <xf numFmtId="0" fontId="183" fillId="42" borderId="36" applyNumberFormat="0" applyAlignment="0" applyProtection="0">
      <alignment vertical="center"/>
    </xf>
    <xf numFmtId="0" fontId="183" fillId="42" borderId="36" applyNumberFormat="0" applyAlignment="0" applyProtection="0">
      <alignment vertical="center"/>
    </xf>
    <xf numFmtId="0" fontId="183" fillId="42" borderId="36" applyNumberFormat="0" applyAlignment="0" applyProtection="0">
      <alignment vertical="center"/>
    </xf>
    <xf numFmtId="0" fontId="183" fillId="42" borderId="36" applyNumberFormat="0" applyAlignment="0" applyProtection="0">
      <alignment vertical="center"/>
    </xf>
    <xf numFmtId="0" fontId="184" fillId="51" borderId="48" applyNumberFormat="0" applyAlignment="0" applyProtection="0">
      <alignment vertical="center"/>
    </xf>
    <xf numFmtId="0" fontId="184" fillId="51" borderId="48" applyNumberFormat="0" applyAlignment="0" applyProtection="0">
      <alignment vertical="center"/>
    </xf>
    <xf numFmtId="0" fontId="184" fillId="51" borderId="48" applyNumberFormat="0" applyAlignment="0" applyProtection="0">
      <alignment vertical="center"/>
    </xf>
    <xf numFmtId="0" fontId="184" fillId="51" borderId="48" applyNumberFormat="0" applyAlignment="0" applyProtection="0">
      <alignment vertical="center"/>
    </xf>
    <xf numFmtId="0" fontId="185" fillId="47" borderId="0" applyNumberFormat="0" applyBorder="0" applyAlignment="0" applyProtection="0">
      <alignment vertical="center"/>
    </xf>
    <xf numFmtId="0" fontId="185" fillId="47" borderId="0" applyNumberFormat="0" applyBorder="0" applyAlignment="0" applyProtection="0">
      <alignment vertical="center"/>
    </xf>
    <xf numFmtId="0" fontId="185" fillId="47" borderId="0" applyNumberFormat="0" applyBorder="0" applyAlignment="0" applyProtection="0">
      <alignment vertical="center"/>
    </xf>
    <xf numFmtId="0" fontId="185" fillId="47" borderId="0" applyNumberFormat="0" applyBorder="0" applyAlignment="0" applyProtection="0">
      <alignment vertical="center"/>
    </xf>
    <xf numFmtId="40" fontId="82" fillId="0" borderId="0" applyFont="0" applyFill="0" applyBorder="0" applyAlignment="0" applyProtection="0"/>
    <xf numFmtId="210" fontId="47" fillId="0" borderId="0" applyFont="0" applyFill="0" applyBorder="0" applyAlignment="0" applyProtection="0"/>
    <xf numFmtId="210" fontId="47" fillId="0" borderId="0" applyFont="0" applyFill="0" applyBorder="0" applyAlignment="0" applyProtection="0"/>
    <xf numFmtId="210" fontId="47" fillId="0" borderId="0" applyFont="0" applyFill="0" applyBorder="0" applyAlignment="0" applyProtection="0"/>
    <xf numFmtId="210" fontId="47" fillId="0" borderId="0" applyFont="0" applyFill="0" applyBorder="0" applyAlignment="0" applyProtection="0"/>
    <xf numFmtId="210" fontId="47" fillId="0" borderId="0" applyFont="0" applyFill="0" applyBorder="0" applyAlignment="0" applyProtection="0"/>
    <xf numFmtId="210" fontId="47" fillId="0" borderId="0" applyFont="0" applyFill="0" applyBorder="0" applyAlignment="0" applyProtection="0"/>
    <xf numFmtId="210" fontId="47" fillId="0" borderId="0" applyFont="0" applyFill="0" applyBorder="0" applyAlignment="0" applyProtection="0"/>
    <xf numFmtId="210" fontId="47" fillId="0" borderId="0" applyFont="0" applyFill="0" applyBorder="0" applyAlignment="0" applyProtection="0"/>
    <xf numFmtId="38" fontId="82" fillId="0" borderId="0" applyFont="0" applyFill="0" applyBorder="0" applyAlignment="0" applyProtection="0"/>
    <xf numFmtId="38" fontId="107" fillId="0" borderId="0" applyFont="0" applyFill="0" applyBorder="0" applyAlignment="0" applyProtection="0"/>
    <xf numFmtId="38" fontId="82" fillId="0" borderId="0" applyFont="0" applyFill="0" applyBorder="0" applyAlignment="0" applyProtection="0">
      <alignment vertical="center"/>
    </xf>
    <xf numFmtId="38" fontId="107" fillId="0" borderId="0" applyFont="0" applyFill="0" applyBorder="0" applyAlignment="0" applyProtection="0">
      <alignment vertical="center"/>
    </xf>
    <xf numFmtId="212" fontId="47" fillId="0" borderId="0" applyFont="0" applyFill="0" applyBorder="0" applyAlignment="0" applyProtection="0"/>
    <xf numFmtId="174" fontId="47" fillId="0" borderId="0" applyFont="0" applyFill="0" applyBorder="0" applyAlignment="0" applyProtection="0"/>
    <xf numFmtId="175" fontId="47" fillId="0" borderId="0" applyFont="0" applyFill="0" applyBorder="0" applyAlignment="0" applyProtection="0"/>
    <xf numFmtId="0" fontId="82" fillId="0" borderId="0"/>
    <xf numFmtId="0" fontId="47" fillId="0" borderId="0"/>
    <xf numFmtId="0" fontId="47" fillId="0" borderId="0"/>
    <xf numFmtId="0" fontId="47" fillId="0" borderId="0"/>
    <xf numFmtId="0" fontId="47" fillId="0" borderId="0"/>
    <xf numFmtId="0" fontId="47" fillId="0" borderId="0"/>
    <xf numFmtId="0" fontId="107" fillId="0" borderId="0"/>
    <xf numFmtId="0" fontId="82" fillId="0" borderId="0"/>
    <xf numFmtId="0" fontId="82" fillId="0" borderId="0"/>
    <xf numFmtId="0" fontId="107" fillId="0" borderId="0"/>
    <xf numFmtId="0" fontId="82" fillId="0" borderId="0"/>
    <xf numFmtId="0" fontId="107" fillId="0" borderId="0">
      <alignment vertical="center"/>
    </xf>
    <xf numFmtId="0" fontId="47" fillId="0" borderId="0"/>
    <xf numFmtId="0" fontId="8" fillId="0" borderId="0"/>
    <xf numFmtId="0" fontId="36" fillId="0" borderId="0"/>
    <xf numFmtId="0" fontId="47" fillId="0" borderId="0"/>
    <xf numFmtId="0" fontId="82" fillId="0" borderId="0"/>
    <xf numFmtId="0" fontId="186" fillId="0" borderId="0">
      <alignment vertical="center"/>
    </xf>
    <xf numFmtId="211" fontId="47" fillId="0" borderId="0" applyFont="0" applyFill="0" applyBorder="0" applyAlignment="0" applyProtection="0"/>
    <xf numFmtId="210" fontId="47" fillId="0" borderId="0" applyFont="0" applyFill="0" applyBorder="0" applyAlignment="0" applyProtection="0"/>
    <xf numFmtId="0" fontId="187" fillId="49" borderId="0" applyNumberFormat="0" applyBorder="0" applyAlignment="0" applyProtection="0">
      <alignment vertical="center"/>
    </xf>
    <xf numFmtId="0" fontId="187" fillId="49" borderId="0" applyNumberFormat="0" applyBorder="0" applyAlignment="0" applyProtection="0">
      <alignment vertical="center"/>
    </xf>
    <xf numFmtId="0" fontId="187" fillId="49" borderId="0" applyNumberFormat="0" applyBorder="0" applyAlignment="0" applyProtection="0">
      <alignment vertical="center"/>
    </xf>
    <xf numFmtId="0" fontId="187" fillId="49" borderId="0" applyNumberFormat="0" applyBorder="0" applyAlignment="0" applyProtection="0">
      <alignment vertical="center"/>
    </xf>
    <xf numFmtId="0" fontId="188" fillId="0" borderId="40" applyNumberFormat="0" applyFill="0" applyAlignment="0" applyProtection="0">
      <alignment vertical="center"/>
    </xf>
    <xf numFmtId="0" fontId="188" fillId="0" borderId="40" applyNumberFormat="0" applyFill="0" applyAlignment="0" applyProtection="0">
      <alignment vertical="center"/>
    </xf>
    <xf numFmtId="0" fontId="188" fillId="0" borderId="40" applyNumberFormat="0" applyFill="0" applyAlignment="0" applyProtection="0">
      <alignment vertical="center"/>
    </xf>
    <xf numFmtId="0" fontId="188" fillId="0" borderId="40" applyNumberFormat="0" applyFill="0" applyAlignment="0" applyProtection="0">
      <alignment vertical="center"/>
    </xf>
    <xf numFmtId="0" fontId="189" fillId="0" borderId="43" applyNumberFormat="0" applyFill="0" applyAlignment="0" applyProtection="0">
      <alignment vertical="center"/>
    </xf>
    <xf numFmtId="0" fontId="189" fillId="0" borderId="43" applyNumberFormat="0" applyFill="0" applyAlignment="0" applyProtection="0">
      <alignment vertical="center"/>
    </xf>
    <xf numFmtId="0" fontId="189" fillId="0" borderId="43" applyNumberFormat="0" applyFill="0" applyAlignment="0" applyProtection="0">
      <alignment vertical="center"/>
    </xf>
    <xf numFmtId="0" fontId="189" fillId="0" borderId="43" applyNumberFormat="0" applyFill="0" applyAlignment="0" applyProtection="0">
      <alignment vertical="center"/>
    </xf>
    <xf numFmtId="0" fontId="190" fillId="0" borderId="45" applyNumberFormat="0" applyFill="0" applyAlignment="0" applyProtection="0">
      <alignment vertical="center"/>
    </xf>
    <xf numFmtId="0" fontId="190" fillId="0" borderId="45" applyNumberFormat="0" applyFill="0" applyAlignment="0" applyProtection="0">
      <alignment vertical="center"/>
    </xf>
    <xf numFmtId="0" fontId="190" fillId="0" borderId="45" applyNumberFormat="0" applyFill="0" applyAlignment="0" applyProtection="0">
      <alignment vertical="center"/>
    </xf>
    <xf numFmtId="0" fontId="190" fillId="0" borderId="45" applyNumberFormat="0" applyFill="0" applyAlignment="0" applyProtection="0">
      <alignment vertical="center"/>
    </xf>
    <xf numFmtId="0" fontId="190" fillId="0" borderId="0" applyNumberFormat="0" applyFill="0" applyBorder="0" applyAlignment="0" applyProtection="0">
      <alignment vertical="center"/>
    </xf>
    <xf numFmtId="0" fontId="190" fillId="0" borderId="0" applyNumberFormat="0" applyFill="0" applyBorder="0" applyAlignment="0" applyProtection="0">
      <alignment vertical="center"/>
    </xf>
    <xf numFmtId="0" fontId="190" fillId="0" borderId="0" applyNumberFormat="0" applyFill="0" applyBorder="0" applyAlignment="0" applyProtection="0">
      <alignment vertical="center"/>
    </xf>
    <xf numFmtId="0" fontId="190" fillId="0" borderId="0" applyNumberFormat="0" applyFill="0" applyBorder="0" applyAlignment="0" applyProtection="0">
      <alignment vertical="center"/>
    </xf>
    <xf numFmtId="0" fontId="191" fillId="51" borderId="36" applyNumberFormat="0" applyAlignment="0" applyProtection="0">
      <alignment vertical="center"/>
    </xf>
    <xf numFmtId="0" fontId="191" fillId="51" borderId="36" applyNumberFormat="0" applyAlignment="0" applyProtection="0">
      <alignment vertical="center"/>
    </xf>
    <xf numFmtId="0" fontId="191" fillId="51" borderId="36" applyNumberFormat="0" applyAlignment="0" applyProtection="0">
      <alignment vertical="center"/>
    </xf>
    <xf numFmtId="0" fontId="191" fillId="51" borderId="36" applyNumberFormat="0" applyAlignment="0" applyProtection="0">
      <alignment vertical="center"/>
    </xf>
    <xf numFmtId="0" fontId="192" fillId="0" borderId="0" applyNumberFormat="0" applyFill="0" applyBorder="0" applyAlignment="0" applyProtection="0">
      <alignment vertical="center"/>
    </xf>
    <xf numFmtId="0" fontId="192" fillId="0" borderId="0" applyNumberFormat="0" applyFill="0" applyBorder="0" applyAlignment="0" applyProtection="0">
      <alignment vertical="center"/>
    </xf>
    <xf numFmtId="0" fontId="192" fillId="0" borderId="0" applyNumberFormat="0" applyFill="0" applyBorder="0" applyAlignment="0" applyProtection="0">
      <alignment vertical="center"/>
    </xf>
    <xf numFmtId="0" fontId="192" fillId="0" borderId="0" applyNumberFormat="0" applyFill="0" applyBorder="0" applyAlignment="0" applyProtection="0">
      <alignment vertical="center"/>
    </xf>
    <xf numFmtId="0" fontId="193" fillId="0" borderId="0" applyNumberFormat="0" applyFill="0" applyBorder="0" applyAlignment="0" applyProtection="0">
      <alignment vertical="center"/>
    </xf>
    <xf numFmtId="0" fontId="193" fillId="0" borderId="0" applyNumberFormat="0" applyFill="0" applyBorder="0" applyAlignment="0" applyProtection="0">
      <alignment vertical="center"/>
    </xf>
    <xf numFmtId="0" fontId="193" fillId="0" borderId="0" applyNumberFormat="0" applyFill="0" applyBorder="0" applyAlignment="0" applyProtection="0">
      <alignment vertical="center"/>
    </xf>
    <xf numFmtId="0" fontId="193" fillId="0" borderId="0" applyNumberFormat="0" applyFill="0" applyBorder="0" applyAlignment="0" applyProtection="0">
      <alignment vertical="center"/>
    </xf>
    <xf numFmtId="0" fontId="194" fillId="0" borderId="54" applyNumberFormat="0" applyFill="0" applyAlignment="0" applyProtection="0">
      <alignment vertical="center"/>
    </xf>
    <xf numFmtId="0" fontId="194" fillId="0" borderId="54" applyNumberFormat="0" applyFill="0" applyAlignment="0" applyProtection="0">
      <alignment vertical="center"/>
    </xf>
    <xf numFmtId="0" fontId="194" fillId="0" borderId="54" applyNumberFormat="0" applyFill="0" applyAlignment="0" applyProtection="0">
      <alignment vertical="center"/>
    </xf>
    <xf numFmtId="0" fontId="194" fillId="0" borderId="54" applyNumberFormat="0" applyFill="0" applyAlignment="0" applyProtection="0">
      <alignment vertical="center"/>
    </xf>
    <xf numFmtId="0" fontId="8" fillId="0" borderId="0"/>
    <xf numFmtId="0" fontId="8" fillId="0" borderId="0"/>
    <xf numFmtId="0" fontId="198" fillId="0" borderId="0"/>
    <xf numFmtId="0" fontId="8" fillId="0" borderId="0"/>
    <xf numFmtId="9" fontId="8" fillId="0" borderId="0" applyFont="0" applyFill="0" applyBorder="0" applyAlignment="0" applyProtection="0"/>
    <xf numFmtId="0" fontId="3" fillId="0" borderId="0"/>
    <xf numFmtId="0" fontId="3" fillId="8" borderId="14" applyNumberFormat="0" applyFont="0" applyAlignment="0" applyProtection="0"/>
    <xf numFmtId="0" fontId="3" fillId="10" borderId="0" applyNumberFormat="0" applyBorder="0" applyAlignment="0" applyProtection="0"/>
    <xf numFmtId="0" fontId="3" fillId="11"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168" fontId="3" fillId="0" borderId="0" applyFont="0" applyFill="0" applyBorder="0" applyAlignment="0" applyProtection="0"/>
    <xf numFmtId="0" fontId="3" fillId="0" borderId="0"/>
    <xf numFmtId="168"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8" fillId="0" borderId="0"/>
    <xf numFmtId="0" fontId="3" fillId="0" borderId="0"/>
    <xf numFmtId="0" fontId="8" fillId="0" borderId="0"/>
    <xf numFmtId="0" fontId="3" fillId="0" borderId="0"/>
    <xf numFmtId="0" fontId="3" fillId="0" borderId="0"/>
    <xf numFmtId="0" fontId="8" fillId="0" borderId="0"/>
    <xf numFmtId="0" fontId="35" fillId="0" borderId="76" applyProtection="0">
      <alignment horizontal="center" vertical="top" wrapText="1"/>
    </xf>
    <xf numFmtId="0" fontId="35" fillId="0" borderId="77" applyProtection="0">
      <alignment horizontal="center" vertical="top" wrapText="1"/>
    </xf>
    <xf numFmtId="0" fontId="35" fillId="0" borderId="78" applyProtection="0">
      <alignment horizontal="center" vertical="top" wrapText="1"/>
    </xf>
    <xf numFmtId="0" fontId="173" fillId="0" borderId="0" applyNumberFormat="0" applyFill="0" applyBorder="0" applyAlignment="0" applyProtection="0"/>
    <xf numFmtId="0" fontId="8"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80" borderId="0" applyNumberFormat="0" applyFont="0" applyBorder="0" applyAlignment="0" applyProtection="0"/>
    <xf numFmtId="0" fontId="111" fillId="0" borderId="0"/>
    <xf numFmtId="0" fontId="111" fillId="0" borderId="0"/>
    <xf numFmtId="0" fontId="205" fillId="0" borderId="0"/>
    <xf numFmtId="0" fontId="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3" fillId="0" borderId="0"/>
    <xf numFmtId="0" fontId="3" fillId="0" borderId="0">
      <protection locked="0"/>
    </xf>
    <xf numFmtId="0" fontId="3" fillId="0" borderId="0">
      <protection locked="0"/>
    </xf>
    <xf numFmtId="0" fontId="3" fillId="0" borderId="0"/>
    <xf numFmtId="0" fontId="3" fillId="0" borderId="0"/>
    <xf numFmtId="0" fontId="3" fillId="0" borderId="0">
      <protection locked="0"/>
    </xf>
    <xf numFmtId="0" fontId="7" fillId="0" borderId="0"/>
    <xf numFmtId="0" fontId="2" fillId="0" borderId="0"/>
    <xf numFmtId="0" fontId="2" fillId="8" borderId="14"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168" fontId="2" fillId="0" borderId="0" applyFont="0" applyFill="0" applyBorder="0" applyAlignment="0" applyProtection="0"/>
    <xf numFmtId="0" fontId="2" fillId="0" borderId="0"/>
    <xf numFmtId="0" fontId="2" fillId="0" borderId="0"/>
    <xf numFmtId="165" fontId="8"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4" fillId="0" borderId="107" applyNumberFormat="0" applyFill="0" applyAlignment="0" applyProtection="0"/>
    <xf numFmtId="0" fontId="95" fillId="0" borderId="108" applyNumberFormat="0" applyFill="0" applyAlignment="0" applyProtection="0"/>
    <xf numFmtId="0" fontId="94" fillId="0" borderId="107" applyNumberFormat="0" applyFill="0" applyAlignment="0" applyProtection="0"/>
    <xf numFmtId="0" fontId="95" fillId="0" borderId="109" applyNumberFormat="0" applyFill="0" applyAlignment="0" applyProtection="0"/>
    <xf numFmtId="0" fontId="95" fillId="0" borderId="109" applyNumberFormat="0" applyFill="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5" fillId="0" borderId="110" applyProtection="0">
      <alignment horizontal="center"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21" fillId="0" borderId="107" applyNumberFormat="0" applyFill="0" applyAlignment="0" applyProtection="0"/>
    <xf numFmtId="0" fontId="147" fillId="0" borderId="108" applyNumberFormat="0" applyFill="0" applyAlignment="0" applyProtection="0"/>
    <xf numFmtId="0" fontId="150" fillId="0" borderId="107" applyNumberFormat="0" applyFill="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111" fillId="0" borderId="0" applyFont="0" applyFill="0" applyBorder="0" applyAlignment="0" applyProtection="0"/>
    <xf numFmtId="164" fontId="111" fillId="0" borderId="0" applyFont="0" applyFill="0" applyBorder="0" applyAlignment="0" applyProtection="0"/>
    <xf numFmtId="164" fontId="111" fillId="0" borderId="0" applyFont="0" applyFill="0" applyBorder="0" applyAlignment="0" applyProtection="0"/>
    <xf numFmtId="164" fontId="111" fillId="0" borderId="0" applyFont="0" applyFill="0" applyBorder="0" applyAlignment="0" applyProtection="0"/>
    <xf numFmtId="164"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190" fillId="0" borderId="107" applyNumberFormat="0" applyFill="0" applyAlignment="0" applyProtection="0">
      <alignment vertical="center"/>
    </xf>
    <xf numFmtId="0" fontId="190" fillId="0" borderId="107" applyNumberFormat="0" applyFill="0" applyAlignment="0" applyProtection="0">
      <alignment vertical="center"/>
    </xf>
    <xf numFmtId="0" fontId="190" fillId="0" borderId="107" applyNumberFormat="0" applyFill="0" applyAlignment="0" applyProtection="0">
      <alignment vertical="center"/>
    </xf>
    <xf numFmtId="0" fontId="190" fillId="0" borderId="107" applyNumberFormat="0" applyFill="0" applyAlignment="0" applyProtection="0">
      <alignment vertical="center"/>
    </xf>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8" borderId="14"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168" fontId="1" fillId="0" borderId="0" applyFont="0" applyFill="0" applyBorder="0" applyAlignment="0" applyProtection="0"/>
    <xf numFmtId="0" fontId="1" fillId="0" borderId="0"/>
    <xf numFmtId="165" fontId="8"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8" fillId="0" borderId="0"/>
    <xf numFmtId="176" fontId="58" fillId="35" borderId="125"/>
    <xf numFmtId="176" fontId="58" fillId="35" borderId="125"/>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7" borderId="126">
      <alignment horizontal="center"/>
    </xf>
    <xf numFmtId="0" fontId="47" fillId="37" borderId="126">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7" borderId="126">
      <alignment horizontal="center"/>
    </xf>
    <xf numFmtId="0" fontId="47" fillId="37" borderId="126">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7" borderId="126">
      <alignment horizontal="center"/>
    </xf>
    <xf numFmtId="0" fontId="47" fillId="37" borderId="126">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7" borderId="126">
      <alignment horizontal="center"/>
    </xf>
    <xf numFmtId="0" fontId="47" fillId="37" borderId="126">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6" borderId="123">
      <alignment horizontal="center"/>
    </xf>
    <xf numFmtId="0" fontId="47" fillId="37" borderId="126">
      <alignment horizontal="center"/>
    </xf>
    <xf numFmtId="0" fontId="47" fillId="37" borderId="126">
      <alignment horizontal="center"/>
    </xf>
    <xf numFmtId="0" fontId="47" fillId="36" borderId="123">
      <alignment horizontal="center"/>
    </xf>
    <xf numFmtId="176" fontId="58" fillId="34" borderId="121"/>
    <xf numFmtId="176" fontId="58" fillId="34" borderId="121"/>
    <xf numFmtId="176" fontId="58" fillId="40" borderId="127"/>
    <xf numFmtId="176" fontId="58" fillId="40" borderId="127"/>
    <xf numFmtId="176" fontId="58" fillId="34" borderId="121"/>
    <xf numFmtId="1" fontId="63" fillId="34" borderId="123" applyNumberFormat="0" applyFill="0" applyBorder="0" applyAlignment="0" applyProtection="0">
      <alignment horizontal="center" vertical="center" wrapText="1"/>
      <protection locked="0"/>
    </xf>
    <xf numFmtId="0" fontId="64" fillId="0" borderId="123" applyProtection="0">
      <alignment vertical="center"/>
    </xf>
    <xf numFmtId="0" fontId="64" fillId="0" borderId="123" applyProtection="0">
      <alignment vertical="center"/>
    </xf>
    <xf numFmtId="0" fontId="64" fillId="0" borderId="126" applyProtection="0">
      <alignment vertical="center"/>
    </xf>
    <xf numFmtId="0" fontId="64" fillId="0" borderId="126" applyProtection="0">
      <alignment vertical="center"/>
    </xf>
    <xf numFmtId="0" fontId="64" fillId="0" borderId="123" applyProtection="0">
      <alignment vertical="center"/>
    </xf>
    <xf numFmtId="0" fontId="64" fillId="0" borderId="123" applyProtection="0">
      <alignment vertical="center"/>
    </xf>
    <xf numFmtId="0" fontId="64" fillId="0" borderId="123" applyProtection="0">
      <alignment vertical="center"/>
    </xf>
    <xf numFmtId="0" fontId="64" fillId="0" borderId="126" applyProtection="0">
      <alignment vertical="center"/>
    </xf>
    <xf numFmtId="0" fontId="64" fillId="0" borderId="126" applyProtection="0">
      <alignment vertical="center"/>
    </xf>
    <xf numFmtId="0" fontId="64" fillId="0" borderId="123" applyProtection="0">
      <alignment vertical="center"/>
    </xf>
    <xf numFmtId="0" fontId="64" fillId="0" borderId="123" applyProtection="0">
      <alignment vertical="center"/>
    </xf>
    <xf numFmtId="0" fontId="64" fillId="0" borderId="123" applyProtection="0">
      <alignment vertical="center"/>
    </xf>
    <xf numFmtId="0" fontId="64" fillId="0" borderId="126" applyProtection="0">
      <alignment vertical="center"/>
    </xf>
    <xf numFmtId="0" fontId="64" fillId="0" borderId="126" applyProtection="0">
      <alignment vertical="center"/>
    </xf>
    <xf numFmtId="0" fontId="64" fillId="0" borderId="123" applyProtection="0">
      <alignment vertical="center"/>
    </xf>
    <xf numFmtId="0" fontId="64" fillId="0" borderId="123" applyProtection="0">
      <alignment vertical="center"/>
    </xf>
    <xf numFmtId="0" fontId="64" fillId="0" borderId="123" applyProtection="0">
      <alignment vertical="center"/>
    </xf>
    <xf numFmtId="0" fontId="64" fillId="0" borderId="126" applyProtection="0">
      <alignment vertical="center"/>
    </xf>
    <xf numFmtId="0" fontId="64" fillId="0" borderId="126" applyProtection="0">
      <alignment vertical="center"/>
    </xf>
    <xf numFmtId="0" fontId="64" fillId="0" borderId="123" applyProtection="0">
      <alignment vertical="center"/>
    </xf>
    <xf numFmtId="0" fontId="64" fillId="0" borderId="123" applyProtection="0">
      <alignment vertical="center"/>
    </xf>
    <xf numFmtId="0" fontId="64" fillId="0" borderId="123" applyProtection="0">
      <alignment vertical="center"/>
    </xf>
    <xf numFmtId="0" fontId="64" fillId="0" borderId="126" applyProtection="0">
      <alignment vertical="center"/>
    </xf>
    <xf numFmtId="0" fontId="64" fillId="0" borderId="126" applyProtection="0">
      <alignment vertical="center"/>
    </xf>
    <xf numFmtId="0" fontId="64" fillId="0" borderId="123" applyProtection="0">
      <alignment vertical="center"/>
    </xf>
    <xf numFmtId="0" fontId="76" fillId="42" borderId="128" applyNumberFormat="0" applyAlignment="0" applyProtection="0"/>
    <xf numFmtId="0" fontId="77" fillId="42" borderId="128" applyNumberFormat="0" applyAlignment="0" applyProtection="0"/>
    <xf numFmtId="0" fontId="76" fillId="42" borderId="128" applyNumberFormat="0" applyAlignment="0" applyProtection="0"/>
    <xf numFmtId="0" fontId="77" fillId="52" borderId="128" applyNumberFormat="0" applyAlignment="0" applyProtection="0"/>
    <xf numFmtId="0" fontId="77" fillId="52" borderId="128" applyNumberFormat="0" applyAlignment="0" applyProtection="0"/>
    <xf numFmtId="0" fontId="80" fillId="51" borderId="128" applyNumberFormat="0" applyAlignment="0" applyProtection="0"/>
    <xf numFmtId="181" fontId="81" fillId="0" borderId="123" applyNumberFormat="0" applyBorder="0" applyAlignment="0">
      <alignment horizontal="right" vertical="center"/>
      <protection locked="0"/>
    </xf>
    <xf numFmtId="0" fontId="83" fillId="0" borderId="129" applyNumberFormat="0" applyFill="0" applyAlignment="0" applyProtection="0"/>
    <xf numFmtId="0" fontId="100" fillId="42" borderId="128" applyNumberFormat="0" applyAlignment="0" applyProtection="0"/>
    <xf numFmtId="0" fontId="101" fillId="51" borderId="130" applyNumberFormat="0" applyAlignment="0" applyProtection="0"/>
    <xf numFmtId="0" fontId="35" fillId="0" borderId="131" applyProtection="0">
      <alignment horizontal="center" vertical="top" wrapText="1"/>
    </xf>
    <xf numFmtId="0" fontId="116" fillId="0" borderId="122" applyNumberFormat="0" applyAlignment="0" applyProtection="0">
      <alignment horizontal="left" vertical="center"/>
    </xf>
    <xf numFmtId="0" fontId="116" fillId="0" borderId="121">
      <alignment horizontal="left" vertical="center"/>
    </xf>
    <xf numFmtId="0" fontId="77" fillId="42" borderId="128" applyNumberFormat="0" applyAlignment="0" applyProtection="0"/>
    <xf numFmtId="10" fontId="108" fillId="77" borderId="123" applyNumberFormat="0" applyBorder="0" applyAlignment="0" applyProtection="0"/>
    <xf numFmtId="0" fontId="10" fillId="43" borderId="132" applyNumberFormat="0" applyFont="0" applyAlignment="0" applyProtection="0"/>
    <xf numFmtId="0" fontId="130" fillId="43" borderId="132" applyNumberFormat="0" applyFont="0" applyAlignment="0" applyProtection="0"/>
    <xf numFmtId="0" fontId="47" fillId="43" borderId="132" applyNumberFormat="0" applyFont="0" applyAlignment="0" applyProtection="0"/>
    <xf numFmtId="0" fontId="9" fillId="43" borderId="132" applyNumberFormat="0" applyFont="0" applyAlignment="0" applyProtection="0"/>
    <xf numFmtId="0" fontId="9" fillId="43" borderId="132" applyNumberFormat="0" applyFont="0" applyAlignment="0" applyProtection="0"/>
    <xf numFmtId="0" fontId="112" fillId="43" borderId="132" applyNumberFormat="0" applyFont="0" applyAlignment="0" applyProtection="0"/>
    <xf numFmtId="0" fontId="9" fillId="43" borderId="132" applyNumberFormat="0" applyFont="0" applyAlignment="0" applyProtection="0"/>
    <xf numFmtId="0" fontId="134" fillId="51" borderId="130" applyNumberFormat="0" applyAlignment="0" applyProtection="0"/>
    <xf numFmtId="0" fontId="135" fillId="41" borderId="130" applyNumberFormat="0" applyAlignment="0" applyProtection="0"/>
    <xf numFmtId="0" fontId="134" fillId="51" borderId="130" applyNumberFormat="0" applyAlignment="0" applyProtection="0"/>
    <xf numFmtId="0" fontId="135" fillId="41" borderId="130"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43" borderId="132" applyNumberFormat="0" applyFont="0" applyAlignment="0" applyProtection="0"/>
    <xf numFmtId="0" fontId="164" fillId="51" borderId="128" applyNumberFormat="0" applyAlignment="0" applyProtection="0"/>
    <xf numFmtId="0" fontId="81" fillId="0" borderId="124" applyNumberFormat="0" applyFont="0" applyBorder="0" applyAlignment="0">
      <alignment horizontal="left" vertical="center"/>
    </xf>
    <xf numFmtId="0" fontId="81" fillId="0" borderId="124" applyNumberFormat="0" applyFont="0" applyBorder="0" applyAlignment="0">
      <alignment vertical="center"/>
    </xf>
    <xf numFmtId="0" fontId="81" fillId="0" borderId="124" applyNumberFormat="0" applyBorder="0" applyAlignment="0">
      <alignment horizontal="left" vertical="center"/>
    </xf>
    <xf numFmtId="0" fontId="135" fillId="51" borderId="130" applyNumberFormat="0" applyAlignment="0" applyProtection="0"/>
    <xf numFmtId="0" fontId="83" fillId="0" borderId="133" applyNumberFormat="0" applyFill="0" applyAlignment="0" applyProtection="0"/>
    <xf numFmtId="0" fontId="106" fillId="0" borderId="129" applyNumberFormat="0" applyFill="0" applyAlignment="0" applyProtection="0"/>
    <xf numFmtId="0" fontId="83" fillId="0" borderId="133" applyNumberFormat="0" applyFill="0" applyAlignment="0" applyProtection="0"/>
    <xf numFmtId="0" fontId="106" fillId="0" borderId="134" applyNumberFormat="0" applyFill="0" applyAlignment="0" applyProtection="0"/>
    <xf numFmtId="0" fontId="106" fillId="0" borderId="134" applyNumberFormat="0" applyFill="0" applyAlignment="0" applyProtection="0"/>
    <xf numFmtId="164" fontId="111" fillId="0" borderId="0" applyFont="0" applyFill="0" applyBorder="0" applyAlignment="0" applyProtection="0"/>
    <xf numFmtId="164" fontId="111" fillId="0" borderId="0" applyFont="0" applyFill="0" applyBorder="0" applyAlignment="0" applyProtection="0"/>
    <xf numFmtId="164" fontId="111" fillId="0" borderId="0" applyFont="0" applyFill="0" applyBorder="0" applyAlignment="0" applyProtection="0"/>
    <xf numFmtId="164" fontId="111" fillId="0" borderId="0" applyFont="0" applyFill="0" applyBorder="0" applyAlignment="0" applyProtection="0"/>
    <xf numFmtId="164"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0" fontId="82" fillId="43" borderId="132" applyNumberFormat="0" applyFont="0" applyAlignment="0" applyProtection="0"/>
    <xf numFmtId="0" fontId="143" fillId="77" borderId="132" applyNumberFormat="0" applyFont="0" applyAlignment="0"/>
    <xf numFmtId="0" fontId="168" fillId="0" borderId="133" applyNumberFormat="0" applyFill="0" applyAlignment="0" applyProtection="0"/>
    <xf numFmtId="0" fontId="143" fillId="0" borderId="135" applyNumberFormat="0" applyFont="0" applyAlignment="0"/>
    <xf numFmtId="0" fontId="169" fillId="51" borderId="128" applyNumberFormat="0" applyAlignment="0" applyProtection="0"/>
    <xf numFmtId="0" fontId="80" fillId="41" borderId="128" applyNumberFormat="0" applyAlignment="0" applyProtection="0"/>
    <xf numFmtId="0" fontId="80" fillId="41" borderId="128" applyNumberFormat="0" applyAlignment="0" applyProtection="0"/>
    <xf numFmtId="0" fontId="170" fillId="41" borderId="128" applyNumberFormat="0" applyAlignment="0" applyProtection="0"/>
    <xf numFmtId="0" fontId="170" fillId="41" borderId="128" applyNumberFormat="0" applyAlignment="0" applyProtection="0"/>
    <xf numFmtId="0" fontId="47" fillId="0" borderId="123" applyNumberFormat="0" applyFont="0" applyFill="0" applyAlignment="0" applyProtection="0"/>
    <xf numFmtId="0" fontId="106" fillId="0" borderId="133" applyNumberFormat="0" applyFill="0" applyAlignment="0" applyProtection="0"/>
    <xf numFmtId="0" fontId="82" fillId="43" borderId="132" applyNumberFormat="0" applyFont="0" applyAlignment="0" applyProtection="0"/>
    <xf numFmtId="0" fontId="107" fillId="43" borderId="132" applyNumberFormat="0" applyFont="0" applyAlignment="0" applyProtection="0"/>
    <xf numFmtId="0" fontId="76" fillId="42" borderId="128" applyNumberFormat="0" applyAlignment="0" applyProtection="0"/>
    <xf numFmtId="0" fontId="169" fillId="41" borderId="128" applyNumberFormat="0" applyAlignment="0" applyProtection="0"/>
    <xf numFmtId="0" fontId="134" fillId="41" borderId="130" applyNumberFormat="0" applyAlignment="0" applyProtection="0"/>
    <xf numFmtId="0" fontId="176" fillId="0" borderId="124" applyNumberFormat="0" applyFont="0" applyBorder="0" applyAlignment="0">
      <alignment horizontal="left" vertical="center"/>
    </xf>
    <xf numFmtId="0" fontId="181" fillId="43" borderId="132" applyNumberFormat="0" applyFont="0" applyAlignment="0" applyProtection="0">
      <alignment vertical="center"/>
    </xf>
    <xf numFmtId="0" fontId="181" fillId="43" borderId="132" applyNumberFormat="0" applyFont="0" applyAlignment="0" applyProtection="0">
      <alignment vertical="center"/>
    </xf>
    <xf numFmtId="0" fontId="181" fillId="43" borderId="132" applyNumberFormat="0" applyFont="0" applyAlignment="0" applyProtection="0">
      <alignment vertical="center"/>
    </xf>
    <xf numFmtId="0" fontId="181" fillId="43" borderId="132" applyNumberFormat="0" applyFont="0" applyAlignment="0" applyProtection="0">
      <alignment vertical="center"/>
    </xf>
    <xf numFmtId="0" fontId="183" fillId="42" borderId="128" applyNumberFormat="0" applyAlignment="0" applyProtection="0">
      <alignment vertical="center"/>
    </xf>
    <xf numFmtId="0" fontId="183" fillId="42" borderId="128" applyNumberFormat="0" applyAlignment="0" applyProtection="0">
      <alignment vertical="center"/>
    </xf>
    <xf numFmtId="0" fontId="183" fillId="42" borderId="128" applyNumberFormat="0" applyAlignment="0" applyProtection="0">
      <alignment vertical="center"/>
    </xf>
    <xf numFmtId="0" fontId="183" fillId="42" borderId="128" applyNumberFormat="0" applyAlignment="0" applyProtection="0">
      <alignment vertical="center"/>
    </xf>
    <xf numFmtId="0" fontId="184" fillId="51" borderId="130" applyNumberFormat="0" applyAlignment="0" applyProtection="0">
      <alignment vertical="center"/>
    </xf>
    <xf numFmtId="0" fontId="184" fillId="51" borderId="130" applyNumberFormat="0" applyAlignment="0" applyProtection="0">
      <alignment vertical="center"/>
    </xf>
    <xf numFmtId="0" fontId="184" fillId="51" borderId="130" applyNumberFormat="0" applyAlignment="0" applyProtection="0">
      <alignment vertical="center"/>
    </xf>
    <xf numFmtId="0" fontId="184" fillId="51" borderId="130" applyNumberFormat="0" applyAlignment="0" applyProtection="0">
      <alignment vertical="center"/>
    </xf>
    <xf numFmtId="0" fontId="191" fillId="51" borderId="128" applyNumberFormat="0" applyAlignment="0" applyProtection="0">
      <alignment vertical="center"/>
    </xf>
    <xf numFmtId="0" fontId="191" fillId="51" borderId="128" applyNumberFormat="0" applyAlignment="0" applyProtection="0">
      <alignment vertical="center"/>
    </xf>
    <xf numFmtId="0" fontId="191" fillId="51" borderId="128" applyNumberFormat="0" applyAlignment="0" applyProtection="0">
      <alignment vertical="center"/>
    </xf>
    <xf numFmtId="0" fontId="191" fillId="51" borderId="128" applyNumberFormat="0" applyAlignment="0" applyProtection="0">
      <alignment vertical="center"/>
    </xf>
    <xf numFmtId="0" fontId="194" fillId="0" borderId="133" applyNumberFormat="0" applyFill="0" applyAlignment="0" applyProtection="0">
      <alignment vertical="center"/>
    </xf>
    <xf numFmtId="0" fontId="194" fillId="0" borderId="133" applyNumberFormat="0" applyFill="0" applyAlignment="0" applyProtection="0">
      <alignment vertical="center"/>
    </xf>
    <xf numFmtId="0" fontId="194" fillId="0" borderId="133" applyNumberFormat="0" applyFill="0" applyAlignment="0" applyProtection="0">
      <alignment vertical="center"/>
    </xf>
    <xf numFmtId="0" fontId="194" fillId="0" borderId="133" applyNumberFormat="0" applyFill="0" applyAlignment="0" applyProtection="0">
      <alignment vertical="center"/>
    </xf>
    <xf numFmtId="0" fontId="1" fillId="0" borderId="0"/>
  </cellStyleXfs>
  <cellXfs count="987">
    <xf numFmtId="0" fontId="0" fillId="0" borderId="0" xfId="0"/>
    <xf numFmtId="0" fontId="38" fillId="0" borderId="5" xfId="69" applyFont="1" applyFill="1" applyBorder="1" applyAlignment="1">
      <alignment horizontal="left" vertical="center" wrapText="1" readingOrder="1"/>
    </xf>
    <xf numFmtId="3" fontId="34" fillId="0" borderId="5" xfId="69" applyNumberFormat="1" applyFont="1" applyFill="1" applyBorder="1" applyAlignment="1" applyProtection="1">
      <alignment vertical="center" readingOrder="1"/>
      <protection locked="0"/>
    </xf>
    <xf numFmtId="3" fontId="34" fillId="0" borderId="5" xfId="69" applyNumberFormat="1" applyFont="1" applyFill="1" applyBorder="1" applyAlignment="1" applyProtection="1">
      <alignment horizontal="center" vertical="center" wrapText="1" readingOrder="1"/>
      <protection locked="0"/>
    </xf>
    <xf numFmtId="3" fontId="39" fillId="0" borderId="6" xfId="69" applyNumberFormat="1" applyFont="1" applyFill="1" applyBorder="1" applyAlignment="1" applyProtection="1">
      <alignment horizontal="centerContinuous" vertical="center" wrapText="1" readingOrder="1"/>
      <protection locked="0"/>
    </xf>
    <xf numFmtId="0" fontId="8" fillId="0" borderId="0" xfId="3858" applyFont="1" applyFill="1" applyAlignment="1">
      <alignment vertical="center"/>
    </xf>
    <xf numFmtId="0" fontId="34" fillId="0" borderId="83" xfId="3858" applyFont="1" applyFill="1" applyBorder="1" applyAlignment="1">
      <alignment horizontal="left" vertical="center" wrapText="1" readingOrder="1"/>
    </xf>
    <xf numFmtId="0" fontId="42" fillId="0" borderId="0" xfId="3858" applyFont="1" applyFill="1" applyAlignment="1">
      <alignment horizontal="center" vertical="center"/>
    </xf>
    <xf numFmtId="49" fontId="42" fillId="0" borderId="83" xfId="70" applyNumberFormat="1" applyFont="1" applyFill="1" applyBorder="1" applyAlignment="1">
      <alignment horizontal="center" vertical="center" readingOrder="1"/>
    </xf>
    <xf numFmtId="0" fontId="42" fillId="0" borderId="83" xfId="3858" applyFont="1" applyFill="1" applyBorder="1" applyAlignment="1">
      <alignment horizontal="left" vertical="center" wrapText="1" readingOrder="1"/>
    </xf>
    <xf numFmtId="3" fontId="42" fillId="0" borderId="83" xfId="3858" applyNumberFormat="1" applyFont="1" applyFill="1" applyBorder="1" applyAlignment="1">
      <alignment horizontal="left" vertical="center" wrapText="1" readingOrder="1"/>
    </xf>
    <xf numFmtId="3" fontId="42" fillId="0" borderId="83" xfId="3858" applyNumberFormat="1" applyFont="1" applyFill="1" applyBorder="1" applyAlignment="1" applyProtection="1">
      <alignment vertical="center" readingOrder="1"/>
      <protection locked="0"/>
    </xf>
    <xf numFmtId="0" fontId="8" fillId="0" borderId="0" xfId="3858" applyFont="1" applyFill="1" applyAlignment="1">
      <alignment vertical="center" readingOrder="1"/>
    </xf>
    <xf numFmtId="0" fontId="42" fillId="0" borderId="83" xfId="70" quotePrefix="1" applyFont="1" applyFill="1" applyBorder="1" applyAlignment="1">
      <alignment vertical="center" wrapText="1" readingOrder="1"/>
    </xf>
    <xf numFmtId="0" fontId="42" fillId="0" borderId="0" xfId="70" quotePrefix="1" applyFont="1" applyFill="1" applyBorder="1" applyAlignment="1">
      <alignment vertical="center" wrapText="1" readingOrder="1"/>
    </xf>
    <xf numFmtId="49" fontId="34" fillId="0" borderId="1" xfId="67" applyNumberFormat="1" applyFont="1" applyFill="1" applyBorder="1" applyAlignment="1">
      <alignment horizontal="center" vertical="center" textRotation="90" wrapText="1" readingOrder="1"/>
    </xf>
    <xf numFmtId="0" fontId="42" fillId="0" borderId="0" xfId="69" applyFont="1" applyFill="1" applyAlignment="1">
      <alignment vertical="center"/>
    </xf>
    <xf numFmtId="0" fontId="204" fillId="0" borderId="0" xfId="70" quotePrefix="1" applyNumberFormat="1" applyFont="1" applyFill="1" applyBorder="1" applyAlignment="1">
      <alignment horizontal="center" vertical="center" readingOrder="1"/>
    </xf>
    <xf numFmtId="3" fontId="33" fillId="0" borderId="1" xfId="67" applyNumberFormat="1" applyFont="1" applyFill="1" applyBorder="1" applyAlignment="1">
      <alignment horizontal="center" vertical="center" wrapText="1" readingOrder="1"/>
    </xf>
    <xf numFmtId="3" fontId="33" fillId="0" borderId="28" xfId="69" applyNumberFormat="1" applyFont="1" applyFill="1" applyBorder="1" applyAlignment="1" applyProtection="1">
      <alignment horizontal="center" vertical="center" wrapText="1" readingOrder="1"/>
      <protection locked="0"/>
    </xf>
    <xf numFmtId="3" fontId="33" fillId="0" borderId="30" xfId="67" applyNumberFormat="1" applyFont="1" applyFill="1" applyBorder="1" applyAlignment="1" applyProtection="1">
      <alignment horizontal="center" vertical="center" wrapText="1" readingOrder="1"/>
      <protection locked="0"/>
    </xf>
    <xf numFmtId="0" fontId="41" fillId="0" borderId="5" xfId="70" applyFont="1" applyFill="1" applyBorder="1" applyAlignment="1">
      <alignment vertical="center" wrapText="1" readingOrder="1"/>
    </xf>
    <xf numFmtId="3" fontId="41" fillId="0" borderId="5" xfId="70" applyNumberFormat="1" applyFont="1" applyFill="1" applyBorder="1" applyAlignment="1">
      <alignment vertical="center" wrapText="1" readingOrder="1"/>
    </xf>
    <xf numFmtId="3" fontId="33" fillId="0" borderId="5" xfId="70" applyNumberFormat="1" applyFont="1" applyFill="1" applyBorder="1" applyAlignment="1" applyProtection="1">
      <alignment horizontal="right" vertical="center" readingOrder="1"/>
      <protection locked="0"/>
    </xf>
    <xf numFmtId="49" fontId="34" fillId="0" borderId="26" xfId="70" applyNumberFormat="1" applyFont="1" applyFill="1" applyBorder="1" applyAlignment="1">
      <alignment horizontal="center" vertical="center" wrapText="1" readingOrder="1"/>
    </xf>
    <xf numFmtId="0" fontId="195" fillId="0" borderId="58" xfId="70" applyFont="1" applyFill="1" applyBorder="1" applyAlignment="1">
      <alignment vertical="center" wrapText="1" readingOrder="1"/>
    </xf>
    <xf numFmtId="49" fontId="195" fillId="0" borderId="58" xfId="70" applyNumberFormat="1" applyFont="1" applyFill="1" applyBorder="1" applyAlignment="1">
      <alignment vertical="center" wrapText="1" readingOrder="1"/>
    </xf>
    <xf numFmtId="3" fontId="33" fillId="0" borderId="58" xfId="70" applyNumberFormat="1" applyFont="1" applyFill="1" applyBorder="1" applyAlignment="1" applyProtection="1">
      <alignment horizontal="right" vertical="center" wrapText="1" readingOrder="1"/>
      <protection locked="0"/>
    </xf>
    <xf numFmtId="3" fontId="39" fillId="0" borderId="16" xfId="70" applyNumberFormat="1" applyFont="1" applyFill="1" applyBorder="1" applyAlignment="1" applyProtection="1">
      <alignment horizontal="right" vertical="center" wrapText="1" readingOrder="1"/>
      <protection locked="0"/>
    </xf>
    <xf numFmtId="49" fontId="34" fillId="0" borderId="3" xfId="70" quotePrefix="1" applyNumberFormat="1" applyFont="1" applyFill="1" applyBorder="1" applyAlignment="1">
      <alignment horizontal="center" vertical="center" readingOrder="1"/>
    </xf>
    <xf numFmtId="0" fontId="34" fillId="0" borderId="0" xfId="70" quotePrefix="1" applyNumberFormat="1" applyFont="1" applyFill="1" applyAlignment="1">
      <alignment horizontal="center" vertical="center" readingOrder="1"/>
    </xf>
    <xf numFmtId="0" fontId="33" fillId="0" borderId="0" xfId="70" quotePrefix="1" applyFont="1" applyFill="1" applyAlignment="1">
      <alignment vertical="center" wrapText="1" readingOrder="1"/>
    </xf>
    <xf numFmtId="3" fontId="34" fillId="0" borderId="0" xfId="70" applyNumberFormat="1" applyFont="1" applyFill="1" applyAlignment="1">
      <alignment horizontal="left" vertical="center" wrapText="1" readingOrder="1"/>
    </xf>
    <xf numFmtId="49" fontId="34" fillId="0" borderId="4" xfId="70" quotePrefix="1" applyNumberFormat="1" applyFont="1" applyFill="1" applyBorder="1" applyAlignment="1">
      <alignment horizontal="center" vertical="center" readingOrder="1"/>
    </xf>
    <xf numFmtId="0" fontId="38" fillId="0" borderId="5" xfId="68" applyFont="1" applyFill="1" applyBorder="1" applyAlignment="1">
      <alignment horizontal="left" vertical="center" wrapText="1" readingOrder="1"/>
    </xf>
    <xf numFmtId="3" fontId="34" fillId="0" borderId="5" xfId="68" applyNumberFormat="1" applyFont="1" applyFill="1" applyBorder="1" applyAlignment="1" applyProtection="1">
      <alignment vertical="center" readingOrder="1"/>
      <protection locked="0"/>
    </xf>
    <xf numFmtId="49" fontId="34" fillId="0" borderId="79" xfId="70" quotePrefix="1" applyNumberFormat="1" applyFont="1" applyFill="1" applyBorder="1" applyAlignment="1">
      <alignment horizontal="center" vertical="center" readingOrder="1"/>
    </xf>
    <xf numFmtId="0" fontId="34" fillId="0" borderId="0" xfId="70" quotePrefix="1" applyNumberFormat="1" applyFont="1" applyFill="1" applyBorder="1" applyAlignment="1">
      <alignment horizontal="center" vertical="center" readingOrder="1"/>
    </xf>
    <xf numFmtId="0" fontId="33" fillId="0" borderId="0" xfId="70" quotePrefix="1" applyFont="1" applyFill="1" applyBorder="1" applyAlignment="1">
      <alignment vertical="center" wrapText="1" readingOrder="1"/>
    </xf>
    <xf numFmtId="3" fontId="34" fillId="0" borderId="0" xfId="70" applyNumberFormat="1" applyFont="1" applyFill="1" applyBorder="1" applyAlignment="1">
      <alignment horizontal="left" vertical="center" wrapText="1" readingOrder="1"/>
    </xf>
    <xf numFmtId="49" fontId="34" fillId="0" borderId="82" xfId="70" quotePrefix="1" applyNumberFormat="1" applyFont="1" applyFill="1" applyBorder="1" applyAlignment="1">
      <alignment horizontal="center" vertical="center" readingOrder="1"/>
    </xf>
    <xf numFmtId="49" fontId="34" fillId="0" borderId="83" xfId="70" applyNumberFormat="1" applyFont="1" applyFill="1" applyBorder="1" applyAlignment="1">
      <alignment horizontal="center" vertical="center" readingOrder="1"/>
    </xf>
    <xf numFmtId="0" fontId="33" fillId="0" borderId="0" xfId="69" applyFont="1" applyFill="1" applyAlignment="1">
      <alignment vertical="center" wrapText="1"/>
    </xf>
    <xf numFmtId="0" fontId="33" fillId="0" borderId="0" xfId="69" applyFont="1" applyFill="1" applyAlignment="1">
      <alignment vertical="center"/>
    </xf>
    <xf numFmtId="2" fontId="34" fillId="0" borderId="0" xfId="70" applyNumberFormat="1" applyFont="1" applyFill="1" applyAlignment="1">
      <alignment horizontal="right" vertical="center" wrapText="1" readingOrder="1"/>
    </xf>
    <xf numFmtId="49" fontId="34" fillId="0" borderId="79" xfId="70" applyNumberFormat="1" applyFont="1" applyFill="1" applyBorder="1" applyAlignment="1">
      <alignment horizontal="center" vertical="center" wrapText="1" readingOrder="1"/>
    </xf>
    <xf numFmtId="3" fontId="39" fillId="0" borderId="80" xfId="70" applyNumberFormat="1" applyFont="1" applyFill="1" applyBorder="1" applyAlignment="1" applyProtection="1">
      <alignment horizontal="right" vertical="center" wrapText="1" readingOrder="1"/>
      <protection locked="0"/>
    </xf>
    <xf numFmtId="0" fontId="38" fillId="0" borderId="5" xfId="3858" applyFont="1" applyFill="1" applyBorder="1" applyAlignment="1">
      <alignment horizontal="left" vertical="center" wrapText="1" readingOrder="1"/>
    </xf>
    <xf numFmtId="3" fontId="34" fillId="0" borderId="5" xfId="3858" applyNumberFormat="1" applyFont="1" applyFill="1" applyBorder="1" applyAlignment="1" applyProtection="1">
      <alignment vertical="center" readingOrder="1"/>
      <protection locked="0"/>
    </xf>
    <xf numFmtId="3" fontId="34" fillId="0" borderId="5" xfId="3858" applyNumberFormat="1" applyFont="1" applyFill="1" applyBorder="1" applyAlignment="1" applyProtection="1">
      <alignment horizontal="center" vertical="center" wrapText="1" readingOrder="1"/>
      <protection locked="0"/>
    </xf>
    <xf numFmtId="0" fontId="42" fillId="0" borderId="0" xfId="70" quotePrefix="1" applyFont="1" applyFill="1" applyAlignment="1">
      <alignment vertical="center" wrapText="1" readingOrder="1"/>
    </xf>
    <xf numFmtId="3" fontId="38" fillId="0" borderId="0" xfId="3858" applyNumberFormat="1" applyFont="1" applyFill="1" applyBorder="1" applyAlignment="1">
      <alignment horizontal="left" vertical="center" wrapText="1" readingOrder="1"/>
    </xf>
    <xf numFmtId="3" fontId="34" fillId="0" borderId="0" xfId="3858" applyNumberFormat="1" applyFont="1" applyFill="1" applyBorder="1" applyAlignment="1" applyProtection="1">
      <alignment vertical="center" readingOrder="1"/>
      <protection locked="0"/>
    </xf>
    <xf numFmtId="0" fontId="33" fillId="0" borderId="0" xfId="3858" applyFont="1" applyFill="1" applyAlignment="1">
      <alignment vertical="center" wrapText="1"/>
    </xf>
    <xf numFmtId="0" fontId="33" fillId="0" borderId="0" xfId="3858" applyFont="1" applyFill="1" applyAlignment="1">
      <alignment vertical="center"/>
    </xf>
    <xf numFmtId="0" fontId="42" fillId="0" borderId="0" xfId="3858" applyFont="1" applyFill="1" applyAlignment="1">
      <alignment vertical="center"/>
    </xf>
    <xf numFmtId="0" fontId="34" fillId="0" borderId="0" xfId="70" quotePrefix="1" applyFont="1" applyFill="1" applyAlignment="1">
      <alignment vertical="center" wrapText="1" readingOrder="1"/>
    </xf>
    <xf numFmtId="3" fontId="42" fillId="0" borderId="0" xfId="70" applyNumberFormat="1" applyFont="1" applyFill="1" applyAlignment="1">
      <alignment horizontal="left" vertical="center" wrapText="1" readingOrder="1"/>
    </xf>
    <xf numFmtId="3" fontId="34" fillId="0" borderId="0" xfId="70" applyNumberFormat="1" applyFont="1" applyFill="1" applyAlignment="1" applyProtection="1">
      <alignment horizontal="right" vertical="center" readingOrder="1"/>
      <protection locked="0"/>
    </xf>
    <xf numFmtId="3" fontId="42" fillId="0" borderId="0" xfId="70" applyNumberFormat="1" applyFont="1" applyFill="1" applyAlignment="1" applyProtection="1">
      <alignment horizontal="right" vertical="center" readingOrder="1"/>
      <protection locked="0"/>
    </xf>
    <xf numFmtId="49" fontId="34" fillId="0" borderId="5" xfId="70" applyNumberFormat="1" applyFont="1" applyFill="1" applyBorder="1" applyAlignment="1">
      <alignment horizontal="left" vertical="center" wrapText="1" readingOrder="1"/>
    </xf>
    <xf numFmtId="0" fontId="33" fillId="0" borderId="0" xfId="3876" applyFont="1" applyFill="1" applyBorder="1" applyAlignment="1">
      <alignment vertical="center"/>
    </xf>
    <xf numFmtId="0" fontId="33" fillId="0" borderId="0" xfId="3877" applyFont="1" applyFill="1" applyBorder="1" applyAlignment="1">
      <alignment vertical="center"/>
    </xf>
    <xf numFmtId="0" fontId="8" fillId="0" borderId="0" xfId="3858" applyFont="1" applyFill="1" applyBorder="1" applyAlignment="1">
      <alignment vertical="center"/>
    </xf>
    <xf numFmtId="0" fontId="33" fillId="0" borderId="0" xfId="3878" applyFont="1" applyFill="1" applyBorder="1" applyAlignment="1">
      <alignment vertical="center"/>
    </xf>
    <xf numFmtId="0" fontId="33" fillId="0" borderId="0" xfId="3879" applyFont="1" applyFill="1" applyBorder="1" applyAlignment="1">
      <alignment vertical="center"/>
    </xf>
    <xf numFmtId="0" fontId="33" fillId="0" borderId="0" xfId="3880" applyFont="1" applyFill="1" applyBorder="1" applyAlignment="1">
      <alignment vertical="center"/>
    </xf>
    <xf numFmtId="0" fontId="33" fillId="0" borderId="0" xfId="3881" applyFont="1" applyFill="1" applyBorder="1" applyAlignment="1">
      <alignment vertical="center"/>
    </xf>
    <xf numFmtId="3" fontId="42" fillId="0" borderId="0" xfId="70" applyNumberFormat="1" applyFont="1" applyFill="1" applyBorder="1" applyAlignment="1">
      <alignment horizontal="left" vertical="center" wrapText="1" readingOrder="1"/>
    </xf>
    <xf numFmtId="0" fontId="42" fillId="0" borderId="0" xfId="3858" applyFont="1" applyFill="1" applyBorder="1" applyAlignment="1">
      <alignment vertical="center"/>
    </xf>
    <xf numFmtId="0" fontId="33" fillId="0" borderId="0" xfId="3882" applyFont="1" applyFill="1" applyBorder="1" applyAlignment="1">
      <alignment vertical="center"/>
    </xf>
    <xf numFmtId="3" fontId="38" fillId="0" borderId="0" xfId="69" applyNumberFormat="1" applyFont="1" applyFill="1" applyBorder="1" applyAlignment="1">
      <alignment horizontal="left" vertical="center" wrapText="1" readingOrder="1"/>
    </xf>
    <xf numFmtId="3" fontId="34" fillId="0" borderId="0" xfId="69" applyNumberFormat="1" applyFont="1" applyFill="1" applyBorder="1" applyAlignment="1" applyProtection="1">
      <alignment vertical="center" readingOrder="1"/>
      <protection locked="0"/>
    </xf>
    <xf numFmtId="0" fontId="42" fillId="0" borderId="0" xfId="69" applyFont="1" applyFill="1" applyAlignment="1">
      <alignment vertical="center" wrapText="1"/>
    </xf>
    <xf numFmtId="0" fontId="206" fillId="0" borderId="0" xfId="69" applyFont="1" applyFill="1" applyAlignment="1">
      <alignment vertical="center"/>
    </xf>
    <xf numFmtId="3" fontId="42" fillId="0" borderId="0" xfId="69" applyNumberFormat="1" applyFont="1" applyFill="1" applyBorder="1" applyAlignment="1">
      <alignment horizontal="left" vertical="center" wrapText="1" readingOrder="1"/>
    </xf>
    <xf numFmtId="3" fontId="42" fillId="0" borderId="0" xfId="69" applyNumberFormat="1" applyFont="1" applyFill="1" applyBorder="1" applyAlignment="1" applyProtection="1">
      <alignment vertical="center" readingOrder="1"/>
      <protection locked="0"/>
    </xf>
    <xf numFmtId="0" fontId="8" fillId="0" borderId="0" xfId="69" applyFont="1" applyFill="1" applyAlignment="1">
      <alignment vertical="center"/>
    </xf>
    <xf numFmtId="49" fontId="33" fillId="0" borderId="0" xfId="70" applyNumberFormat="1" applyFont="1" applyFill="1" applyBorder="1" applyAlignment="1">
      <alignment horizontal="left" vertical="center" wrapText="1" readingOrder="1"/>
    </xf>
    <xf numFmtId="49" fontId="34" fillId="0" borderId="0" xfId="70" applyNumberFormat="1" applyFont="1" applyFill="1" applyBorder="1" applyAlignment="1">
      <alignment vertical="center" readingOrder="1"/>
    </xf>
    <xf numFmtId="0" fontId="33" fillId="0" borderId="0" xfId="69" applyFont="1" applyFill="1" applyAlignment="1">
      <alignment vertical="center" wrapText="1" readingOrder="1"/>
    </xf>
    <xf numFmtId="0" fontId="34" fillId="0" borderId="0" xfId="69" applyFont="1" applyFill="1" applyBorder="1" applyAlignment="1">
      <alignment horizontal="left" vertical="center" wrapText="1" readingOrder="1"/>
    </xf>
    <xf numFmtId="0" fontId="34" fillId="0" borderId="5" xfId="69" applyFont="1" applyFill="1" applyBorder="1" applyAlignment="1">
      <alignment horizontal="left" vertical="center" wrapText="1" readingOrder="1"/>
    </xf>
    <xf numFmtId="0" fontId="42" fillId="0" borderId="0" xfId="59" applyFont="1" applyFill="1" applyBorder="1" applyAlignment="1" applyProtection="1">
      <alignment horizontal="left" vertical="center" wrapText="1"/>
    </xf>
    <xf numFmtId="0" fontId="42" fillId="0" borderId="0" xfId="59" applyFont="1" applyFill="1" applyBorder="1" applyAlignment="1" applyProtection="1">
      <alignment vertical="center" wrapText="1"/>
    </xf>
    <xf numFmtId="0" fontId="42" fillId="0" borderId="0" xfId="69" applyFont="1" applyFill="1" applyBorder="1" applyAlignment="1">
      <alignment horizontal="left" vertical="center" wrapText="1" readingOrder="1"/>
    </xf>
    <xf numFmtId="0" fontId="33" fillId="0" borderId="0" xfId="70" quotePrefix="1" applyFont="1" applyFill="1" applyBorder="1" applyAlignment="1" applyProtection="1">
      <alignment vertical="center" wrapText="1" readingOrder="1"/>
    </xf>
    <xf numFmtId="0" fontId="33" fillId="0" borderId="0" xfId="69" applyFont="1" applyFill="1" applyBorder="1" applyAlignment="1">
      <alignment horizontal="left" vertical="center" wrapText="1" readingOrder="1"/>
    </xf>
    <xf numFmtId="0" fontId="42" fillId="0" borderId="0" xfId="69" applyFont="1" applyFill="1" applyBorder="1" applyAlignment="1">
      <alignment vertical="center"/>
    </xf>
    <xf numFmtId="0" fontId="34" fillId="0" borderId="83" xfId="70" quotePrefix="1" applyNumberFormat="1" applyFont="1" applyFill="1" applyBorder="1" applyAlignment="1">
      <alignment horizontal="center" vertical="center" readingOrder="1"/>
    </xf>
    <xf numFmtId="0" fontId="34" fillId="0" borderId="83" xfId="69" applyFont="1" applyFill="1" applyBorder="1" applyAlignment="1">
      <alignment vertical="center"/>
    </xf>
    <xf numFmtId="49" fontId="34" fillId="0" borderId="83" xfId="70" applyNumberFormat="1" applyFont="1" applyFill="1" applyBorder="1" applyAlignment="1">
      <alignment horizontal="left" vertical="center" wrapText="1" readingOrder="1"/>
    </xf>
    <xf numFmtId="0" fontId="38" fillId="0" borderId="0" xfId="69" applyFont="1" applyFill="1" applyBorder="1" applyAlignment="1">
      <alignment horizontal="left" vertical="center" wrapText="1" readingOrder="1"/>
    </xf>
    <xf numFmtId="0" fontId="8" fillId="0" borderId="0" xfId="69" applyFont="1" applyFill="1" applyAlignment="1">
      <alignment vertical="center" wrapText="1"/>
    </xf>
    <xf numFmtId="0" fontId="33" fillId="0" borderId="0" xfId="70" quotePrefix="1" applyNumberFormat="1" applyFont="1" applyFill="1" applyBorder="1" applyAlignment="1">
      <alignment vertical="center" wrapText="1" readingOrder="1"/>
    </xf>
    <xf numFmtId="3" fontId="33" fillId="0" borderId="83" xfId="70" applyNumberFormat="1" applyFont="1" applyFill="1" applyBorder="1" applyAlignment="1" applyProtection="1">
      <alignment horizontal="right" vertical="center" readingOrder="1"/>
      <protection locked="0"/>
    </xf>
    <xf numFmtId="0" fontId="195" fillId="0" borderId="2" xfId="70" applyFont="1" applyFill="1" applyBorder="1" applyAlignment="1">
      <alignment vertical="center" wrapText="1" readingOrder="1"/>
    </xf>
    <xf numFmtId="49" fontId="195" fillId="0" borderId="2" xfId="70" applyNumberFormat="1" applyFont="1" applyFill="1" applyBorder="1" applyAlignment="1">
      <alignment vertical="center" wrapText="1" readingOrder="1"/>
    </xf>
    <xf numFmtId="3" fontId="33" fillId="0" borderId="2" xfId="70" applyNumberFormat="1" applyFont="1" applyFill="1" applyBorder="1" applyAlignment="1" applyProtection="1">
      <alignment horizontal="right" vertical="center" wrapText="1" readingOrder="1"/>
      <protection locked="0"/>
    </xf>
    <xf numFmtId="0" fontId="38" fillId="0" borderId="83" xfId="3858" applyFont="1" applyFill="1" applyBorder="1" applyAlignment="1">
      <alignment horizontal="left" vertical="center" wrapText="1" readingOrder="1"/>
    </xf>
    <xf numFmtId="3" fontId="38" fillId="0" borderId="83" xfId="3858" applyNumberFormat="1" applyFont="1" applyFill="1" applyBorder="1" applyAlignment="1">
      <alignment horizontal="left" vertical="center" wrapText="1" readingOrder="1"/>
    </xf>
    <xf numFmtId="3" fontId="34" fillId="0" borderId="83" xfId="3858" applyNumberFormat="1" applyFont="1" applyFill="1" applyBorder="1" applyAlignment="1" applyProtection="1">
      <alignment vertical="center" readingOrder="1"/>
      <protection locked="0"/>
    </xf>
    <xf numFmtId="3" fontId="34" fillId="0" borderId="83" xfId="3858" applyNumberFormat="1" applyFont="1" applyFill="1" applyBorder="1" applyAlignment="1" applyProtection="1">
      <alignment horizontal="center" vertical="center" wrapText="1" readingOrder="1"/>
      <protection locked="0"/>
    </xf>
    <xf numFmtId="3" fontId="39" fillId="0" borderId="84" xfId="3858" applyNumberFormat="1" applyFont="1" applyFill="1" applyBorder="1" applyAlignment="1" applyProtection="1">
      <alignment horizontal="centerContinuous" vertical="center" wrapText="1" readingOrder="1"/>
      <protection locked="0"/>
    </xf>
    <xf numFmtId="0" fontId="33" fillId="0" borderId="0" xfId="3858" applyFont="1" applyFill="1" applyBorder="1" applyAlignment="1">
      <alignment horizontal="left" vertical="center" wrapText="1" readingOrder="1"/>
    </xf>
    <xf numFmtId="0" fontId="33" fillId="0" borderId="89" xfId="3858" applyFont="1" applyFill="1" applyBorder="1" applyAlignment="1">
      <alignment horizontal="left" vertical="center" wrapText="1" readingOrder="1"/>
    </xf>
    <xf numFmtId="0" fontId="33" fillId="0" borderId="59" xfId="3858" applyFont="1" applyFill="1" applyBorder="1" applyAlignment="1">
      <alignment horizontal="left" vertical="center" wrapText="1" readingOrder="1"/>
    </xf>
    <xf numFmtId="0" fontId="34" fillId="0" borderId="0" xfId="3829" applyFont="1" applyFill="1" applyBorder="1" applyAlignment="1">
      <alignment vertical="center" wrapText="1"/>
    </xf>
    <xf numFmtId="0" fontId="33" fillId="0" borderId="0" xfId="3829" applyFont="1" applyFill="1" applyBorder="1" applyAlignment="1">
      <alignment vertical="center" wrapText="1"/>
    </xf>
    <xf numFmtId="1" fontId="34" fillId="0" borderId="0" xfId="70" applyNumberFormat="1" applyFont="1" applyFill="1" applyAlignment="1">
      <alignment horizontal="center" vertical="center" readingOrder="1"/>
    </xf>
    <xf numFmtId="1" fontId="34" fillId="0" borderId="0" xfId="70" quotePrefix="1" applyNumberFormat="1" applyFont="1" applyFill="1" applyAlignment="1">
      <alignment horizontal="center" vertical="center" readingOrder="1"/>
    </xf>
    <xf numFmtId="0" fontId="33" fillId="0" borderId="0" xfId="70" applyFont="1" applyFill="1" applyBorder="1" applyAlignment="1">
      <alignment horizontal="left" vertical="center" wrapText="1" readingOrder="1"/>
    </xf>
    <xf numFmtId="49" fontId="34" fillId="0" borderId="61" xfId="70" quotePrefix="1" applyNumberFormat="1" applyFont="1" applyFill="1" applyBorder="1" applyAlignment="1">
      <alignment horizontal="center" vertical="center" readingOrder="1"/>
    </xf>
    <xf numFmtId="0" fontId="38" fillId="0" borderId="68" xfId="3858" applyFont="1" applyFill="1" applyBorder="1" applyAlignment="1">
      <alignment horizontal="left" vertical="center" wrapText="1" readingOrder="1"/>
    </xf>
    <xf numFmtId="3" fontId="38" fillId="0" borderId="67" xfId="3858" applyNumberFormat="1" applyFont="1" applyFill="1" applyBorder="1" applyAlignment="1">
      <alignment horizontal="left" vertical="center" wrapText="1" readingOrder="1"/>
    </xf>
    <xf numFmtId="3" fontId="34" fillId="0" borderId="67" xfId="3858" applyNumberFormat="1" applyFont="1" applyFill="1" applyBorder="1" applyAlignment="1" applyProtection="1">
      <alignment vertical="center" readingOrder="1"/>
      <protection locked="0"/>
    </xf>
    <xf numFmtId="0" fontId="39" fillId="0" borderId="0" xfId="1537" applyFont="1" applyFill="1" applyBorder="1" applyAlignment="1">
      <alignment vertical="center" wrapText="1"/>
    </xf>
    <xf numFmtId="0" fontId="38" fillId="0" borderId="63" xfId="3858" applyFont="1" applyFill="1" applyBorder="1" applyAlignment="1">
      <alignment horizontal="left" vertical="center" wrapText="1" readingOrder="1"/>
    </xf>
    <xf numFmtId="3" fontId="38" fillId="0" borderId="63" xfId="3858" applyNumberFormat="1" applyFont="1" applyFill="1" applyBorder="1" applyAlignment="1">
      <alignment horizontal="left" vertical="center" wrapText="1" readingOrder="1"/>
    </xf>
    <xf numFmtId="3" fontId="34" fillId="0" borderId="63" xfId="3858" applyNumberFormat="1" applyFont="1" applyFill="1" applyBorder="1" applyAlignment="1" applyProtection="1">
      <alignment vertical="center" readingOrder="1"/>
      <protection locked="0"/>
    </xf>
    <xf numFmtId="0" fontId="33" fillId="0" borderId="0" xfId="3829" applyFont="1" applyFill="1" applyBorder="1" applyAlignment="1">
      <alignment horizontal="left" vertical="center" wrapText="1"/>
    </xf>
    <xf numFmtId="0" fontId="35" fillId="0" borderId="0" xfId="3858" applyFont="1" applyFill="1" applyAlignment="1">
      <alignment vertical="center"/>
    </xf>
    <xf numFmtId="0" fontId="34" fillId="0" borderId="0" xfId="3858" applyFont="1" applyFill="1" applyBorder="1" applyAlignment="1">
      <alignment vertical="center" wrapText="1"/>
    </xf>
    <xf numFmtId="0" fontId="34" fillId="0" borderId="0" xfId="3858" applyNumberFormat="1" applyFont="1" applyFill="1" applyBorder="1" applyAlignment="1">
      <alignment vertical="center" wrapText="1"/>
    </xf>
    <xf numFmtId="0" fontId="33" fillId="0" borderId="0" xfId="3858" applyFont="1" applyFill="1" applyBorder="1" applyAlignment="1">
      <alignment vertical="center" wrapText="1"/>
    </xf>
    <xf numFmtId="0" fontId="33" fillId="0" borderId="0" xfId="3858" applyNumberFormat="1" applyFont="1" applyFill="1" applyBorder="1" applyAlignment="1">
      <alignment vertical="center" wrapText="1"/>
    </xf>
    <xf numFmtId="3" fontId="39" fillId="0" borderId="0" xfId="70" applyNumberFormat="1" applyFont="1" applyFill="1" applyAlignment="1">
      <alignment horizontal="left" vertical="center" wrapText="1" readingOrder="1"/>
    </xf>
    <xf numFmtId="0" fontId="34" fillId="0" borderId="63" xfId="3858" applyFont="1" applyFill="1" applyBorder="1" applyAlignment="1">
      <alignment horizontal="left" vertical="center" wrapText="1" readingOrder="1"/>
    </xf>
    <xf numFmtId="0" fontId="195" fillId="0" borderId="90" xfId="70" applyFont="1" applyFill="1" applyBorder="1" applyAlignment="1">
      <alignment vertical="center" wrapText="1" readingOrder="1"/>
    </xf>
    <xf numFmtId="49" fontId="195" fillId="0" borderId="90" xfId="70" applyNumberFormat="1" applyFont="1" applyFill="1" applyBorder="1" applyAlignment="1">
      <alignment vertical="center" wrapText="1" readingOrder="1"/>
    </xf>
    <xf numFmtId="3" fontId="40" fillId="0" borderId="90" xfId="70" applyNumberFormat="1" applyFont="1" applyFill="1" applyBorder="1" applyAlignment="1">
      <alignment vertical="center" wrapText="1" readingOrder="1"/>
    </xf>
    <xf numFmtId="3" fontId="33" fillId="0" borderId="90" xfId="70" applyNumberFormat="1" applyFont="1" applyFill="1" applyBorder="1" applyAlignment="1" applyProtection="1">
      <alignment horizontal="right" vertical="center" wrapText="1" readingOrder="1"/>
      <protection locked="0"/>
    </xf>
    <xf numFmtId="0" fontId="33" fillId="0" borderId="0" xfId="3875" applyFont="1" applyFill="1" applyBorder="1" applyAlignment="1">
      <alignment vertical="center" wrapText="1"/>
    </xf>
    <xf numFmtId="49" fontId="34" fillId="0" borderId="81" xfId="70" quotePrefix="1" applyNumberFormat="1" applyFont="1" applyFill="1" applyBorder="1" applyAlignment="1">
      <alignment horizontal="center" vertical="center" readingOrder="1"/>
    </xf>
    <xf numFmtId="3" fontId="34" fillId="0" borderId="83" xfId="70" applyNumberFormat="1" applyFont="1" applyFill="1" applyBorder="1" applyAlignment="1" applyProtection="1">
      <alignment horizontal="right" vertical="center" readingOrder="1"/>
      <protection locked="0"/>
    </xf>
    <xf numFmtId="49" fontId="34" fillId="0" borderId="29" xfId="70" quotePrefix="1" applyNumberFormat="1" applyFont="1" applyFill="1" applyBorder="1" applyAlignment="1">
      <alignment horizontal="center" vertical="center" readingOrder="1"/>
    </xf>
    <xf numFmtId="0" fontId="33" fillId="0" borderId="91" xfId="3875" applyFont="1" applyFill="1" applyBorder="1" applyAlignment="1">
      <alignment vertical="center" wrapText="1"/>
    </xf>
    <xf numFmtId="0" fontId="33" fillId="0" borderId="0" xfId="1537" applyFont="1" applyFill="1" applyBorder="1" applyAlignment="1">
      <alignment vertical="center" wrapText="1"/>
    </xf>
    <xf numFmtId="0" fontId="200" fillId="0" borderId="0" xfId="3858" applyFont="1" applyFill="1" applyAlignment="1">
      <alignment vertical="center"/>
    </xf>
    <xf numFmtId="3" fontId="39" fillId="0" borderId="0" xfId="3858" applyNumberFormat="1" applyFont="1" applyFill="1" applyBorder="1" applyAlignment="1">
      <alignment horizontal="left" vertical="center" wrapText="1" readingOrder="1"/>
    </xf>
    <xf numFmtId="3" fontId="39" fillId="0" borderId="0" xfId="3858" applyNumberFormat="1" applyFont="1" applyFill="1" applyBorder="1" applyAlignment="1" applyProtection="1">
      <alignment vertical="center" readingOrder="1"/>
      <protection locked="0"/>
    </xf>
    <xf numFmtId="1" fontId="34" fillId="0" borderId="0" xfId="70" quotePrefix="1" applyNumberFormat="1" applyFont="1" applyFill="1" applyBorder="1" applyAlignment="1">
      <alignment horizontal="center" vertical="center" readingOrder="1"/>
    </xf>
    <xf numFmtId="0" fontId="196" fillId="0" borderId="0" xfId="3858" applyFont="1" applyFill="1" applyAlignment="1">
      <alignment vertical="center"/>
    </xf>
    <xf numFmtId="49" fontId="34" fillId="0" borderId="71" xfId="70" applyNumberFormat="1" applyFont="1" applyFill="1" applyBorder="1" applyAlignment="1">
      <alignment horizontal="center" vertical="center" wrapText="1" readingOrder="1"/>
    </xf>
    <xf numFmtId="49" fontId="34" fillId="0" borderId="73" xfId="70" quotePrefix="1" applyNumberFormat="1" applyFont="1" applyFill="1" applyBorder="1" applyAlignment="1">
      <alignment horizontal="center" vertical="center" readingOrder="1"/>
    </xf>
    <xf numFmtId="3" fontId="33" fillId="0" borderId="0" xfId="70" applyNumberFormat="1" applyFont="1" applyFill="1" applyBorder="1" applyAlignment="1" applyProtection="1">
      <alignment horizontal="right" vertical="center" wrapText="1" readingOrder="1"/>
      <protection locked="0"/>
    </xf>
    <xf numFmtId="0" fontId="34" fillId="0" borderId="0" xfId="70" applyNumberFormat="1" applyFont="1" applyFill="1" applyAlignment="1">
      <alignment horizontal="center" vertical="center" readingOrder="1"/>
    </xf>
    <xf numFmtId="0" fontId="33" fillId="0" borderId="0" xfId="70" quotePrefix="1" applyFont="1" applyFill="1" applyAlignment="1">
      <alignment horizontal="left" vertical="center" wrapText="1" readingOrder="1"/>
    </xf>
    <xf numFmtId="0" fontId="34" fillId="0" borderId="0" xfId="70" quotePrefix="1" applyFont="1" applyFill="1" applyAlignment="1">
      <alignment horizontal="left" vertical="center" wrapText="1" readingOrder="1"/>
    </xf>
    <xf numFmtId="0" fontId="34" fillId="0" borderId="0" xfId="70" applyNumberFormat="1" applyFont="1" applyFill="1" applyBorder="1" applyAlignment="1">
      <alignment horizontal="center" vertical="center" readingOrder="1"/>
    </xf>
    <xf numFmtId="0" fontId="33" fillId="0" borderId="0" xfId="70" applyFont="1" applyFill="1" applyAlignment="1">
      <alignment horizontal="left" vertical="center" wrapText="1" readingOrder="1"/>
    </xf>
    <xf numFmtId="3" fontId="38" fillId="0" borderId="83" xfId="3858" applyNumberFormat="1" applyFont="1" applyFill="1" applyBorder="1" applyAlignment="1">
      <alignment horizontal="center" vertical="center" wrapText="1" readingOrder="1"/>
    </xf>
    <xf numFmtId="3" fontId="34" fillId="0" borderId="0" xfId="70" applyNumberFormat="1" applyFont="1" applyFill="1" applyAlignment="1">
      <alignment horizontal="center" vertical="center" wrapText="1" readingOrder="1"/>
    </xf>
    <xf numFmtId="49" fontId="204" fillId="0" borderId="3" xfId="70" quotePrefix="1" applyNumberFormat="1" applyFont="1" applyFill="1" applyBorder="1" applyAlignment="1">
      <alignment horizontal="center" vertical="center" readingOrder="1"/>
    </xf>
    <xf numFmtId="0" fontId="202" fillId="0" borderId="0" xfId="3858" applyFont="1" applyFill="1" applyAlignment="1">
      <alignment vertical="center"/>
    </xf>
    <xf numFmtId="0" fontId="34" fillId="0" borderId="90" xfId="70" quotePrefix="1" applyNumberFormat="1" applyFont="1" applyFill="1" applyBorder="1" applyAlignment="1">
      <alignment horizontal="center" vertical="center" readingOrder="1"/>
    </xf>
    <xf numFmtId="49" fontId="34" fillId="0" borderId="90" xfId="70" applyNumberFormat="1" applyFont="1" applyFill="1" applyBorder="1" applyAlignment="1">
      <alignment horizontal="center" vertical="center" readingOrder="1"/>
    </xf>
    <xf numFmtId="1" fontId="34" fillId="0" borderId="0" xfId="70" applyNumberFormat="1" applyFont="1" applyFill="1" applyBorder="1" applyAlignment="1">
      <alignment horizontal="center" vertical="center" wrapText="1" readingOrder="1"/>
    </xf>
    <xf numFmtId="49" fontId="34" fillId="0" borderId="0" xfId="70" applyNumberFormat="1" applyFont="1" applyFill="1" applyBorder="1" applyAlignment="1">
      <alignment horizontal="center" vertical="center" readingOrder="1"/>
    </xf>
    <xf numFmtId="3" fontId="34" fillId="0" borderId="0" xfId="70" applyNumberFormat="1" applyFont="1" applyFill="1" applyBorder="1" applyAlignment="1" applyProtection="1">
      <alignment horizontal="right" vertical="center" readingOrder="1"/>
      <protection locked="0"/>
    </xf>
    <xf numFmtId="0" fontId="203" fillId="0" borderId="0" xfId="3858" applyFont="1" applyFill="1" applyAlignment="1">
      <alignment vertical="center"/>
    </xf>
    <xf numFmtId="49" fontId="34" fillId="0" borderId="0" xfId="70" applyNumberFormat="1" applyFont="1" applyFill="1" applyBorder="1" applyAlignment="1">
      <alignment horizontal="left" vertical="center" wrapText="1" readingOrder="1"/>
    </xf>
    <xf numFmtId="49" fontId="42" fillId="0" borderId="83" xfId="70" applyNumberFormat="1" applyFont="1" applyFill="1" applyBorder="1" applyAlignment="1">
      <alignment horizontal="left" vertical="center" wrapText="1" readingOrder="1"/>
    </xf>
    <xf numFmtId="3" fontId="42" fillId="0" borderId="83" xfId="70" applyNumberFormat="1" applyFont="1" applyFill="1" applyBorder="1" applyAlignment="1" applyProtection="1">
      <alignment horizontal="right" vertical="center" readingOrder="1"/>
      <protection locked="0"/>
    </xf>
    <xf numFmtId="49" fontId="34" fillId="0" borderId="22" xfId="70" quotePrefix="1" applyNumberFormat="1" applyFont="1" applyFill="1" applyBorder="1" applyAlignment="1">
      <alignment horizontal="center" vertical="center" readingOrder="1"/>
    </xf>
    <xf numFmtId="49" fontId="34" fillId="0" borderId="20" xfId="70" quotePrefix="1" applyNumberFormat="1" applyFont="1" applyFill="1" applyBorder="1" applyAlignment="1">
      <alignment horizontal="center" vertical="center" readingOrder="1"/>
    </xf>
    <xf numFmtId="49" fontId="34" fillId="0" borderId="92" xfId="70" quotePrefix="1" applyNumberFormat="1" applyFont="1" applyFill="1" applyBorder="1" applyAlignment="1">
      <alignment horizontal="center" vertical="center" readingOrder="1"/>
    </xf>
    <xf numFmtId="3" fontId="34" fillId="0" borderId="0" xfId="70" applyNumberFormat="1" applyFont="1" applyFill="1" applyAlignment="1" applyProtection="1">
      <alignment horizontal="center" vertical="center" readingOrder="1"/>
      <protection locked="0"/>
    </xf>
    <xf numFmtId="0" fontId="34" fillId="0" borderId="0" xfId="3858" applyFont="1" applyFill="1" applyBorder="1" applyAlignment="1">
      <alignment horizontal="left" vertical="center" wrapText="1" readingOrder="1"/>
    </xf>
    <xf numFmtId="49" fontId="34" fillId="0" borderId="3" xfId="3858" quotePrefix="1" applyNumberFormat="1" applyFont="1" applyFill="1" applyBorder="1" applyAlignment="1">
      <alignment horizontal="center" vertical="center" readingOrder="1"/>
    </xf>
    <xf numFmtId="49" fontId="34" fillId="0" borderId="3" xfId="70" applyNumberFormat="1" applyFont="1" applyFill="1" applyBorder="1" applyAlignment="1">
      <alignment horizontal="center" vertical="center" readingOrder="1"/>
    </xf>
    <xf numFmtId="3" fontId="34" fillId="0" borderId="0" xfId="3858" applyNumberFormat="1" applyFont="1" applyFill="1" applyBorder="1" applyAlignment="1">
      <alignment horizontal="left" vertical="center" wrapText="1" readingOrder="1"/>
    </xf>
    <xf numFmtId="0" fontId="35" fillId="0" borderId="53" xfId="1537" applyFont="1" applyFill="1" applyBorder="1" applyAlignment="1">
      <alignment vertical="center" wrapText="1"/>
    </xf>
    <xf numFmtId="0" fontId="33" fillId="0" borderId="0" xfId="3858" applyNumberFormat="1" applyFont="1" applyFill="1" applyAlignment="1">
      <alignment vertical="center" wrapText="1"/>
    </xf>
    <xf numFmtId="0" fontId="197" fillId="0" borderId="0" xfId="3858" applyFont="1" applyFill="1" applyAlignment="1">
      <alignment vertical="center"/>
    </xf>
    <xf numFmtId="0" fontId="34" fillId="0" borderId="0" xfId="3858" applyFont="1" applyFill="1" applyAlignment="1">
      <alignment vertical="center" wrapText="1"/>
    </xf>
    <xf numFmtId="0" fontId="34" fillId="0" borderId="0" xfId="3858" applyNumberFormat="1" applyFont="1" applyFill="1" applyAlignment="1">
      <alignment vertical="center" wrapText="1"/>
    </xf>
    <xf numFmtId="0" fontId="34" fillId="0" borderId="28" xfId="70" quotePrefix="1" applyNumberFormat="1" applyFont="1" applyFill="1" applyBorder="1" applyAlignment="1">
      <alignment horizontal="center" vertical="center" readingOrder="1"/>
    </xf>
    <xf numFmtId="49" fontId="34" fillId="0" borderId="0" xfId="70" quotePrefix="1" applyNumberFormat="1" applyFont="1" applyFill="1" applyBorder="1" applyAlignment="1">
      <alignment horizontal="left" vertical="center" readingOrder="1"/>
    </xf>
    <xf numFmtId="49" fontId="33" fillId="0" borderId="0" xfId="70" quotePrefix="1" applyNumberFormat="1" applyFont="1" applyFill="1" applyBorder="1" applyAlignment="1">
      <alignment horizontal="left" vertical="center" wrapText="1" readingOrder="1"/>
    </xf>
    <xf numFmtId="49" fontId="34" fillId="0" borderId="0" xfId="70" quotePrefix="1" applyNumberFormat="1" applyFont="1" applyFill="1" applyBorder="1" applyAlignment="1">
      <alignment horizontal="justify" vertical="center" wrapText="1" readingOrder="1"/>
    </xf>
    <xf numFmtId="49" fontId="40" fillId="0" borderId="91" xfId="70" applyNumberFormat="1" applyFont="1" applyFill="1" applyBorder="1" applyAlignment="1">
      <alignment horizontal="center" vertical="center" wrapText="1" readingOrder="1"/>
    </xf>
    <xf numFmtId="2" fontId="38" fillId="0" borderId="91" xfId="3858" applyNumberFormat="1" applyFont="1" applyFill="1" applyBorder="1" applyAlignment="1">
      <alignment horizontal="center" vertical="center" readingOrder="1"/>
    </xf>
    <xf numFmtId="0" fontId="38" fillId="0" borderId="91" xfId="3858" applyFont="1" applyFill="1" applyBorder="1" applyAlignment="1">
      <alignment horizontal="left" vertical="center" wrapText="1" readingOrder="1"/>
    </xf>
    <xf numFmtId="3" fontId="38" fillId="0" borderId="91" xfId="3858" applyNumberFormat="1" applyFont="1" applyFill="1" applyBorder="1" applyAlignment="1">
      <alignment horizontal="left" vertical="center" wrapText="1" readingOrder="1"/>
    </xf>
    <xf numFmtId="3" fontId="34" fillId="0" borderId="91" xfId="3858" applyNumberFormat="1" applyFont="1" applyFill="1" applyBorder="1" applyAlignment="1" applyProtection="1">
      <alignment vertical="center" readingOrder="1"/>
      <protection locked="0"/>
    </xf>
    <xf numFmtId="49" fontId="40" fillId="0" borderId="91" xfId="70" applyNumberFormat="1" applyFont="1" applyFill="1" applyBorder="1" applyAlignment="1">
      <alignment horizontal="center" vertical="center" readingOrder="1"/>
    </xf>
    <xf numFmtId="0" fontId="38" fillId="0" borderId="0" xfId="3858" applyFont="1" applyFill="1" applyBorder="1" applyAlignment="1">
      <alignment horizontal="left" vertical="center" wrapText="1" readingOrder="1"/>
    </xf>
    <xf numFmtId="49" fontId="34" fillId="0" borderId="90" xfId="70" quotePrefix="1" applyNumberFormat="1" applyFont="1" applyFill="1" applyBorder="1" applyAlignment="1">
      <alignment horizontal="left" vertical="center" readingOrder="1"/>
    </xf>
    <xf numFmtId="3" fontId="34" fillId="0" borderId="0" xfId="70" applyNumberFormat="1" applyFont="1" applyFill="1" applyBorder="1" applyAlignment="1" applyProtection="1">
      <alignment vertical="center" readingOrder="1"/>
      <protection locked="0"/>
    </xf>
    <xf numFmtId="0" fontId="33" fillId="0" borderId="2" xfId="0" applyFont="1" applyFill="1" applyBorder="1" applyAlignment="1">
      <alignment horizontal="left" vertical="center"/>
    </xf>
    <xf numFmtId="3" fontId="42" fillId="0" borderId="6" xfId="70" applyNumberFormat="1" applyFont="1" applyFill="1" applyBorder="1" applyAlignment="1" applyProtection="1">
      <alignment horizontal="right" vertical="center" readingOrder="1"/>
    </xf>
    <xf numFmtId="3" fontId="34" fillId="0" borderId="5" xfId="3858" applyNumberFormat="1" applyFont="1" applyFill="1" applyBorder="1" applyAlignment="1" applyProtection="1">
      <alignment horizontal="center" vertical="center" wrapText="1" readingOrder="1"/>
    </xf>
    <xf numFmtId="3" fontId="39" fillId="0" borderId="6" xfId="3858" applyNumberFormat="1" applyFont="1" applyFill="1" applyBorder="1" applyAlignment="1" applyProtection="1">
      <alignment horizontal="centerContinuous" vertical="center" wrapText="1" readingOrder="1"/>
    </xf>
    <xf numFmtId="3" fontId="33" fillId="0" borderId="5" xfId="70" applyNumberFormat="1" applyFont="1" applyFill="1" applyBorder="1" applyAlignment="1" applyProtection="1">
      <alignment horizontal="right" vertical="center" readingOrder="1"/>
    </xf>
    <xf numFmtId="3" fontId="33" fillId="0" borderId="58" xfId="70" applyNumberFormat="1" applyFont="1" applyFill="1" applyBorder="1" applyAlignment="1" applyProtection="1">
      <alignment horizontal="right" vertical="center" wrapText="1" readingOrder="1"/>
    </xf>
    <xf numFmtId="3" fontId="39" fillId="0" borderId="80" xfId="70" applyNumberFormat="1" applyFont="1" applyFill="1" applyBorder="1" applyAlignment="1" applyProtection="1">
      <alignment horizontal="right" vertical="center" wrapText="1" readingOrder="1"/>
    </xf>
    <xf numFmtId="3" fontId="34" fillId="0" borderId="0" xfId="3858" applyNumberFormat="1" applyFont="1" applyFill="1" applyBorder="1" applyAlignment="1" applyProtection="1">
      <alignment horizontal="center" vertical="center" wrapText="1" readingOrder="1"/>
    </xf>
    <xf numFmtId="3" fontId="39" fillId="0" borderId="19" xfId="3858" applyNumberFormat="1" applyFont="1" applyFill="1" applyBorder="1" applyAlignment="1" applyProtection="1">
      <alignment horizontal="centerContinuous" vertical="center" wrapText="1" readingOrder="1"/>
    </xf>
    <xf numFmtId="3" fontId="34" fillId="0" borderId="0" xfId="70" applyNumberFormat="1" applyFont="1" applyFill="1" applyAlignment="1" applyProtection="1">
      <alignment horizontal="right" vertical="center" readingOrder="1"/>
    </xf>
    <xf numFmtId="3" fontId="39" fillId="0" borderId="19" xfId="70" applyNumberFormat="1" applyFont="1" applyFill="1" applyBorder="1" applyAlignment="1" applyProtection="1">
      <alignment horizontal="right" vertical="center" readingOrder="1"/>
    </xf>
    <xf numFmtId="3" fontId="42" fillId="0" borderId="0" xfId="70" applyNumberFormat="1" applyFont="1" applyFill="1" applyAlignment="1" applyProtection="1">
      <alignment horizontal="right" vertical="center" readingOrder="1"/>
    </xf>
    <xf numFmtId="3" fontId="42" fillId="0" borderId="19" xfId="70" applyNumberFormat="1" applyFont="1" applyFill="1" applyBorder="1" applyAlignment="1" applyProtection="1">
      <alignment horizontal="right" vertical="center" readingOrder="1"/>
    </xf>
    <xf numFmtId="3" fontId="39" fillId="0" borderId="6" xfId="70" applyNumberFormat="1" applyFont="1" applyFill="1" applyBorder="1" applyAlignment="1" applyProtection="1">
      <alignment horizontal="right" vertical="center" readingOrder="1"/>
    </xf>
    <xf numFmtId="3" fontId="39" fillId="0" borderId="16" xfId="70" applyNumberFormat="1" applyFont="1" applyFill="1" applyBorder="1" applyAlignment="1" applyProtection="1">
      <alignment horizontal="right" vertical="center" wrapText="1" readingOrder="1"/>
    </xf>
    <xf numFmtId="3" fontId="34" fillId="0" borderId="5" xfId="69" applyNumberFormat="1" applyFont="1" applyFill="1" applyBorder="1" applyAlignment="1" applyProtection="1">
      <alignment horizontal="center" vertical="center" wrapText="1" readingOrder="1"/>
    </xf>
    <xf numFmtId="3" fontId="39" fillId="0" borderId="6" xfId="69" applyNumberFormat="1" applyFont="1" applyFill="1" applyBorder="1" applyAlignment="1" applyProtection="1">
      <alignment horizontal="centerContinuous" vertical="center" wrapText="1" readingOrder="1"/>
    </xf>
    <xf numFmtId="3" fontId="34" fillId="0" borderId="0" xfId="69" applyNumberFormat="1" applyFont="1" applyFill="1" applyBorder="1" applyAlignment="1" applyProtection="1">
      <alignment horizontal="center" vertical="center" wrapText="1" readingOrder="1"/>
    </xf>
    <xf numFmtId="3" fontId="39" fillId="0" borderId="19" xfId="69" applyNumberFormat="1" applyFont="1" applyFill="1" applyBorder="1" applyAlignment="1" applyProtection="1">
      <alignment horizontal="centerContinuous" vertical="center" wrapText="1" readingOrder="1"/>
    </xf>
    <xf numFmtId="3" fontId="42" fillId="0" borderId="0" xfId="69" applyNumberFormat="1" applyFont="1" applyFill="1" applyBorder="1" applyAlignment="1" applyProtection="1">
      <alignment horizontal="center" vertical="center" wrapText="1" readingOrder="1"/>
    </xf>
    <xf numFmtId="3" fontId="42" fillId="0" borderId="19" xfId="69" applyNumberFormat="1" applyFont="1" applyFill="1" applyBorder="1" applyAlignment="1" applyProtection="1">
      <alignment horizontal="centerContinuous" vertical="center" wrapText="1" readingOrder="1"/>
    </xf>
    <xf numFmtId="3" fontId="34" fillId="0" borderId="5" xfId="68" applyNumberFormat="1" applyFont="1" applyFill="1" applyBorder="1" applyAlignment="1" applyProtection="1">
      <alignment horizontal="center" vertical="center" wrapText="1" readingOrder="1"/>
    </xf>
    <xf numFmtId="3" fontId="39" fillId="0" borderId="6" xfId="68" applyNumberFormat="1" applyFont="1" applyFill="1" applyBorder="1" applyAlignment="1" applyProtection="1">
      <alignment horizontal="centerContinuous" vertical="center" wrapText="1" readingOrder="1"/>
    </xf>
    <xf numFmtId="3" fontId="33" fillId="0" borderId="83" xfId="70" applyNumberFormat="1" applyFont="1" applyFill="1" applyBorder="1" applyAlignment="1" applyProtection="1">
      <alignment horizontal="right" vertical="center" readingOrder="1"/>
    </xf>
    <xf numFmtId="3" fontId="42" fillId="0" borderId="84" xfId="70" applyNumberFormat="1" applyFont="1" applyFill="1" applyBorder="1" applyAlignment="1" applyProtection="1">
      <alignment horizontal="right" vertical="center" readingOrder="1"/>
    </xf>
    <xf numFmtId="3" fontId="33" fillId="0" borderId="2" xfId="70" applyNumberFormat="1" applyFont="1" applyFill="1" applyBorder="1" applyAlignment="1" applyProtection="1">
      <alignment horizontal="right" vertical="center" wrapText="1" readingOrder="1"/>
    </xf>
    <xf numFmtId="3" fontId="34" fillId="0" borderId="83" xfId="3858" applyNumberFormat="1" applyFont="1" applyFill="1" applyBorder="1" applyAlignment="1" applyProtection="1">
      <alignment horizontal="center" vertical="center" wrapText="1" readingOrder="1"/>
    </xf>
    <xf numFmtId="3" fontId="39" fillId="0" borderId="84" xfId="3858" applyNumberFormat="1" applyFont="1" applyFill="1" applyBorder="1" applyAlignment="1" applyProtection="1">
      <alignment horizontal="centerContinuous" vertical="center" wrapText="1" readingOrder="1"/>
    </xf>
    <xf numFmtId="3" fontId="34" fillId="0" borderId="67" xfId="3858" applyNumberFormat="1" applyFont="1" applyFill="1" applyBorder="1" applyAlignment="1" applyProtection="1">
      <alignment horizontal="center" vertical="center" wrapText="1" readingOrder="1"/>
    </xf>
    <xf numFmtId="3" fontId="39" fillId="0" borderId="69" xfId="3858" applyNumberFormat="1" applyFont="1" applyFill="1" applyBorder="1" applyAlignment="1" applyProtection="1">
      <alignment horizontal="centerContinuous" vertical="center" wrapText="1" readingOrder="1"/>
    </xf>
    <xf numFmtId="3" fontId="34" fillId="0" borderId="63" xfId="3858" applyNumberFormat="1" applyFont="1" applyFill="1" applyBorder="1" applyAlignment="1" applyProtection="1">
      <alignment horizontal="center" vertical="center" wrapText="1" readingOrder="1"/>
    </xf>
    <xf numFmtId="3" fontId="39" fillId="0" borderId="64" xfId="3858" applyNumberFormat="1" applyFont="1" applyFill="1" applyBorder="1" applyAlignment="1" applyProtection="1">
      <alignment horizontal="centerContinuous" vertical="center" wrapText="1" readingOrder="1"/>
    </xf>
    <xf numFmtId="3" fontId="33" fillId="0" borderId="90" xfId="70" applyNumberFormat="1" applyFont="1" applyFill="1" applyBorder="1" applyAlignment="1" applyProtection="1">
      <alignment horizontal="right" vertical="center" wrapText="1" readingOrder="1"/>
    </xf>
    <xf numFmtId="3" fontId="42" fillId="0" borderId="83" xfId="3858" applyNumberFormat="1" applyFont="1" applyFill="1" applyBorder="1" applyAlignment="1" applyProtection="1">
      <alignment horizontal="center" vertical="center" wrapText="1" readingOrder="1"/>
    </xf>
    <xf numFmtId="3" fontId="42" fillId="0" borderId="84" xfId="3858" applyNumberFormat="1" applyFont="1" applyFill="1" applyBorder="1" applyAlignment="1" applyProtection="1">
      <alignment horizontal="centerContinuous" vertical="center" wrapText="1" readingOrder="1"/>
    </xf>
    <xf numFmtId="3" fontId="34" fillId="0" borderId="83" xfId="70" applyNumberFormat="1" applyFont="1" applyFill="1" applyBorder="1" applyAlignment="1" applyProtection="1">
      <alignment horizontal="right" vertical="center" readingOrder="1"/>
    </xf>
    <xf numFmtId="3" fontId="39" fillId="0" borderId="84" xfId="70" applyNumberFormat="1" applyFont="1" applyFill="1" applyBorder="1" applyAlignment="1" applyProtection="1">
      <alignment horizontal="right" vertical="center" readingOrder="1"/>
    </xf>
    <xf numFmtId="3" fontId="39" fillId="0" borderId="0" xfId="3858" applyNumberFormat="1" applyFont="1" applyFill="1" applyBorder="1" applyAlignment="1" applyProtection="1">
      <alignment horizontal="center" vertical="center" wrapText="1" readingOrder="1"/>
    </xf>
    <xf numFmtId="49" fontId="40" fillId="0" borderId="0" xfId="70" applyNumberFormat="1" applyFont="1" applyFill="1" applyBorder="1" applyAlignment="1" applyProtection="1">
      <alignment horizontal="center" vertical="center" wrapText="1" readingOrder="1"/>
    </xf>
    <xf numFmtId="3" fontId="33" fillId="0" borderId="0" xfId="70" applyNumberFormat="1" applyFont="1" applyFill="1" applyBorder="1" applyAlignment="1" applyProtection="1">
      <alignment horizontal="right" vertical="center" wrapText="1" readingOrder="1"/>
    </xf>
    <xf numFmtId="3" fontId="39" fillId="0" borderId="30" xfId="3858" applyNumberFormat="1" applyFont="1" applyFill="1" applyBorder="1" applyAlignment="1" applyProtection="1">
      <alignment horizontal="centerContinuous" vertical="center" wrapText="1" readingOrder="1"/>
    </xf>
    <xf numFmtId="3" fontId="34" fillId="0" borderId="84" xfId="70" applyNumberFormat="1" applyFont="1" applyFill="1" applyBorder="1" applyAlignment="1" applyProtection="1">
      <alignment horizontal="right" vertical="center" readingOrder="1"/>
    </xf>
    <xf numFmtId="3" fontId="34" fillId="0" borderId="0" xfId="70" applyNumberFormat="1" applyFont="1" applyFill="1" applyBorder="1" applyAlignment="1" applyProtection="1">
      <alignment horizontal="right" vertical="center" readingOrder="1"/>
    </xf>
    <xf numFmtId="3" fontId="42" fillId="0" borderId="83" xfId="70" applyNumberFormat="1" applyFont="1" applyFill="1" applyBorder="1" applyAlignment="1" applyProtection="1">
      <alignment horizontal="right" vertical="center" readingOrder="1"/>
    </xf>
    <xf numFmtId="3" fontId="34" fillId="0" borderId="0" xfId="70" applyNumberFormat="1" applyFont="1" applyFill="1" applyAlignment="1" applyProtection="1">
      <alignment horizontal="center" vertical="center" readingOrder="1"/>
    </xf>
    <xf numFmtId="3" fontId="39" fillId="0" borderId="19" xfId="70" applyNumberFormat="1" applyFont="1" applyFill="1" applyBorder="1" applyAlignment="1" applyProtection="1">
      <alignment horizontal="center" vertical="center" readingOrder="1"/>
    </xf>
    <xf numFmtId="3" fontId="34" fillId="0" borderId="19" xfId="3858" applyNumberFormat="1" applyFont="1" applyFill="1" applyBorder="1" applyAlignment="1" applyProtection="1">
      <alignment horizontal="centerContinuous" vertical="center" wrapText="1" readingOrder="1"/>
    </xf>
    <xf numFmtId="3" fontId="34" fillId="0" borderId="91" xfId="3858" applyNumberFormat="1" applyFont="1" applyFill="1" applyBorder="1" applyAlignment="1" applyProtection="1">
      <alignment horizontal="center" vertical="center" wrapText="1" readingOrder="1"/>
    </xf>
    <xf numFmtId="0" fontId="38" fillId="0" borderId="91" xfId="3858" applyFont="1" applyFill="1" applyBorder="1" applyAlignment="1" applyProtection="1">
      <alignment horizontal="left" vertical="center" wrapText="1" readingOrder="1"/>
    </xf>
    <xf numFmtId="0" fontId="38" fillId="0" borderId="30" xfId="3858" applyFont="1" applyFill="1" applyBorder="1" applyAlignment="1" applyProtection="1">
      <alignment horizontal="left" vertical="center" wrapText="1" readingOrder="1"/>
    </xf>
    <xf numFmtId="3" fontId="34" fillId="0" borderId="0" xfId="70" applyNumberFormat="1" applyFont="1" applyFill="1" applyBorder="1" applyAlignment="1" applyProtection="1">
      <alignment vertical="center" readingOrder="1"/>
    </xf>
    <xf numFmtId="0" fontId="30" fillId="0" borderId="0" xfId="3858" applyFont="1" applyAlignment="1">
      <alignment vertical="center" wrapText="1"/>
    </xf>
    <xf numFmtId="2" fontId="30" fillId="0" borderId="0" xfId="3858" applyNumberFormat="1" applyFont="1" applyAlignment="1">
      <alignment vertical="center" wrapText="1"/>
    </xf>
    <xf numFmtId="0" fontId="30" fillId="0" borderId="0" xfId="3858" applyFont="1" applyAlignment="1">
      <alignment horizontal="center" vertical="center" wrapText="1"/>
    </xf>
    <xf numFmtId="4" fontId="33" fillId="0" borderId="0" xfId="0" applyNumberFormat="1" applyFont="1" applyFill="1" applyAlignment="1">
      <alignment vertical="center"/>
    </xf>
    <xf numFmtId="0" fontId="33" fillId="0" borderId="0" xfId="1724" applyFont="1" applyFill="1" applyBorder="1" applyAlignment="1" applyProtection="1">
      <alignment horizontal="left" vertical="center" wrapText="1"/>
    </xf>
    <xf numFmtId="0" fontId="33" fillId="0" borderId="0" xfId="1724" applyFont="1" applyFill="1" applyBorder="1" applyAlignment="1" applyProtection="1">
      <alignment vertical="center" wrapText="1"/>
    </xf>
    <xf numFmtId="3" fontId="34" fillId="0" borderId="0" xfId="0" applyNumberFormat="1" applyFont="1" applyFill="1" applyAlignment="1">
      <alignment horizontal="left" vertical="center" wrapText="1" readingOrder="1"/>
    </xf>
    <xf numFmtId="0" fontId="33" fillId="0" borderId="0" xfId="59" applyFont="1" applyFill="1" applyBorder="1" applyAlignment="1" applyProtection="1">
      <alignment vertical="center" wrapText="1"/>
    </xf>
    <xf numFmtId="0" fontId="33" fillId="0" borderId="0" xfId="59" applyFont="1" applyFill="1" applyBorder="1" applyAlignment="1" applyProtection="1">
      <alignment horizontal="left" vertical="center" wrapText="1"/>
    </xf>
    <xf numFmtId="0" fontId="42" fillId="0" borderId="2" xfId="59" applyFont="1" applyFill="1" applyBorder="1" applyAlignment="1" applyProtection="1">
      <alignment vertical="center" wrapText="1"/>
    </xf>
    <xf numFmtId="0" fontId="33" fillId="0" borderId="0" xfId="59" applyNumberFormat="1" applyFont="1" applyFill="1" applyBorder="1" applyAlignment="1" applyProtection="1">
      <alignment vertical="center" wrapText="1"/>
    </xf>
    <xf numFmtId="0" fontId="39" fillId="0" borderId="85" xfId="1537" applyFont="1" applyFill="1" applyBorder="1" applyAlignment="1">
      <alignment vertical="center" wrapText="1"/>
    </xf>
    <xf numFmtId="0" fontId="39" fillId="0" borderId="86" xfId="1537" applyFont="1" applyFill="1" applyBorder="1" applyAlignment="1">
      <alignment vertical="center" wrapText="1"/>
    </xf>
    <xf numFmtId="0" fontId="35" fillId="0" borderId="87" xfId="3828" applyFont="1" applyFill="1" applyBorder="1" applyAlignment="1">
      <alignment vertical="center" wrapText="1"/>
    </xf>
    <xf numFmtId="0" fontId="35" fillId="0" borderId="88" xfId="3828" applyFont="1" applyFill="1" applyBorder="1" applyAlignment="1">
      <alignment vertical="center" wrapText="1"/>
    </xf>
    <xf numFmtId="0" fontId="35" fillId="0" borderId="87" xfId="1537" applyFont="1" applyFill="1" applyBorder="1" applyAlignment="1">
      <alignment vertical="center" wrapText="1"/>
    </xf>
    <xf numFmtId="0" fontId="35" fillId="0" borderId="88" xfId="1537" applyFont="1" applyFill="1" applyBorder="1" applyAlignment="1">
      <alignment vertical="center" wrapText="1"/>
    </xf>
    <xf numFmtId="0" fontId="39" fillId="0" borderId="87" xfId="1537" applyFont="1" applyFill="1" applyBorder="1" applyAlignment="1">
      <alignment vertical="center" wrapText="1"/>
    </xf>
    <xf numFmtId="0" fontId="39" fillId="0" borderId="88" xfId="1537" applyFont="1" applyFill="1" applyBorder="1" applyAlignment="1">
      <alignment vertical="center" wrapText="1"/>
    </xf>
    <xf numFmtId="0" fontId="34" fillId="0" borderId="87" xfId="3829" applyFont="1" applyFill="1" applyBorder="1" applyAlignment="1">
      <alignment vertical="center" wrapText="1"/>
    </xf>
    <xf numFmtId="0" fontId="34" fillId="0" borderId="88" xfId="3829" applyFont="1" applyFill="1" applyBorder="1" applyAlignment="1">
      <alignment vertical="center" wrapText="1"/>
    </xf>
    <xf numFmtId="0" fontId="33" fillId="0" borderId="87" xfId="3829" applyFont="1" applyFill="1" applyBorder="1" applyAlignment="1">
      <alignment vertical="center" wrapText="1"/>
    </xf>
    <xf numFmtId="0" fontId="33" fillId="0" borderId="88" xfId="3829" applyFont="1" applyFill="1" applyBorder="1" applyAlignment="1">
      <alignment vertical="center" wrapText="1"/>
    </xf>
    <xf numFmtId="0" fontId="33" fillId="0" borderId="60" xfId="3829" applyFont="1" applyFill="1" applyBorder="1" applyAlignment="1">
      <alignment vertical="center" wrapText="1"/>
    </xf>
    <xf numFmtId="0" fontId="39" fillId="0" borderId="0" xfId="3830" applyFont="1" applyFill="1" applyBorder="1" applyAlignment="1">
      <alignment horizontal="left" vertical="center" wrapText="1"/>
    </xf>
    <xf numFmtId="0" fontId="35" fillId="0" borderId="0" xfId="3828" applyFont="1" applyFill="1" applyBorder="1" applyAlignment="1">
      <alignment vertical="center" wrapText="1"/>
    </xf>
    <xf numFmtId="0" fontId="35" fillId="0" borderId="0" xfId="1537" applyFont="1" applyFill="1" applyBorder="1" applyAlignment="1">
      <alignment vertical="center" wrapText="1"/>
    </xf>
    <xf numFmtId="0" fontId="35" fillId="0" borderId="60" xfId="3829" quotePrefix="1" applyFont="1" applyFill="1" applyBorder="1" applyAlignment="1">
      <alignment vertical="center" wrapText="1"/>
    </xf>
    <xf numFmtId="0" fontId="35" fillId="0" borderId="60" xfId="3829" applyFont="1" applyFill="1" applyBorder="1" applyAlignment="1">
      <alignment vertical="center" wrapText="1"/>
    </xf>
    <xf numFmtId="0" fontId="39" fillId="0" borderId="60" xfId="3829" applyFont="1" applyFill="1" applyBorder="1" applyAlignment="1">
      <alignment vertical="center" wrapText="1"/>
    </xf>
    <xf numFmtId="0" fontId="35" fillId="0" borderId="0" xfId="3829" applyFont="1" applyFill="1" applyBorder="1" applyAlignment="1">
      <alignment vertical="center" wrapText="1"/>
    </xf>
    <xf numFmtId="0" fontId="35" fillId="0" borderId="0" xfId="3829" quotePrefix="1" applyFont="1" applyFill="1" applyBorder="1" applyAlignment="1">
      <alignment vertical="center" wrapText="1"/>
    </xf>
    <xf numFmtId="3" fontId="33" fillId="0" borderId="0" xfId="3829" applyNumberFormat="1" applyFont="1" applyFill="1" applyBorder="1" applyAlignment="1">
      <alignment horizontal="left" vertical="center" wrapText="1"/>
    </xf>
    <xf numFmtId="0" fontId="34" fillId="0" borderId="0" xfId="3829" applyFont="1" applyFill="1" applyBorder="1" applyAlignment="1">
      <alignment horizontal="left" vertical="center" wrapText="1"/>
    </xf>
    <xf numFmtId="0" fontId="39" fillId="0" borderId="0" xfId="3829" applyFont="1" applyFill="1" applyBorder="1" applyAlignment="1">
      <alignment vertical="center" wrapText="1"/>
    </xf>
    <xf numFmtId="0" fontId="33" fillId="0" borderId="0" xfId="70" applyFont="1" applyFill="1" applyAlignment="1">
      <alignment vertical="center" wrapText="1" readingOrder="1"/>
    </xf>
    <xf numFmtId="0" fontId="39" fillId="0" borderId="0" xfId="70" quotePrefix="1" applyFont="1" applyFill="1" applyAlignment="1">
      <alignment vertical="center" wrapText="1" readingOrder="1"/>
    </xf>
    <xf numFmtId="0" fontId="39" fillId="0" borderId="53" xfId="1537" applyFont="1" applyFill="1" applyBorder="1" applyAlignment="1">
      <alignment vertical="center" wrapText="1"/>
    </xf>
    <xf numFmtId="0" fontId="35" fillId="0" borderId="53" xfId="3828" applyFont="1" applyFill="1" applyBorder="1" applyAlignment="1">
      <alignment vertical="center" wrapText="1"/>
    </xf>
    <xf numFmtId="0" fontId="35" fillId="0" borderId="0" xfId="3830" applyFont="1" applyFill="1" applyBorder="1" applyAlignment="1">
      <alignment horizontal="left" vertical="center" wrapText="1"/>
    </xf>
    <xf numFmtId="3" fontId="34" fillId="0" borderId="0" xfId="3829" applyNumberFormat="1" applyFont="1" applyFill="1" applyBorder="1" applyAlignment="1">
      <alignment vertical="center" wrapText="1"/>
    </xf>
    <xf numFmtId="0" fontId="39" fillId="0" borderId="60" xfId="1537" applyFont="1" applyFill="1" applyBorder="1" applyAlignment="1">
      <alignment vertical="center" wrapText="1"/>
    </xf>
    <xf numFmtId="0" fontId="35" fillId="0" borderId="60" xfId="3828" applyFont="1" applyFill="1" applyBorder="1" applyAlignment="1">
      <alignment vertical="center" wrapText="1"/>
    </xf>
    <xf numFmtId="0" fontId="35" fillId="0" borderId="60" xfId="1537" applyFont="1" applyFill="1" applyBorder="1" applyAlignment="1">
      <alignment vertical="center" wrapText="1"/>
    </xf>
    <xf numFmtId="0" fontId="42" fillId="0" borderId="0" xfId="1537" applyFont="1" applyFill="1" applyBorder="1" applyAlignment="1">
      <alignment vertical="center" wrapText="1"/>
    </xf>
    <xf numFmtId="0" fontId="39" fillId="0" borderId="0" xfId="70" quotePrefix="1" applyFont="1" applyFill="1" applyBorder="1" applyAlignment="1">
      <alignment vertical="center" wrapText="1" readingOrder="1"/>
    </xf>
    <xf numFmtId="0" fontId="35" fillId="0" borderId="53" xfId="3831" applyFont="1" applyFill="1" applyBorder="1" applyAlignment="1">
      <alignment vertical="center" wrapText="1"/>
    </xf>
    <xf numFmtId="0" fontId="35" fillId="0" borderId="0" xfId="3831" applyFont="1" applyFill="1" applyBorder="1" applyAlignment="1">
      <alignment vertical="center" wrapText="1"/>
    </xf>
    <xf numFmtId="0" fontId="206" fillId="0" borderId="0" xfId="3858" applyFont="1" applyAlignment="1">
      <alignment vertical="center"/>
    </xf>
    <xf numFmtId="0" fontId="207" fillId="0" borderId="0" xfId="69" applyFont="1" applyFill="1" applyAlignment="1">
      <alignment vertical="center"/>
    </xf>
    <xf numFmtId="3" fontId="33" fillId="0" borderId="91" xfId="67" applyNumberFormat="1" applyFont="1" applyFill="1" applyBorder="1" applyAlignment="1">
      <alignment horizontal="center" vertical="center" wrapText="1" readingOrder="1"/>
    </xf>
    <xf numFmtId="3" fontId="41" fillId="0" borderId="83" xfId="70" applyNumberFormat="1" applyFont="1" applyFill="1" applyBorder="1" applyAlignment="1">
      <alignment vertical="center" wrapText="1" readingOrder="1"/>
    </xf>
    <xf numFmtId="3" fontId="38" fillId="0" borderId="83" xfId="69" applyNumberFormat="1" applyFont="1" applyFill="1" applyBorder="1" applyAlignment="1">
      <alignment horizontal="left" vertical="center" wrapText="1" readingOrder="1"/>
    </xf>
    <xf numFmtId="49" fontId="34" fillId="0" borderId="83" xfId="70" applyNumberFormat="1" applyFont="1" applyFill="1" applyBorder="1" applyAlignment="1">
      <alignment vertical="center" readingOrder="1"/>
    </xf>
    <xf numFmtId="3" fontId="38" fillId="0" borderId="83" xfId="68" applyNumberFormat="1" applyFont="1" applyFill="1" applyBorder="1" applyAlignment="1">
      <alignment horizontal="left" vertical="center" wrapText="1" readingOrder="1"/>
    </xf>
    <xf numFmtId="3" fontId="42" fillId="0" borderId="83" xfId="70" applyNumberFormat="1" applyFont="1" applyFill="1" applyBorder="1" applyAlignment="1">
      <alignment horizontal="left" vertical="center" wrapText="1" readingOrder="1"/>
    </xf>
    <xf numFmtId="3" fontId="33" fillId="0" borderId="91" xfId="69" applyNumberFormat="1" applyFont="1" applyFill="1" applyBorder="1" applyAlignment="1" applyProtection="1">
      <alignment horizontal="center" vertical="center" wrapText="1" readingOrder="1"/>
      <protection locked="0"/>
    </xf>
    <xf numFmtId="3" fontId="34" fillId="0" borderId="83" xfId="69" applyNumberFormat="1" applyFont="1" applyFill="1" applyBorder="1" applyAlignment="1" applyProtection="1">
      <alignment horizontal="centerContinuous" vertical="center" wrapText="1" readingOrder="1"/>
      <protection locked="0"/>
    </xf>
    <xf numFmtId="3" fontId="34" fillId="0" borderId="83" xfId="3858" applyNumberFormat="1" applyFont="1" applyFill="1" applyBorder="1" applyAlignment="1" applyProtection="1">
      <alignment horizontal="centerContinuous" vertical="center" wrapText="1" readingOrder="1"/>
      <protection locked="0"/>
    </xf>
    <xf numFmtId="3" fontId="34" fillId="0" borderId="0" xfId="3858" applyNumberFormat="1" applyFont="1" applyFill="1" applyBorder="1" applyAlignment="1" applyProtection="1">
      <alignment horizontal="centerContinuous" vertical="center" wrapText="1" readingOrder="1"/>
      <protection locked="0"/>
    </xf>
    <xf numFmtId="3" fontId="42" fillId="0" borderId="0" xfId="70" applyNumberFormat="1" applyFont="1" applyFill="1" applyBorder="1" applyAlignment="1" applyProtection="1">
      <alignment horizontal="right" vertical="center" readingOrder="1"/>
      <protection locked="0"/>
    </xf>
    <xf numFmtId="3" fontId="34" fillId="0" borderId="0" xfId="69" applyNumberFormat="1" applyFont="1" applyFill="1" applyBorder="1" applyAlignment="1" applyProtection="1">
      <alignment horizontal="centerContinuous" vertical="center" wrapText="1" readingOrder="1"/>
      <protection locked="0"/>
    </xf>
    <xf numFmtId="3" fontId="42" fillId="0" borderId="0" xfId="69" applyNumberFormat="1" applyFont="1" applyFill="1" applyBorder="1" applyAlignment="1" applyProtection="1">
      <alignment horizontal="centerContinuous" vertical="center" wrapText="1" readingOrder="1"/>
      <protection locked="0"/>
    </xf>
    <xf numFmtId="3" fontId="34" fillId="0" borderId="83" xfId="68" applyNumberFormat="1" applyFont="1" applyFill="1" applyBorder="1" applyAlignment="1" applyProtection="1">
      <alignment horizontal="centerContinuous" vertical="center" wrapText="1" readingOrder="1"/>
      <protection locked="0"/>
    </xf>
    <xf numFmtId="3" fontId="34" fillId="0" borderId="67" xfId="3858" applyNumberFormat="1" applyFont="1" applyFill="1" applyBorder="1" applyAlignment="1" applyProtection="1">
      <alignment horizontal="centerContinuous" vertical="center" wrapText="1" readingOrder="1"/>
      <protection locked="0"/>
    </xf>
    <xf numFmtId="3" fontId="34" fillId="0" borderId="63" xfId="3858" applyNumberFormat="1" applyFont="1" applyFill="1" applyBorder="1" applyAlignment="1" applyProtection="1">
      <alignment horizontal="centerContinuous" vertical="center" wrapText="1" readingOrder="1"/>
      <protection locked="0"/>
    </xf>
    <xf numFmtId="3" fontId="42" fillId="0" borderId="83" xfId="3858" applyNumberFormat="1" applyFont="1" applyFill="1" applyBorder="1" applyAlignment="1" applyProtection="1">
      <alignment horizontal="centerContinuous" vertical="center" wrapText="1" readingOrder="1"/>
      <protection locked="0"/>
    </xf>
    <xf numFmtId="3" fontId="39" fillId="0" borderId="0" xfId="3858" applyNumberFormat="1" applyFont="1" applyFill="1" applyBorder="1" applyAlignment="1" applyProtection="1">
      <alignment horizontal="centerContinuous" vertical="center" wrapText="1" readingOrder="1"/>
      <protection locked="0"/>
    </xf>
    <xf numFmtId="3" fontId="34" fillId="0" borderId="91" xfId="3858" applyNumberFormat="1" applyFont="1" applyFill="1" applyBorder="1" applyAlignment="1" applyProtection="1">
      <alignment horizontal="centerContinuous" vertical="center" wrapText="1" readingOrder="1"/>
      <protection locked="0"/>
    </xf>
    <xf numFmtId="3" fontId="34" fillId="0" borderId="0" xfId="70" applyNumberFormat="1" applyFont="1" applyFill="1" applyBorder="1" applyAlignment="1" applyProtection="1">
      <alignment horizontal="center" vertical="center" readingOrder="1"/>
      <protection locked="0"/>
    </xf>
    <xf numFmtId="2" fontId="41" fillId="0" borderId="81" xfId="70" applyNumberFormat="1" applyFont="1" applyFill="1" applyBorder="1" applyAlignment="1">
      <alignment vertical="center" wrapText="1" readingOrder="1"/>
    </xf>
    <xf numFmtId="2" fontId="40" fillId="0" borderId="92" xfId="70" applyNumberFormat="1" applyFont="1" applyFill="1" applyBorder="1" applyAlignment="1">
      <alignment vertical="center" wrapText="1" readingOrder="1"/>
    </xf>
    <xf numFmtId="2" fontId="38" fillId="0" borderId="81" xfId="69" applyNumberFormat="1" applyFont="1" applyFill="1" applyBorder="1" applyAlignment="1">
      <alignment horizontal="right" vertical="center" wrapText="1" readingOrder="1"/>
    </xf>
    <xf numFmtId="3" fontId="34" fillId="0" borderId="22" xfId="0" applyNumberFormat="1" applyFont="1" applyFill="1" applyBorder="1" applyAlignment="1">
      <alignment horizontal="right" vertical="center"/>
    </xf>
    <xf numFmtId="2" fontId="34" fillId="0" borderId="22" xfId="70" applyNumberFormat="1" applyFont="1" applyFill="1" applyBorder="1" applyAlignment="1">
      <alignment horizontal="right" vertical="center" wrapText="1" readingOrder="1"/>
    </xf>
    <xf numFmtId="4" fontId="40" fillId="0" borderId="92" xfId="70" applyNumberFormat="1" applyFont="1" applyFill="1" applyBorder="1" applyAlignment="1">
      <alignment vertical="center" wrapText="1" readingOrder="1"/>
    </xf>
    <xf numFmtId="4" fontId="38" fillId="0" borderId="81" xfId="3858" applyNumberFormat="1" applyFont="1" applyFill="1" applyBorder="1" applyAlignment="1">
      <alignment horizontal="right" vertical="center" wrapText="1" readingOrder="1"/>
    </xf>
    <xf numFmtId="4" fontId="40" fillId="0" borderId="92" xfId="70" applyNumberFormat="1" applyFont="1" applyFill="1" applyBorder="1" applyAlignment="1">
      <alignment horizontal="right" vertical="center" wrapText="1" readingOrder="1"/>
    </xf>
    <xf numFmtId="4" fontId="38" fillId="0" borderId="22" xfId="3858" applyNumberFormat="1" applyFont="1" applyFill="1" applyBorder="1" applyAlignment="1">
      <alignment horizontal="right" vertical="center" wrapText="1" readingOrder="1"/>
    </xf>
    <xf numFmtId="4" fontId="34" fillId="0" borderId="22" xfId="70" applyNumberFormat="1" applyFont="1" applyFill="1" applyBorder="1" applyAlignment="1">
      <alignment horizontal="right" vertical="center" wrapText="1" readingOrder="1"/>
    </xf>
    <xf numFmtId="4" fontId="42" fillId="0" borderId="22" xfId="70" applyNumberFormat="1" applyFont="1" applyFill="1" applyBorder="1" applyAlignment="1">
      <alignment horizontal="right" vertical="center" wrapText="1" readingOrder="1"/>
    </xf>
    <xf numFmtId="4" fontId="34" fillId="0" borderId="22" xfId="0" applyNumberFormat="1" applyFont="1" applyFill="1" applyBorder="1" applyAlignment="1">
      <alignment vertical="center"/>
    </xf>
    <xf numFmtId="4" fontId="34" fillId="0" borderId="81" xfId="70" applyNumberFormat="1" applyFont="1" applyFill="1" applyBorder="1" applyAlignment="1">
      <alignment horizontal="right" vertical="center" wrapText="1" readingOrder="1"/>
    </xf>
    <xf numFmtId="4" fontId="41" fillId="0" borderId="81" xfId="70" applyNumberFormat="1" applyFont="1" applyFill="1" applyBorder="1" applyAlignment="1">
      <alignment vertical="center" wrapText="1" readingOrder="1"/>
    </xf>
    <xf numFmtId="4" fontId="38" fillId="0" borderId="81" xfId="69" applyNumberFormat="1" applyFont="1" applyFill="1" applyBorder="1" applyAlignment="1">
      <alignment horizontal="right" vertical="center" wrapText="1" readingOrder="1"/>
    </xf>
    <xf numFmtId="4" fontId="38" fillId="0" borderId="22" xfId="69" applyNumberFormat="1" applyFont="1" applyFill="1" applyBorder="1" applyAlignment="1">
      <alignment horizontal="right" vertical="center" wrapText="1" readingOrder="1"/>
    </xf>
    <xf numFmtId="4" fontId="42" fillId="0" borderId="22" xfId="69" applyNumberFormat="1" applyFont="1" applyFill="1" applyBorder="1" applyAlignment="1">
      <alignment horizontal="right" vertical="center" wrapText="1" readingOrder="1"/>
    </xf>
    <xf numFmtId="170" fontId="40" fillId="0" borderId="92" xfId="1" applyNumberFormat="1" applyFont="1" applyFill="1" applyBorder="1" applyAlignment="1">
      <alignment vertical="center" wrapText="1" readingOrder="1"/>
    </xf>
    <xf numFmtId="170" fontId="38" fillId="0" borderId="81" xfId="1" applyNumberFormat="1" applyFont="1" applyFill="1" applyBorder="1" applyAlignment="1">
      <alignment horizontal="right" vertical="center" wrapText="1" readingOrder="1"/>
    </xf>
    <xf numFmtId="170" fontId="38" fillId="0" borderId="22" xfId="1" applyNumberFormat="1" applyFont="1" applyFill="1" applyBorder="1" applyAlignment="1">
      <alignment horizontal="right" vertical="center" wrapText="1" readingOrder="1"/>
    </xf>
    <xf numFmtId="170" fontId="42" fillId="0" borderId="22" xfId="1" applyNumberFormat="1" applyFont="1" applyFill="1" applyBorder="1" applyAlignment="1">
      <alignment horizontal="right" vertical="center" wrapText="1" readingOrder="1"/>
    </xf>
    <xf numFmtId="4" fontId="34" fillId="0" borderId="22" xfId="69" applyNumberFormat="1" applyFont="1" applyFill="1" applyBorder="1" applyAlignment="1">
      <alignment horizontal="right" vertical="center" wrapText="1" readingOrder="1"/>
    </xf>
    <xf numFmtId="2" fontId="38" fillId="0" borderId="81" xfId="68" applyNumberFormat="1" applyFont="1" applyFill="1" applyBorder="1" applyAlignment="1">
      <alignment horizontal="right" vertical="center" wrapText="1" readingOrder="1"/>
    </xf>
    <xf numFmtId="2" fontId="38" fillId="0" borderId="81" xfId="3858" applyNumberFormat="1" applyFont="1" applyFill="1" applyBorder="1" applyAlignment="1">
      <alignment horizontal="right" vertical="center" wrapText="1" readingOrder="1"/>
    </xf>
    <xf numFmtId="2" fontId="38" fillId="0" borderId="22" xfId="3858" applyNumberFormat="1" applyFont="1" applyFill="1" applyBorder="1" applyAlignment="1">
      <alignment horizontal="right" vertical="center" wrapText="1" readingOrder="1"/>
    </xf>
    <xf numFmtId="0" fontId="34" fillId="0" borderId="22" xfId="3829" applyFont="1" applyFill="1" applyBorder="1" applyAlignment="1">
      <alignment vertical="center" wrapText="1"/>
    </xf>
    <xf numFmtId="0" fontId="33" fillId="0" borderId="22" xfId="3829" applyFont="1" applyFill="1" applyBorder="1" applyAlignment="1">
      <alignment vertical="center" wrapText="1"/>
    </xf>
    <xf numFmtId="2" fontId="38" fillId="0" borderId="101" xfId="3858" applyNumberFormat="1" applyFont="1" applyFill="1" applyBorder="1" applyAlignment="1">
      <alignment horizontal="right" vertical="center" wrapText="1" readingOrder="1"/>
    </xf>
    <xf numFmtId="2" fontId="38" fillId="0" borderId="100" xfId="3858" applyNumberFormat="1" applyFont="1" applyFill="1" applyBorder="1" applyAlignment="1">
      <alignment horizontal="right" vertical="center" wrapText="1" readingOrder="1"/>
    </xf>
    <xf numFmtId="2" fontId="42" fillId="0" borderId="81" xfId="3858" applyNumberFormat="1" applyFont="1" applyFill="1" applyBorder="1" applyAlignment="1">
      <alignment horizontal="right" vertical="center" wrapText="1" readingOrder="1"/>
    </xf>
    <xf numFmtId="172" fontId="33" fillId="0" borderId="22" xfId="3875" applyNumberFormat="1" applyFont="1" applyFill="1" applyBorder="1" applyAlignment="1">
      <alignment vertical="center"/>
    </xf>
    <xf numFmtId="172" fontId="33" fillId="0" borderId="81" xfId="3875" applyNumberFormat="1" applyFont="1" applyFill="1" applyBorder="1" applyAlignment="1">
      <alignment vertical="center"/>
    </xf>
    <xf numFmtId="172" fontId="33" fillId="0" borderId="102" xfId="3875" applyNumberFormat="1" applyFont="1" applyFill="1" applyBorder="1" applyAlignment="1">
      <alignment vertical="center"/>
    </xf>
    <xf numFmtId="2" fontId="39" fillId="0" borderId="22" xfId="3858" applyNumberFormat="1" applyFont="1" applyFill="1" applyBorder="1" applyAlignment="1">
      <alignment horizontal="right" vertical="center" wrapText="1" readingOrder="1"/>
    </xf>
    <xf numFmtId="4" fontId="40" fillId="0" borderId="103" xfId="70" applyNumberFormat="1" applyFont="1" applyFill="1" applyBorder="1" applyAlignment="1">
      <alignment vertical="center" wrapText="1" readingOrder="1"/>
    </xf>
    <xf numFmtId="4" fontId="40" fillId="0" borderId="22" xfId="70" applyNumberFormat="1" applyFont="1" applyFill="1" applyBorder="1" applyAlignment="1">
      <alignment vertical="center" wrapText="1" readingOrder="1"/>
    </xf>
    <xf numFmtId="4" fontId="40" fillId="0" borderId="104" xfId="70" applyNumberFormat="1" applyFont="1" applyFill="1" applyBorder="1" applyAlignment="1">
      <alignment vertical="center" wrapText="1" readingOrder="1"/>
    </xf>
    <xf numFmtId="213" fontId="34" fillId="0" borderId="22" xfId="70" applyNumberFormat="1" applyFont="1" applyFill="1" applyBorder="1" applyAlignment="1">
      <alignment horizontal="right" vertical="center" wrapText="1" readingOrder="1"/>
    </xf>
    <xf numFmtId="1" fontId="38" fillId="0" borderId="81" xfId="3858" applyNumberFormat="1" applyFont="1" applyFill="1" applyBorder="1" applyAlignment="1">
      <alignment horizontal="center" vertical="center" wrapText="1" readingOrder="1"/>
    </xf>
    <xf numFmtId="1" fontId="34" fillId="0" borderId="22" xfId="70" applyNumberFormat="1" applyFont="1" applyFill="1" applyBorder="1" applyAlignment="1">
      <alignment horizontal="center" vertical="center" wrapText="1" readingOrder="1"/>
    </xf>
    <xf numFmtId="1" fontId="204" fillId="0" borderId="22" xfId="70" applyNumberFormat="1" applyFont="1" applyFill="1" applyBorder="1" applyAlignment="1">
      <alignment horizontal="center" vertical="center" wrapText="1" readingOrder="1"/>
    </xf>
    <xf numFmtId="1" fontId="34" fillId="0" borderId="81" xfId="70" applyNumberFormat="1" applyFont="1" applyFill="1" applyBorder="1" applyAlignment="1">
      <alignment horizontal="center" vertical="center" wrapText="1" readingOrder="1"/>
    </xf>
    <xf numFmtId="1" fontId="34" fillId="0" borderId="92" xfId="70" applyNumberFormat="1" applyFont="1" applyFill="1" applyBorder="1" applyAlignment="1">
      <alignment horizontal="center" vertical="center" wrapText="1" readingOrder="1"/>
    </xf>
    <xf numFmtId="1" fontId="42" fillId="0" borderId="81" xfId="70" applyNumberFormat="1" applyFont="1" applyFill="1" applyBorder="1" applyAlignment="1">
      <alignment horizontal="center" vertical="center" wrapText="1" readingOrder="1"/>
    </xf>
    <xf numFmtId="3" fontId="34" fillId="0" borderId="22" xfId="3872" applyNumberFormat="1" applyFont="1" applyFill="1" applyBorder="1" applyAlignment="1">
      <alignment horizontal="center" vertical="center" wrapText="1"/>
    </xf>
    <xf numFmtId="3" fontId="34" fillId="0" borderId="22" xfId="0" applyNumberFormat="1" applyFont="1" applyFill="1" applyBorder="1" applyAlignment="1">
      <alignment horizontal="center" vertical="center" wrapText="1"/>
    </xf>
    <xf numFmtId="2" fontId="34" fillId="0" borderId="22" xfId="67" applyNumberFormat="1" applyFont="1" applyFill="1" applyBorder="1" applyAlignment="1">
      <alignment horizontal="center" vertical="center" wrapText="1" readingOrder="1"/>
    </xf>
    <xf numFmtId="49" fontId="34" fillId="0" borderId="22" xfId="3872" applyNumberFormat="1" applyFont="1" applyFill="1" applyBorder="1" applyAlignment="1">
      <alignment horizontal="center" vertical="center"/>
    </xf>
    <xf numFmtId="3" fontId="38" fillId="0" borderId="81" xfId="3858" applyNumberFormat="1" applyFont="1" applyFill="1" applyBorder="1" applyAlignment="1">
      <alignment horizontal="right" vertical="center" wrapText="1" readingOrder="1"/>
    </xf>
    <xf numFmtId="3" fontId="38" fillId="0" borderId="22" xfId="3858" applyNumberFormat="1" applyFont="1" applyFill="1" applyBorder="1" applyAlignment="1">
      <alignment horizontal="right" vertical="center" wrapText="1" readingOrder="1"/>
    </xf>
    <xf numFmtId="49" fontId="34" fillId="0" borderId="92" xfId="70" quotePrefix="1" applyNumberFormat="1" applyFont="1" applyFill="1" applyBorder="1" applyAlignment="1">
      <alignment horizontal="right" vertical="center" wrapText="1" readingOrder="1"/>
    </xf>
    <xf numFmtId="49" fontId="34" fillId="0" borderId="22" xfId="70" quotePrefix="1" applyNumberFormat="1" applyFont="1" applyFill="1" applyBorder="1" applyAlignment="1">
      <alignment horizontal="right" vertical="center" wrapText="1" readingOrder="1"/>
    </xf>
    <xf numFmtId="2" fontId="38" fillId="0" borderId="102" xfId="3858" applyNumberFormat="1" applyFont="1" applyFill="1" applyBorder="1" applyAlignment="1">
      <alignment horizontal="right" vertical="center" wrapText="1" readingOrder="1"/>
    </xf>
    <xf numFmtId="0" fontId="34" fillId="0" borderId="22" xfId="70" quotePrefix="1" applyNumberFormat="1" applyFont="1" applyFill="1" applyBorder="1" applyAlignment="1">
      <alignment horizontal="right" vertical="center" wrapText="1" readingOrder="1"/>
    </xf>
    <xf numFmtId="1" fontId="34" fillId="0" borderId="22" xfId="70" quotePrefix="1" applyNumberFormat="1" applyFont="1" applyFill="1" applyBorder="1" applyAlignment="1">
      <alignment horizontal="right" vertical="center" wrapText="1" readingOrder="1"/>
    </xf>
    <xf numFmtId="49" fontId="38" fillId="0" borderId="102" xfId="3858" quotePrefix="1" applyNumberFormat="1" applyFont="1" applyFill="1" applyBorder="1" applyAlignment="1">
      <alignment horizontal="center" vertical="center" readingOrder="1"/>
    </xf>
    <xf numFmtId="49" fontId="34" fillId="0" borderId="92" xfId="70" quotePrefix="1" applyNumberFormat="1" applyFont="1" applyFill="1" applyBorder="1" applyAlignment="1">
      <alignment horizontal="right" vertical="center" readingOrder="1"/>
    </xf>
    <xf numFmtId="49" fontId="34" fillId="0" borderId="22" xfId="70" quotePrefix="1" applyNumberFormat="1" applyFont="1" applyFill="1" applyBorder="1" applyAlignment="1">
      <alignment horizontal="right" vertical="center" readingOrder="1"/>
    </xf>
    <xf numFmtId="2" fontId="34" fillId="0" borderId="22" xfId="3858" applyNumberFormat="1" applyFont="1" applyFill="1" applyBorder="1" applyAlignment="1">
      <alignment horizontal="right" vertical="center" wrapText="1" readingOrder="1"/>
    </xf>
    <xf numFmtId="0" fontId="33" fillId="0" borderId="22" xfId="3858" applyFont="1" applyFill="1" applyBorder="1" applyAlignment="1">
      <alignment vertical="center" wrapText="1"/>
    </xf>
    <xf numFmtId="2" fontId="38" fillId="0" borderId="83" xfId="3858" applyNumberFormat="1" applyFont="1" applyFill="1" applyBorder="1" applyAlignment="1">
      <alignment vertical="center" readingOrder="1"/>
    </xf>
    <xf numFmtId="2" fontId="38" fillId="0" borderId="84" xfId="3858" applyNumberFormat="1" applyFont="1" applyFill="1" applyBorder="1" applyAlignment="1">
      <alignment vertical="center" readingOrder="1"/>
    </xf>
    <xf numFmtId="49" fontId="34" fillId="0" borderId="4" xfId="70" applyNumberFormat="1" applyFont="1" applyFill="1" applyBorder="1" applyAlignment="1" applyProtection="1">
      <alignment horizontal="center" vertical="center" wrapText="1" readingOrder="1"/>
    </xf>
    <xf numFmtId="2" fontId="34" fillId="0" borderId="92" xfId="70" applyNumberFormat="1" applyFont="1" applyFill="1" applyBorder="1" applyAlignment="1">
      <alignment vertical="center" wrapText="1" readingOrder="1"/>
    </xf>
    <xf numFmtId="2" fontId="34" fillId="0" borderId="81" xfId="69" applyNumberFormat="1" applyFont="1" applyFill="1" applyBorder="1" applyAlignment="1">
      <alignment horizontal="right" vertical="center" wrapText="1" readingOrder="1"/>
    </xf>
    <xf numFmtId="0" fontId="38" fillId="0" borderId="2" xfId="69" applyFont="1" applyFill="1" applyBorder="1" applyAlignment="1">
      <alignment horizontal="left" vertical="center" wrapText="1" readingOrder="1"/>
    </xf>
    <xf numFmtId="0" fontId="42" fillId="0" borderId="2" xfId="0" applyFont="1" applyFill="1" applyBorder="1" applyAlignment="1">
      <alignment vertical="center" wrapText="1"/>
    </xf>
    <xf numFmtId="3" fontId="38" fillId="0" borderId="90" xfId="69" applyNumberFormat="1" applyFont="1" applyFill="1" applyBorder="1" applyAlignment="1">
      <alignment horizontal="left" vertical="center" wrapText="1" readingOrder="1"/>
    </xf>
    <xf numFmtId="2" fontId="34" fillId="0" borderId="92" xfId="69" applyNumberFormat="1" applyFont="1" applyFill="1" applyBorder="1" applyAlignment="1">
      <alignment horizontal="right" vertical="center" wrapText="1" readingOrder="1"/>
    </xf>
    <xf numFmtId="0" fontId="33" fillId="0" borderId="0" xfId="69" applyFont="1" applyFill="1" applyBorder="1" applyAlignment="1">
      <alignment vertical="center"/>
    </xf>
    <xf numFmtId="0" fontId="33" fillId="0" borderId="0" xfId="0" applyFont="1" applyFill="1" applyBorder="1" applyAlignment="1">
      <alignment vertical="center" wrapText="1"/>
    </xf>
    <xf numFmtId="0" fontId="34" fillId="0" borderId="0" xfId="0" applyFont="1" applyFill="1" applyBorder="1" applyAlignment="1">
      <alignment vertical="center"/>
    </xf>
    <xf numFmtId="0" fontId="34" fillId="0" borderId="91" xfId="70" quotePrefix="1" applyNumberFormat="1" applyFont="1" applyFill="1" applyBorder="1" applyAlignment="1">
      <alignment horizontal="center" vertical="center" readingOrder="1"/>
    </xf>
    <xf numFmtId="0" fontId="33" fillId="0" borderId="91" xfId="70" quotePrefix="1" applyFont="1" applyFill="1" applyBorder="1" applyAlignment="1">
      <alignment vertical="center" wrapText="1" readingOrder="1"/>
    </xf>
    <xf numFmtId="0" fontId="33" fillId="0" borderId="91" xfId="0" applyFont="1" applyFill="1" applyBorder="1" applyAlignment="1">
      <alignment vertical="center" wrapText="1"/>
    </xf>
    <xf numFmtId="0" fontId="34" fillId="0" borderId="91" xfId="0" applyFont="1" applyFill="1" applyBorder="1" applyAlignment="1">
      <alignment vertical="center"/>
    </xf>
    <xf numFmtId="3" fontId="34" fillId="0" borderId="102" xfId="0" applyNumberFormat="1" applyFont="1" applyFill="1" applyBorder="1" applyAlignment="1">
      <alignment horizontal="right" vertical="center"/>
    </xf>
    <xf numFmtId="3" fontId="34" fillId="0" borderId="90" xfId="69" applyNumberFormat="1" applyFont="1" applyFill="1" applyBorder="1" applyAlignment="1">
      <alignment horizontal="left" vertical="center" wrapText="1" readingOrder="1"/>
    </xf>
    <xf numFmtId="0" fontId="34" fillId="0" borderId="0" xfId="0" applyFont="1" applyFill="1" applyBorder="1" applyAlignment="1">
      <alignment vertical="center" wrapText="1"/>
    </xf>
    <xf numFmtId="0" fontId="33" fillId="0" borderId="28" xfId="0" applyFont="1" applyFill="1" applyBorder="1" applyAlignment="1">
      <alignment vertical="center" wrapText="1"/>
    </xf>
    <xf numFmtId="3" fontId="34" fillId="0" borderId="83" xfId="69" applyNumberFormat="1" applyFont="1" applyFill="1" applyBorder="1" applyAlignment="1">
      <alignment horizontal="left" vertical="center" wrapText="1" readingOrder="1"/>
    </xf>
    <xf numFmtId="0" fontId="42" fillId="0" borderId="0" xfId="0" applyFont="1" applyFill="1" applyBorder="1" applyAlignment="1">
      <alignment vertical="center" wrapText="1"/>
    </xf>
    <xf numFmtId="0" fontId="33" fillId="0" borderId="0" xfId="3858" applyFont="1" applyFill="1" applyBorder="1" applyAlignment="1">
      <alignment vertical="center"/>
    </xf>
    <xf numFmtId="1" fontId="34" fillId="0" borderId="22" xfId="70" applyNumberFormat="1" applyFont="1" applyFill="1" applyBorder="1" applyAlignment="1">
      <alignment horizontal="right" vertical="center" wrapText="1" readingOrder="1"/>
    </xf>
    <xf numFmtId="49" fontId="34" fillId="0" borderId="27" xfId="70" quotePrefix="1" applyNumberFormat="1" applyFont="1" applyFill="1" applyBorder="1" applyAlignment="1">
      <alignment horizontal="center" vertical="center" readingOrder="1"/>
    </xf>
    <xf numFmtId="0" fontId="34" fillId="0" borderId="2" xfId="70" quotePrefix="1" applyNumberFormat="1" applyFont="1" applyFill="1" applyBorder="1" applyAlignment="1">
      <alignment horizontal="center" vertical="center" readingOrder="1"/>
    </xf>
    <xf numFmtId="3" fontId="34" fillId="0" borderId="90" xfId="70" applyNumberFormat="1" applyFont="1" applyFill="1" applyBorder="1" applyAlignment="1">
      <alignment horizontal="left" vertical="center" wrapText="1" readingOrder="1"/>
    </xf>
    <xf numFmtId="2" fontId="34" fillId="0" borderId="92" xfId="70" applyNumberFormat="1" applyFont="1" applyFill="1" applyBorder="1" applyAlignment="1">
      <alignment horizontal="right" vertical="center" wrapText="1" readingOrder="1"/>
    </xf>
    <xf numFmtId="0" fontId="42" fillId="0" borderId="0" xfId="0" applyFont="1" applyFill="1" applyBorder="1" applyAlignment="1">
      <alignment vertical="center"/>
    </xf>
    <xf numFmtId="0" fontId="34" fillId="0" borderId="4" xfId="69" applyFont="1" applyFill="1" applyBorder="1" applyAlignment="1">
      <alignment horizontal="left" vertical="center" wrapText="1" readingOrder="1"/>
    </xf>
    <xf numFmtId="3" fontId="34" fillId="0" borderId="90" xfId="70" applyNumberFormat="1" applyFont="1" applyFill="1" applyBorder="1" applyAlignment="1">
      <alignment vertical="center" wrapText="1" readingOrder="1"/>
    </xf>
    <xf numFmtId="4" fontId="34" fillId="0" borderId="92" xfId="70" applyNumberFormat="1" applyFont="1" applyFill="1" applyBorder="1" applyAlignment="1">
      <alignment vertical="center" wrapText="1" readingOrder="1"/>
    </xf>
    <xf numFmtId="4" fontId="34" fillId="0" borderId="92" xfId="0" applyNumberFormat="1" applyFont="1" applyFill="1" applyBorder="1" applyAlignment="1">
      <alignment horizontal="right" vertical="center"/>
    </xf>
    <xf numFmtId="49" fontId="34" fillId="0" borderId="3" xfId="70" applyNumberFormat="1" applyFont="1" applyFill="1" applyBorder="1" applyAlignment="1">
      <alignment horizontal="center" vertical="center" wrapText="1" readingOrder="1"/>
    </xf>
    <xf numFmtId="0" fontId="195" fillId="0" borderId="0" xfId="70" applyFont="1" applyFill="1" applyBorder="1" applyAlignment="1">
      <alignment vertical="center" wrapText="1" readingOrder="1"/>
    </xf>
    <xf numFmtId="49" fontId="195" fillId="0" borderId="0" xfId="70" applyNumberFormat="1" applyFont="1" applyFill="1" applyBorder="1" applyAlignment="1">
      <alignment vertical="center" wrapText="1" readingOrder="1"/>
    </xf>
    <xf numFmtId="3" fontId="34" fillId="0" borderId="0" xfId="70" applyNumberFormat="1" applyFont="1" applyFill="1" applyBorder="1" applyAlignment="1">
      <alignment vertical="center" wrapText="1" readingOrder="1"/>
    </xf>
    <xf numFmtId="4" fontId="34" fillId="0" borderId="22" xfId="70" applyNumberFormat="1" applyFont="1" applyFill="1" applyBorder="1" applyAlignment="1">
      <alignment vertical="center" wrapText="1" readingOrder="1"/>
    </xf>
    <xf numFmtId="3" fontId="39" fillId="0" borderId="19" xfId="70" applyNumberFormat="1" applyFont="1" applyFill="1" applyBorder="1" applyAlignment="1" applyProtection="1">
      <alignment horizontal="right" vertical="center" wrapText="1" readingOrder="1"/>
    </xf>
    <xf numFmtId="4" fontId="34" fillId="0" borderId="81" xfId="69" applyNumberFormat="1" applyFont="1" applyFill="1" applyBorder="1" applyAlignment="1">
      <alignment horizontal="right" vertical="center" wrapText="1" readingOrder="1"/>
    </xf>
    <xf numFmtId="4" fontId="34" fillId="0" borderId="22" xfId="69" applyNumberFormat="1" applyFont="1" applyFill="1" applyBorder="1" applyAlignment="1">
      <alignment vertical="center"/>
    </xf>
    <xf numFmtId="0" fontId="42" fillId="0" borderId="0" xfId="3858" applyFont="1" applyFill="1" applyBorder="1" applyAlignment="1">
      <alignment horizontal="left" vertical="center" wrapText="1" readingOrder="1"/>
    </xf>
    <xf numFmtId="4" fontId="34" fillId="0" borderId="22" xfId="3858" applyNumberFormat="1" applyFont="1" applyFill="1" applyBorder="1" applyAlignment="1">
      <alignment horizontal="right" vertical="center" wrapText="1" readingOrder="1"/>
    </xf>
    <xf numFmtId="3" fontId="42" fillId="0" borderId="0" xfId="3858" applyNumberFormat="1" applyFont="1" applyFill="1" applyBorder="1" applyAlignment="1" applyProtection="1">
      <alignment horizontal="centerContinuous" vertical="center" wrapText="1" readingOrder="1"/>
      <protection locked="0"/>
    </xf>
    <xf numFmtId="3" fontId="42" fillId="0" borderId="0" xfId="3858" applyNumberFormat="1" applyFont="1" applyFill="1" applyBorder="1" applyAlignment="1" applyProtection="1">
      <alignment vertical="center" readingOrder="1"/>
      <protection locked="0"/>
    </xf>
    <xf numFmtId="3" fontId="42" fillId="0" borderId="0" xfId="3858" applyNumberFormat="1" applyFont="1" applyFill="1" applyBorder="1" applyAlignment="1" applyProtection="1">
      <alignment horizontal="center" vertical="center" wrapText="1" readingOrder="1"/>
    </xf>
    <xf numFmtId="3" fontId="42" fillId="0" borderId="19" xfId="3858" applyNumberFormat="1" applyFont="1" applyFill="1" applyBorder="1" applyAlignment="1" applyProtection="1">
      <alignment horizontal="centerContinuous" vertical="center" wrapText="1" readingOrder="1"/>
    </xf>
    <xf numFmtId="4" fontId="34" fillId="0" borderId="22" xfId="70" quotePrefix="1" applyNumberFormat="1" applyFont="1" applyFill="1" applyBorder="1" applyAlignment="1">
      <alignment horizontal="right" vertical="center" wrapText="1" readingOrder="1"/>
    </xf>
    <xf numFmtId="4" fontId="34" fillId="0" borderId="102" xfId="70" quotePrefix="1" applyNumberFormat="1" applyFont="1" applyFill="1" applyBorder="1" applyAlignment="1">
      <alignment horizontal="right" vertical="center" wrapText="1" readingOrder="1"/>
    </xf>
    <xf numFmtId="49" fontId="34" fillId="0" borderId="0" xfId="70" quotePrefix="1" applyNumberFormat="1" applyFont="1" applyFill="1" applyBorder="1" applyAlignment="1">
      <alignment horizontal="left" vertical="center" wrapText="1" readingOrder="1"/>
    </xf>
    <xf numFmtId="0" fontId="42" fillId="0" borderId="0" xfId="3858" applyFont="1" applyAlignment="1">
      <alignment vertical="center"/>
    </xf>
    <xf numFmtId="0" fontId="208" fillId="0" borderId="0" xfId="3858" applyFont="1" applyAlignment="1">
      <alignment vertical="center"/>
    </xf>
    <xf numFmtId="0" fontId="209" fillId="0" borderId="0" xfId="3858" applyFont="1" applyAlignment="1">
      <alignment vertical="center"/>
    </xf>
    <xf numFmtId="3" fontId="38" fillId="0" borderId="0" xfId="3858" applyNumberFormat="1" applyFont="1" applyFill="1" applyBorder="1" applyAlignment="1">
      <alignment horizontal="center" vertical="center" wrapText="1" readingOrder="1"/>
    </xf>
    <xf numFmtId="1" fontId="38" fillId="0" borderId="22" xfId="3858" applyNumberFormat="1" applyFont="1" applyFill="1" applyBorder="1" applyAlignment="1">
      <alignment horizontal="center" vertical="center" wrapText="1" readingOrder="1"/>
    </xf>
    <xf numFmtId="1" fontId="34" fillId="0" borderId="0" xfId="70" applyNumberFormat="1" applyFont="1" applyFill="1" applyBorder="1" applyAlignment="1">
      <alignment horizontal="center" vertical="center" readingOrder="1"/>
    </xf>
    <xf numFmtId="0" fontId="33" fillId="0" borderId="0" xfId="69" applyFont="1" applyFill="1" applyBorder="1" applyAlignment="1">
      <alignment vertical="center" wrapText="1"/>
    </xf>
    <xf numFmtId="0" fontId="33" fillId="0" borderId="0" xfId="70" applyFont="1" applyFill="1" applyBorder="1" applyAlignment="1">
      <alignment vertical="center" wrapText="1" readingOrder="1"/>
    </xf>
    <xf numFmtId="3" fontId="34" fillId="0" borderId="0" xfId="0" applyNumberFormat="1" applyFont="1" applyFill="1" applyBorder="1" applyAlignment="1">
      <alignment horizontal="left" vertical="center" wrapText="1" readingOrder="1"/>
    </xf>
    <xf numFmtId="3" fontId="34" fillId="0" borderId="0" xfId="70" applyNumberFormat="1" applyFont="1" applyFill="1" applyBorder="1" applyAlignment="1">
      <alignment horizontal="center" vertical="center" wrapText="1" readingOrder="1"/>
    </xf>
    <xf numFmtId="0" fontId="34" fillId="0" borderId="5" xfId="70" applyNumberFormat="1" applyFont="1" applyFill="1" applyBorder="1" applyAlignment="1">
      <alignment horizontal="center" vertical="center" wrapText="1" readingOrder="1"/>
    </xf>
    <xf numFmtId="0" fontId="34" fillId="0" borderId="0" xfId="70" applyNumberFormat="1" applyFont="1" applyFill="1" applyBorder="1" applyAlignment="1">
      <alignment horizontal="center" vertical="center" wrapText="1" readingOrder="1"/>
    </xf>
    <xf numFmtId="0" fontId="34" fillId="0" borderId="82" xfId="70" quotePrefix="1" applyNumberFormat="1" applyFont="1" applyFill="1" applyBorder="1" applyAlignment="1">
      <alignment horizontal="center" vertical="center" readingOrder="1"/>
    </xf>
    <xf numFmtId="0" fontId="34" fillId="0" borderId="83" xfId="70" applyNumberFormat="1" applyFont="1" applyFill="1" applyBorder="1" applyAlignment="1">
      <alignment horizontal="center" vertical="center" wrapText="1" readingOrder="1"/>
    </xf>
    <xf numFmtId="0" fontId="34" fillId="0" borderId="63" xfId="70" applyNumberFormat="1" applyFont="1" applyFill="1" applyBorder="1" applyAlignment="1">
      <alignment horizontal="center" vertical="center" wrapText="1" readingOrder="1"/>
    </xf>
    <xf numFmtId="0" fontId="34" fillId="0" borderId="63" xfId="70" quotePrefix="1" applyNumberFormat="1" applyFont="1" applyFill="1" applyBorder="1" applyAlignment="1">
      <alignment horizontal="center" vertical="center" wrapText="1" readingOrder="1"/>
    </xf>
    <xf numFmtId="0" fontId="34" fillId="0" borderId="91" xfId="70" applyNumberFormat="1" applyFont="1" applyFill="1" applyBorder="1" applyAlignment="1">
      <alignment horizontal="center" vertical="center" wrapText="1" readingOrder="1"/>
    </xf>
    <xf numFmtId="0" fontId="34" fillId="0" borderId="0" xfId="3858" applyNumberFormat="1" applyFont="1" applyFill="1" applyBorder="1" applyAlignment="1">
      <alignment horizontal="center" vertical="center" readingOrder="1"/>
    </xf>
    <xf numFmtId="1" fontId="33" fillId="0" borderId="4" xfId="67" applyNumberFormat="1" applyFont="1" applyFill="1" applyBorder="1" applyAlignment="1">
      <alignment vertical="center" wrapText="1" readingOrder="1"/>
    </xf>
    <xf numFmtId="1" fontId="34" fillId="0" borderId="26" xfId="70" applyNumberFormat="1" applyFont="1" applyFill="1" applyBorder="1" applyAlignment="1">
      <alignment horizontal="center" vertical="center" wrapText="1" readingOrder="1"/>
    </xf>
    <xf numFmtId="1" fontId="34" fillId="0" borderId="58" xfId="70" applyNumberFormat="1" applyFont="1" applyFill="1" applyBorder="1" applyAlignment="1">
      <alignment horizontal="center" vertical="center" wrapText="1" readingOrder="1"/>
    </xf>
    <xf numFmtId="1" fontId="34" fillId="0" borderId="3" xfId="70" quotePrefix="1" applyNumberFormat="1" applyFont="1" applyFill="1" applyBorder="1" applyAlignment="1">
      <alignment horizontal="center" vertical="center" readingOrder="1"/>
    </xf>
    <xf numFmtId="1" fontId="34" fillId="0" borderId="4" xfId="70" quotePrefix="1" applyNumberFormat="1" applyFont="1" applyFill="1" applyBorder="1" applyAlignment="1">
      <alignment horizontal="center" vertical="center" readingOrder="1"/>
    </xf>
    <xf numFmtId="1" fontId="34" fillId="0" borderId="5" xfId="70" quotePrefix="1" applyNumberFormat="1" applyFont="1" applyFill="1" applyBorder="1" applyAlignment="1">
      <alignment horizontal="center" vertical="center" readingOrder="1"/>
    </xf>
    <xf numFmtId="1" fontId="34" fillId="0" borderId="83" xfId="70" quotePrefix="1" applyNumberFormat="1" applyFont="1" applyFill="1" applyBorder="1" applyAlignment="1">
      <alignment horizontal="center" vertical="center" readingOrder="1"/>
    </xf>
    <xf numFmtId="1" fontId="34" fillId="0" borderId="3" xfId="70" applyNumberFormat="1" applyFont="1" applyFill="1" applyBorder="1" applyAlignment="1">
      <alignment horizontal="center" vertical="center" wrapText="1" readingOrder="1"/>
    </xf>
    <xf numFmtId="0" fontId="207" fillId="0" borderId="0" xfId="3858" applyFont="1" applyFill="1" applyAlignment="1">
      <alignment vertical="center"/>
    </xf>
    <xf numFmtId="1" fontId="34" fillId="0" borderId="5" xfId="70" applyNumberFormat="1" applyFont="1" applyFill="1" applyBorder="1" applyAlignment="1">
      <alignment horizontal="center" vertical="center" readingOrder="1"/>
    </xf>
    <xf numFmtId="0" fontId="42" fillId="0" borderId="0" xfId="69" applyFont="1" applyFill="1" applyBorder="1" applyAlignment="1">
      <alignment vertical="center" wrapText="1"/>
    </xf>
    <xf numFmtId="0" fontId="34" fillId="0" borderId="0" xfId="70" quotePrefix="1" applyFont="1" applyFill="1" applyBorder="1" applyAlignment="1">
      <alignment vertical="center" wrapText="1" readingOrder="1"/>
    </xf>
    <xf numFmtId="0" fontId="33" fillId="0" borderId="0" xfId="70" quotePrefix="1" applyFont="1" applyFill="1" applyBorder="1" applyAlignment="1">
      <alignment vertical="center" wrapText="1"/>
    </xf>
    <xf numFmtId="2" fontId="34" fillId="0" borderId="81" xfId="70" applyNumberFormat="1" applyFont="1" applyFill="1" applyBorder="1" applyAlignment="1">
      <alignment horizontal="right" vertical="center" wrapText="1" readingOrder="1"/>
    </xf>
    <xf numFmtId="49" fontId="34" fillId="0" borderId="81" xfId="70" applyNumberFormat="1" applyFont="1" applyFill="1" applyBorder="1" applyAlignment="1">
      <alignment horizontal="center" vertical="center" readingOrder="1"/>
    </xf>
    <xf numFmtId="49" fontId="34" fillId="0" borderId="117" xfId="70" applyNumberFormat="1" applyFont="1" applyFill="1" applyBorder="1" applyAlignment="1">
      <alignment horizontal="center" vertical="center" wrapText="1" readingOrder="1"/>
    </xf>
    <xf numFmtId="2" fontId="40" fillId="0" borderId="22" xfId="70" applyNumberFormat="1" applyFont="1" applyFill="1" applyBorder="1" applyAlignment="1">
      <alignment vertical="center" wrapText="1" readingOrder="1"/>
    </xf>
    <xf numFmtId="2" fontId="41" fillId="0" borderId="102" xfId="70" applyNumberFormat="1" applyFont="1" applyFill="1" applyBorder="1" applyAlignment="1">
      <alignment vertical="center" wrapText="1" readingOrder="1"/>
    </xf>
    <xf numFmtId="49" fontId="34" fillId="0" borderId="105" xfId="70" quotePrefix="1" applyNumberFormat="1" applyFont="1" applyFill="1" applyBorder="1" applyAlignment="1">
      <alignment horizontal="center" vertical="center" readingOrder="1"/>
    </xf>
    <xf numFmtId="3" fontId="38" fillId="0" borderId="5" xfId="3858" applyNumberFormat="1" applyFont="1" applyFill="1" applyBorder="1" applyAlignment="1">
      <alignment horizontal="left" vertical="center" wrapText="1" readingOrder="1"/>
    </xf>
    <xf numFmtId="3" fontId="34" fillId="0" borderId="82" xfId="3858" applyNumberFormat="1" applyFont="1" applyFill="1" applyBorder="1" applyAlignment="1" applyProtection="1">
      <alignment horizontal="centerContinuous" vertical="center" wrapText="1" readingOrder="1"/>
      <protection locked="0"/>
    </xf>
    <xf numFmtId="0" fontId="34" fillId="0" borderId="112" xfId="70" quotePrefix="1" applyNumberFormat="1" applyFont="1" applyFill="1" applyBorder="1" applyAlignment="1">
      <alignment horizontal="center" vertical="center" readingOrder="1"/>
    </xf>
    <xf numFmtId="0" fontId="33" fillId="0" borderId="112" xfId="3858" applyFont="1" applyFill="1" applyBorder="1" applyAlignment="1">
      <alignment vertical="center" wrapText="1"/>
    </xf>
    <xf numFmtId="2" fontId="42" fillId="0" borderId="22" xfId="70" applyNumberFormat="1" applyFont="1" applyFill="1" applyBorder="1" applyAlignment="1">
      <alignment horizontal="right" vertical="center" wrapText="1" readingOrder="1"/>
    </xf>
    <xf numFmtId="3" fontId="42" fillId="0" borderId="0" xfId="70" applyNumberFormat="1" applyFont="1" applyFill="1" applyBorder="1" applyAlignment="1" applyProtection="1">
      <alignment horizontal="right" vertical="center" readingOrder="1"/>
    </xf>
    <xf numFmtId="0" fontId="8" fillId="0" borderId="0" xfId="69" applyFont="1" applyFill="1" applyBorder="1" applyAlignment="1">
      <alignment vertical="center"/>
    </xf>
    <xf numFmtId="0" fontId="8" fillId="0" borderId="22" xfId="69" applyFont="1" applyFill="1" applyBorder="1" applyAlignment="1">
      <alignment vertical="center"/>
    </xf>
    <xf numFmtId="49" fontId="42" fillId="0" borderId="5" xfId="70" applyNumberFormat="1" applyFont="1" applyFill="1" applyBorder="1" applyAlignment="1">
      <alignment horizontal="left" vertical="center" wrapText="1" readingOrder="1"/>
    </xf>
    <xf numFmtId="49" fontId="42" fillId="0" borderId="83" xfId="70" applyNumberFormat="1" applyFont="1" applyFill="1" applyBorder="1" applyAlignment="1">
      <alignment vertical="center" readingOrder="1"/>
    </xf>
    <xf numFmtId="4" fontId="42" fillId="0" borderId="81" xfId="70" applyNumberFormat="1" applyFont="1" applyFill="1" applyBorder="1" applyAlignment="1">
      <alignment horizontal="right" vertical="center" wrapText="1" readingOrder="1"/>
    </xf>
    <xf numFmtId="3" fontId="8" fillId="0" borderId="83" xfId="70" applyNumberFormat="1" applyFont="1" applyFill="1" applyBorder="1" applyAlignment="1" applyProtection="1">
      <alignment horizontal="right" vertical="center" readingOrder="1"/>
      <protection locked="0"/>
    </xf>
    <xf numFmtId="3" fontId="8" fillId="0" borderId="5" xfId="70" applyNumberFormat="1" applyFont="1" applyFill="1" applyBorder="1" applyAlignment="1" applyProtection="1">
      <alignment horizontal="right" vertical="center" readingOrder="1"/>
      <protection locked="0"/>
    </xf>
    <xf numFmtId="3" fontId="8" fillId="0" borderId="5" xfId="70" applyNumberFormat="1" applyFont="1" applyFill="1" applyBorder="1" applyAlignment="1" applyProtection="1">
      <alignment horizontal="right" vertical="center" readingOrder="1"/>
    </xf>
    <xf numFmtId="3" fontId="33" fillId="0" borderId="0" xfId="70" applyNumberFormat="1" applyFont="1" applyFill="1" applyBorder="1" applyAlignment="1" applyProtection="1">
      <alignment horizontal="right" vertical="center" readingOrder="1"/>
      <protection locked="0"/>
    </xf>
    <xf numFmtId="3" fontId="33" fillId="0" borderId="0" xfId="70" applyNumberFormat="1" applyFont="1" applyFill="1" applyBorder="1" applyAlignment="1" applyProtection="1">
      <alignment horizontal="right" vertical="center" readingOrder="1"/>
    </xf>
    <xf numFmtId="170" fontId="34" fillId="0" borderId="22" xfId="1" applyNumberFormat="1" applyFont="1" applyFill="1" applyBorder="1" applyAlignment="1">
      <alignment horizontal="right" vertical="center" wrapText="1" readingOrder="1"/>
    </xf>
    <xf numFmtId="170" fontId="34" fillId="0" borderId="81" xfId="1" applyNumberFormat="1" applyFont="1" applyFill="1" applyBorder="1" applyAlignment="1">
      <alignment horizontal="right" vertical="center" wrapText="1" readingOrder="1"/>
    </xf>
    <xf numFmtId="0" fontId="211" fillId="0" borderId="0" xfId="0" applyFont="1" applyFill="1" applyAlignment="1">
      <alignment horizontal="left" vertical="center" wrapText="1"/>
    </xf>
    <xf numFmtId="0" fontId="212" fillId="0" borderId="0" xfId="0" applyFont="1" applyFill="1" applyAlignment="1">
      <alignment vertical="center"/>
    </xf>
    <xf numFmtId="0" fontId="7" fillId="0" borderId="0" xfId="0" applyFont="1" applyFill="1" applyAlignment="1">
      <alignment horizontal="left" vertical="center"/>
    </xf>
    <xf numFmtId="0" fontId="212" fillId="0" borderId="0" xfId="0" applyFont="1" applyFill="1" applyAlignment="1">
      <alignment horizontal="left" vertical="center"/>
    </xf>
    <xf numFmtId="4" fontId="8" fillId="0" borderId="22" xfId="69" applyNumberFormat="1" applyFont="1" applyFill="1" applyBorder="1" applyAlignment="1">
      <alignment vertical="center"/>
    </xf>
    <xf numFmtId="0" fontId="8" fillId="0" borderId="0" xfId="3858" applyFont="1" applyAlignment="1">
      <alignment vertical="center"/>
    </xf>
    <xf numFmtId="49" fontId="34" fillId="0" borderId="0" xfId="0" applyNumberFormat="1" applyFont="1" applyFill="1" applyAlignment="1">
      <alignment vertical="center" readingOrder="1"/>
    </xf>
    <xf numFmtId="49" fontId="34" fillId="0" borderId="0" xfId="0" applyNumberFormat="1" applyFont="1" applyFill="1" applyBorder="1" applyAlignment="1">
      <alignment vertical="center" readingOrder="1"/>
    </xf>
    <xf numFmtId="2" fontId="8" fillId="0" borderId="22" xfId="70" applyNumberFormat="1" applyFont="1" applyFill="1" applyBorder="1" applyAlignment="1">
      <alignment horizontal="right" vertical="center" wrapText="1" readingOrder="1"/>
    </xf>
    <xf numFmtId="3" fontId="8" fillId="0" borderId="0" xfId="70" applyNumberFormat="1" applyFont="1" applyFill="1" applyBorder="1" applyAlignment="1" applyProtection="1">
      <alignment horizontal="right" vertical="center" readingOrder="1"/>
      <protection locked="0"/>
    </xf>
    <xf numFmtId="3" fontId="8" fillId="0" borderId="0" xfId="70" applyNumberFormat="1" applyFont="1" applyFill="1" applyAlignment="1" applyProtection="1">
      <alignment horizontal="right" vertical="center" readingOrder="1"/>
      <protection locked="0"/>
    </xf>
    <xf numFmtId="3" fontId="8" fillId="0" borderId="0" xfId="70" applyNumberFormat="1" applyFont="1" applyFill="1" applyAlignment="1" applyProtection="1">
      <alignment horizontal="right" vertical="center" readingOrder="1"/>
    </xf>
    <xf numFmtId="3" fontId="8" fillId="0" borderId="19" xfId="70" applyNumberFormat="1" applyFont="1" applyFill="1" applyBorder="1" applyAlignment="1" applyProtection="1">
      <alignment horizontal="right" vertical="center" readingOrder="1"/>
    </xf>
    <xf numFmtId="0" fontId="42" fillId="0" borderId="89" xfId="3858" applyFont="1" applyFill="1" applyBorder="1" applyAlignment="1">
      <alignment horizontal="left" vertical="center" wrapText="1" readingOrder="1"/>
    </xf>
    <xf numFmtId="0" fontId="42" fillId="0" borderId="59" xfId="3858" applyFont="1" applyFill="1" applyBorder="1" applyAlignment="1">
      <alignment horizontal="left" vertical="center" wrapText="1" readingOrder="1"/>
    </xf>
    <xf numFmtId="49" fontId="34" fillId="0" borderId="63" xfId="70" applyNumberFormat="1" applyFont="1" applyFill="1" applyBorder="1" applyAlignment="1">
      <alignment horizontal="left" vertical="center" wrapText="1" readingOrder="1"/>
    </xf>
    <xf numFmtId="49" fontId="34" fillId="0" borderId="63" xfId="70" applyNumberFormat="1" applyFont="1" applyFill="1" applyBorder="1" applyAlignment="1">
      <alignment vertical="center" readingOrder="1"/>
    </xf>
    <xf numFmtId="2" fontId="34" fillId="0" borderId="100" xfId="70" applyNumberFormat="1" applyFont="1" applyFill="1" applyBorder="1" applyAlignment="1">
      <alignment horizontal="right" vertical="center" wrapText="1" readingOrder="1"/>
    </xf>
    <xf numFmtId="3" fontId="33" fillId="0" borderId="63" xfId="70" applyNumberFormat="1" applyFont="1" applyFill="1" applyBorder="1" applyAlignment="1" applyProtection="1">
      <alignment horizontal="right" vertical="center" readingOrder="1"/>
      <protection locked="0"/>
    </xf>
    <xf numFmtId="3" fontId="33" fillId="0" borderId="63" xfId="70" applyNumberFormat="1" applyFont="1" applyFill="1" applyBorder="1" applyAlignment="1" applyProtection="1">
      <alignment horizontal="right" vertical="center" readingOrder="1"/>
    </xf>
    <xf numFmtId="3" fontId="39" fillId="0" borderId="64" xfId="70" applyNumberFormat="1" applyFont="1" applyFill="1" applyBorder="1" applyAlignment="1" applyProtection="1">
      <alignment horizontal="right" vertical="center" readingOrder="1"/>
    </xf>
    <xf numFmtId="0" fontId="39" fillId="0" borderId="0" xfId="3858" applyFont="1" applyFill="1" applyBorder="1" applyAlignment="1">
      <alignment vertical="center"/>
    </xf>
    <xf numFmtId="0" fontId="35" fillId="0" borderId="60" xfId="3858" applyNumberFormat="1" applyFont="1" applyFill="1" applyBorder="1" applyAlignment="1">
      <alignment vertical="center" wrapText="1"/>
    </xf>
    <xf numFmtId="2" fontId="35" fillId="0" borderId="22" xfId="70" applyNumberFormat="1" applyFont="1" applyFill="1" applyBorder="1" applyAlignment="1">
      <alignment horizontal="right" vertical="center" wrapText="1" readingOrder="1"/>
    </xf>
    <xf numFmtId="3" fontId="35" fillId="0" borderId="0" xfId="70" applyNumberFormat="1" applyFont="1" applyFill="1" applyBorder="1" applyAlignment="1" applyProtection="1">
      <alignment horizontal="right" vertical="center" readingOrder="1"/>
      <protection locked="0"/>
    </xf>
    <xf numFmtId="3" fontId="35" fillId="0" borderId="0" xfId="70" applyNumberFormat="1" applyFont="1" applyFill="1" applyAlignment="1" applyProtection="1">
      <alignment horizontal="right" vertical="center" readingOrder="1"/>
      <protection locked="0"/>
    </xf>
    <xf numFmtId="3" fontId="35" fillId="0" borderId="0" xfId="70" applyNumberFormat="1" applyFont="1" applyFill="1" applyAlignment="1" applyProtection="1">
      <alignment horizontal="right" vertical="center" readingOrder="1"/>
    </xf>
    <xf numFmtId="3" fontId="35" fillId="0" borderId="19" xfId="70" applyNumberFormat="1" applyFont="1" applyFill="1" applyBorder="1" applyAlignment="1" applyProtection="1">
      <alignment horizontal="right" vertical="center" readingOrder="1"/>
    </xf>
    <xf numFmtId="2" fontId="39" fillId="0" borderId="22" xfId="70" applyNumberFormat="1" applyFont="1" applyFill="1" applyBorder="1" applyAlignment="1">
      <alignment horizontal="right" vertical="center" wrapText="1" readingOrder="1"/>
    </xf>
    <xf numFmtId="3" fontId="39" fillId="0" borderId="0" xfId="70" applyNumberFormat="1" applyFont="1" applyFill="1" applyBorder="1" applyAlignment="1" applyProtection="1">
      <alignment horizontal="right" vertical="center" readingOrder="1"/>
      <protection locked="0"/>
    </xf>
    <xf numFmtId="3" fontId="39" fillId="0" borderId="0" xfId="70" applyNumberFormat="1" applyFont="1" applyFill="1" applyAlignment="1" applyProtection="1">
      <alignment horizontal="right" vertical="center" readingOrder="1"/>
      <protection locked="0"/>
    </xf>
    <xf numFmtId="3" fontId="39" fillId="0" borderId="0" xfId="70" applyNumberFormat="1" applyFont="1" applyFill="1" applyAlignment="1" applyProtection="1">
      <alignment horizontal="right" vertical="center" readingOrder="1"/>
    </xf>
    <xf numFmtId="2" fontId="42" fillId="0" borderId="81" xfId="70" applyNumberFormat="1" applyFont="1" applyFill="1" applyBorder="1" applyAlignment="1">
      <alignment horizontal="right" vertical="center" wrapText="1" readingOrder="1"/>
    </xf>
    <xf numFmtId="3" fontId="34" fillId="0" borderId="91" xfId="70" applyNumberFormat="1" applyFont="1" applyFill="1" applyBorder="1" applyAlignment="1" applyProtection="1">
      <alignment horizontal="right" vertical="center" readingOrder="1"/>
      <protection locked="0"/>
    </xf>
    <xf numFmtId="3" fontId="34" fillId="0" borderId="91" xfId="70" applyNumberFormat="1" applyFont="1" applyFill="1" applyBorder="1" applyAlignment="1" applyProtection="1">
      <alignment horizontal="right" vertical="center" readingOrder="1"/>
    </xf>
    <xf numFmtId="3" fontId="34" fillId="0" borderId="0" xfId="70" quotePrefix="1" applyNumberFormat="1" applyFont="1" applyFill="1" applyAlignment="1" applyProtection="1">
      <alignment horizontal="right" vertical="center" readingOrder="1"/>
      <protection locked="0"/>
    </xf>
    <xf numFmtId="3" fontId="34" fillId="0" borderId="19" xfId="70" applyNumberFormat="1" applyFont="1" applyFill="1" applyBorder="1" applyAlignment="1" applyProtection="1">
      <alignment horizontal="right" vertical="center" readingOrder="1"/>
    </xf>
    <xf numFmtId="0" fontId="34" fillId="0" borderId="0" xfId="1537" applyFont="1" applyFill="1" applyBorder="1" applyAlignment="1">
      <alignment vertical="center" wrapText="1"/>
    </xf>
    <xf numFmtId="0" fontId="39" fillId="0" borderId="0" xfId="3831" applyFont="1" applyFill="1" applyBorder="1" applyAlignment="1">
      <alignment vertical="center" wrapText="1"/>
    </xf>
    <xf numFmtId="0" fontId="34" fillId="0" borderId="0" xfId="3831" applyFont="1" applyFill="1" applyBorder="1" applyAlignment="1">
      <alignment vertical="center" wrapText="1"/>
    </xf>
    <xf numFmtId="3" fontId="34" fillId="0" borderId="0" xfId="70" applyNumberFormat="1" applyFont="1" applyFill="1" applyBorder="1" applyAlignment="1">
      <alignment vertical="center" readingOrder="1"/>
    </xf>
    <xf numFmtId="2" fontId="33" fillId="0" borderId="22" xfId="70" applyNumberFormat="1" applyFont="1" applyFill="1" applyBorder="1" applyAlignment="1">
      <alignment horizontal="right" vertical="center" wrapText="1" readingOrder="1"/>
    </xf>
    <xf numFmtId="0" fontId="33" fillId="0" borderId="0" xfId="70" applyNumberFormat="1" applyFont="1" applyFill="1" applyBorder="1" applyAlignment="1">
      <alignment horizontal="left" vertical="center" wrapText="1" readingOrder="1"/>
    </xf>
    <xf numFmtId="49" fontId="33" fillId="0" borderId="28" xfId="70" applyNumberFormat="1" applyFont="1" applyFill="1" applyBorder="1" applyAlignment="1">
      <alignment horizontal="left" vertical="center" wrapText="1" readingOrder="1"/>
    </xf>
    <xf numFmtId="2" fontId="33" fillId="0" borderId="102" xfId="70" applyNumberFormat="1" applyFont="1" applyFill="1" applyBorder="1" applyAlignment="1">
      <alignment horizontal="right" vertical="center" wrapText="1" readingOrder="1"/>
    </xf>
    <xf numFmtId="3" fontId="34" fillId="0" borderId="3" xfId="70" applyNumberFormat="1" applyFont="1" applyFill="1" applyBorder="1" applyAlignment="1" applyProtection="1">
      <alignment horizontal="right" vertical="center" readingOrder="1"/>
      <protection locked="0"/>
    </xf>
    <xf numFmtId="3" fontId="39" fillId="0" borderId="19" xfId="70" applyNumberFormat="1" applyFont="1" applyFill="1" applyBorder="1" applyAlignment="1" applyProtection="1">
      <alignment horizontal="right" vertical="center" readingOrder="1"/>
      <protection locked="0"/>
    </xf>
    <xf numFmtId="4" fontId="34" fillId="0" borderId="102" xfId="70" applyNumberFormat="1" applyFont="1" applyFill="1" applyBorder="1" applyAlignment="1">
      <alignment horizontal="right" vertical="center" wrapText="1" readingOrder="1"/>
    </xf>
    <xf numFmtId="3" fontId="39" fillId="0" borderId="106" xfId="70" applyNumberFormat="1" applyFont="1" applyFill="1" applyBorder="1" applyAlignment="1" applyProtection="1">
      <alignment horizontal="right" vertical="center" readingOrder="1"/>
    </xf>
    <xf numFmtId="0" fontId="34" fillId="0" borderId="0" xfId="70" applyFont="1" applyFill="1" applyAlignment="1">
      <alignment horizontal="left" vertical="center" wrapText="1" readingOrder="1"/>
    </xf>
    <xf numFmtId="3" fontId="34" fillId="0" borderId="82" xfId="70" applyNumberFormat="1" applyFont="1" applyFill="1" applyBorder="1" applyAlignment="1" applyProtection="1">
      <alignment horizontal="right" vertical="center" readingOrder="1"/>
      <protection locked="0"/>
    </xf>
    <xf numFmtId="3" fontId="34" fillId="0" borderId="5" xfId="70" applyNumberFormat="1" applyFont="1" applyFill="1" applyBorder="1" applyAlignment="1" applyProtection="1">
      <alignment horizontal="right" vertical="center" readingOrder="1"/>
      <protection locked="0"/>
    </xf>
    <xf numFmtId="3" fontId="34" fillId="0" borderId="5" xfId="70" applyNumberFormat="1" applyFont="1" applyFill="1" applyBorder="1" applyAlignment="1" applyProtection="1">
      <alignment horizontal="right" vertical="center" readingOrder="1"/>
    </xf>
    <xf numFmtId="49" fontId="33" fillId="0" borderId="0" xfId="70" applyNumberFormat="1" applyFont="1" applyFill="1" applyAlignment="1">
      <alignment horizontal="left" vertical="center" wrapText="1" readingOrder="1"/>
    </xf>
    <xf numFmtId="3" fontId="34" fillId="0" borderId="22" xfId="70" applyNumberFormat="1" applyFont="1" applyFill="1" applyBorder="1" applyAlignment="1">
      <alignment horizontal="right" vertical="center" wrapText="1" readingOrder="1"/>
    </xf>
    <xf numFmtId="3" fontId="34" fillId="0" borderId="81" xfId="70" applyNumberFormat="1" applyFont="1" applyFill="1" applyBorder="1" applyAlignment="1">
      <alignment horizontal="right" vertical="center" wrapText="1" readingOrder="1"/>
    </xf>
    <xf numFmtId="49" fontId="34" fillId="0" borderId="28" xfId="70" applyNumberFormat="1" applyFont="1" applyFill="1" applyBorder="1" applyAlignment="1">
      <alignment horizontal="left" vertical="center" wrapText="1" readingOrder="1"/>
    </xf>
    <xf numFmtId="49" fontId="34" fillId="0" borderId="91" xfId="70" applyNumberFormat="1" applyFont="1" applyFill="1" applyBorder="1" applyAlignment="1">
      <alignment vertical="center" readingOrder="1"/>
    </xf>
    <xf numFmtId="2" fontId="34" fillId="0" borderId="102" xfId="70" applyNumberFormat="1" applyFont="1" applyFill="1" applyBorder="1" applyAlignment="1">
      <alignment horizontal="right" vertical="center" wrapText="1" readingOrder="1"/>
    </xf>
    <xf numFmtId="4" fontId="38" fillId="0" borderId="0" xfId="0" applyNumberFormat="1" applyFont="1" applyFill="1" applyAlignment="1">
      <alignment vertical="center"/>
    </xf>
    <xf numFmtId="49" fontId="33" fillId="0" borderId="83" xfId="70" applyNumberFormat="1" applyFont="1" applyFill="1" applyBorder="1" applyAlignment="1">
      <alignment horizontal="left" vertical="center" wrapText="1" readingOrder="1"/>
    </xf>
    <xf numFmtId="3" fontId="42" fillId="0" borderId="19" xfId="70" applyNumberFormat="1" applyFont="1" applyFill="1" applyBorder="1" applyAlignment="1" applyProtection="1">
      <alignment horizontal="right" vertical="center" readingOrder="1"/>
      <protection locked="0"/>
    </xf>
    <xf numFmtId="0" fontId="35" fillId="0" borderId="0" xfId="3858" applyNumberFormat="1" applyFont="1" applyFill="1" applyAlignment="1">
      <alignment vertical="center" wrapText="1"/>
    </xf>
    <xf numFmtId="0" fontId="39" fillId="0" borderId="0" xfId="3858" applyNumberFormat="1" applyFont="1" applyFill="1" applyAlignment="1">
      <alignment vertical="center" wrapText="1"/>
    </xf>
    <xf numFmtId="2" fontId="34" fillId="0" borderId="112" xfId="70" applyNumberFormat="1" applyFont="1" applyFill="1" applyBorder="1" applyAlignment="1">
      <alignment horizontal="right" vertical="center" wrapText="1" readingOrder="1"/>
    </xf>
    <xf numFmtId="3" fontId="34" fillId="0" borderId="112" xfId="70" applyNumberFormat="1" applyFont="1" applyFill="1" applyBorder="1" applyAlignment="1" applyProtection="1">
      <alignment horizontal="right" vertical="center" readingOrder="1"/>
      <protection locked="0"/>
    </xf>
    <xf numFmtId="3" fontId="34" fillId="0" borderId="112" xfId="70" applyNumberFormat="1" applyFont="1" applyFill="1" applyBorder="1" applyAlignment="1" applyProtection="1">
      <alignment horizontal="right" vertical="center" readingOrder="1"/>
    </xf>
    <xf numFmtId="0" fontId="7" fillId="0" borderId="0" xfId="0" applyFont="1" applyFill="1" applyAlignment="1">
      <alignment vertical="center"/>
    </xf>
    <xf numFmtId="3" fontId="34" fillId="0" borderId="90" xfId="70" applyNumberFormat="1" applyFont="1" applyFill="1" applyBorder="1" applyAlignment="1" applyProtection="1">
      <alignment horizontal="right" vertical="center" readingOrder="1"/>
      <protection locked="0"/>
    </xf>
    <xf numFmtId="3" fontId="34" fillId="0" borderId="2" xfId="70" applyNumberFormat="1" applyFont="1" applyFill="1" applyBorder="1" applyAlignment="1" applyProtection="1">
      <alignment horizontal="right" vertical="center" readingOrder="1"/>
      <protection locked="0"/>
    </xf>
    <xf numFmtId="3" fontId="34" fillId="0" borderId="2" xfId="70" applyNumberFormat="1" applyFont="1" applyFill="1" applyBorder="1" applyAlignment="1" applyProtection="1">
      <alignment horizontal="right" vertical="center" readingOrder="1"/>
    </xf>
    <xf numFmtId="3" fontId="39" fillId="0" borderId="80" xfId="70" applyNumberFormat="1" applyFont="1" applyFill="1" applyBorder="1" applyAlignment="1" applyProtection="1">
      <alignment horizontal="right" vertical="center" readingOrder="1"/>
    </xf>
    <xf numFmtId="0" fontId="33" fillId="0" borderId="1" xfId="67" applyNumberFormat="1" applyFont="1" applyFill="1" applyBorder="1" applyAlignment="1">
      <alignment horizontal="center" vertical="center" textRotation="90" wrapText="1" readingOrder="1"/>
    </xf>
    <xf numFmtId="0" fontId="34" fillId="0" borderId="0" xfId="70" quotePrefix="1" applyFont="1" applyFill="1" applyAlignment="1">
      <alignment horizontal="center" vertical="center" readingOrder="1"/>
    </xf>
    <xf numFmtId="49" fontId="34" fillId="0" borderId="0" xfId="3875" applyNumberFormat="1" applyFont="1" applyFill="1" applyBorder="1" applyAlignment="1">
      <alignment vertical="center"/>
    </xf>
    <xf numFmtId="49" fontId="39" fillId="0" borderId="83" xfId="3875" applyNumberFormat="1" applyFont="1" applyFill="1" applyBorder="1" applyAlignment="1">
      <alignment vertical="center"/>
    </xf>
    <xf numFmtId="49" fontId="34" fillId="0" borderId="91" xfId="3875" applyNumberFormat="1" applyFont="1" applyFill="1" applyBorder="1" applyAlignment="1">
      <alignment vertical="center"/>
    </xf>
    <xf numFmtId="49" fontId="34" fillId="0" borderId="0" xfId="70" applyNumberFormat="1" applyFont="1" applyFill="1" applyAlignment="1">
      <alignment horizontal="center" vertical="center" readingOrder="1"/>
    </xf>
    <xf numFmtId="1" fontId="34" fillId="0" borderId="5" xfId="70" applyNumberFormat="1" applyFont="1" applyFill="1" applyBorder="1" applyAlignment="1">
      <alignment horizontal="center" vertical="center" wrapText="1" readingOrder="1"/>
    </xf>
    <xf numFmtId="0" fontId="34" fillId="0" borderId="58" xfId="70" applyNumberFormat="1" applyFont="1" applyFill="1" applyBorder="1" applyAlignment="1">
      <alignment horizontal="center" vertical="center" wrapText="1" readingOrder="1"/>
    </xf>
    <xf numFmtId="0" fontId="34" fillId="0" borderId="5" xfId="69" applyNumberFormat="1" applyFont="1" applyFill="1" applyBorder="1" applyAlignment="1">
      <alignment horizontal="center" vertical="center" readingOrder="1"/>
    </xf>
    <xf numFmtId="0" fontId="34" fillId="0" borderId="5" xfId="3858" applyNumberFormat="1" applyFont="1" applyFill="1" applyBorder="1" applyAlignment="1">
      <alignment horizontal="center" vertical="center" readingOrder="1"/>
    </xf>
    <xf numFmtId="0" fontId="34" fillId="0" borderId="0" xfId="3858" applyNumberFormat="1" applyFont="1" applyFill="1" applyAlignment="1">
      <alignment vertical="center"/>
    </xf>
    <xf numFmtId="0" fontId="34" fillId="0" borderId="0" xfId="3858" applyNumberFormat="1" applyFont="1" applyFill="1" applyBorder="1" applyAlignment="1">
      <alignment vertical="center"/>
    </xf>
    <xf numFmtId="0" fontId="34" fillId="0" borderId="0" xfId="69" applyNumberFormat="1" applyFont="1" applyFill="1" applyBorder="1" applyAlignment="1">
      <alignment horizontal="center" vertical="center" readingOrder="1"/>
    </xf>
    <xf numFmtId="1" fontId="33" fillId="0" borderId="0" xfId="69" applyNumberFormat="1" applyFont="1" applyFill="1" applyAlignment="1">
      <alignment vertical="center" wrapText="1"/>
    </xf>
    <xf numFmtId="0" fontId="34" fillId="0" borderId="0" xfId="69" applyNumberFormat="1" applyFont="1" applyFill="1" applyAlignment="1">
      <alignment vertical="center"/>
    </xf>
    <xf numFmtId="0" fontId="34" fillId="0" borderId="5" xfId="69" applyNumberFormat="1" applyFont="1" applyFill="1" applyBorder="1" applyAlignment="1">
      <alignment horizontal="left" vertical="center" wrapText="1" readingOrder="1"/>
    </xf>
    <xf numFmtId="0" fontId="34" fillId="0" borderId="5" xfId="68" applyNumberFormat="1" applyFont="1" applyFill="1" applyBorder="1" applyAlignment="1">
      <alignment horizontal="center" vertical="center" readingOrder="1"/>
    </xf>
    <xf numFmtId="0" fontId="34" fillId="0" borderId="2" xfId="70" applyNumberFormat="1" applyFont="1" applyFill="1" applyBorder="1" applyAlignment="1">
      <alignment horizontal="center" vertical="center" wrapText="1" readingOrder="1"/>
    </xf>
    <xf numFmtId="0" fontId="34" fillId="0" borderId="83" xfId="3858" applyNumberFormat="1" applyFont="1" applyFill="1" applyBorder="1" applyAlignment="1">
      <alignment horizontal="center" vertical="center" readingOrder="1"/>
    </xf>
    <xf numFmtId="0" fontId="34" fillId="0" borderId="67" xfId="3858" applyNumberFormat="1" applyFont="1" applyFill="1" applyBorder="1" applyAlignment="1">
      <alignment horizontal="center" vertical="center" readingOrder="1"/>
    </xf>
    <xf numFmtId="0" fontId="34" fillId="0" borderId="63" xfId="3858" applyNumberFormat="1" applyFont="1" applyFill="1" applyBorder="1" applyAlignment="1">
      <alignment horizontal="center" vertical="center" readingOrder="1"/>
    </xf>
    <xf numFmtId="0" fontId="34" fillId="0" borderId="90" xfId="70" applyNumberFormat="1" applyFont="1" applyFill="1" applyBorder="1" applyAlignment="1">
      <alignment horizontal="center" vertical="center" wrapText="1" readingOrder="1"/>
    </xf>
    <xf numFmtId="0" fontId="34" fillId="0" borderId="63" xfId="3858" quotePrefix="1" applyNumberFormat="1" applyFont="1" applyFill="1" applyBorder="1" applyAlignment="1">
      <alignment horizontal="center" vertical="center" readingOrder="1"/>
    </xf>
    <xf numFmtId="2" fontId="34" fillId="0" borderId="5" xfId="3858" applyNumberFormat="1" applyFont="1" applyFill="1" applyBorder="1" applyAlignment="1">
      <alignment horizontal="center" vertical="center" readingOrder="1"/>
    </xf>
    <xf numFmtId="0" fontId="34" fillId="0" borderId="2" xfId="69" applyNumberFormat="1" applyFont="1" applyFill="1" applyBorder="1" applyAlignment="1">
      <alignment horizontal="center" vertical="center" readingOrder="1"/>
    </xf>
    <xf numFmtId="0" fontId="34" fillId="0" borderId="91" xfId="3858" applyNumberFormat="1" applyFont="1" applyFill="1" applyBorder="1" applyAlignment="1">
      <alignment horizontal="center" vertical="center" readingOrder="1"/>
    </xf>
    <xf numFmtId="1" fontId="34" fillId="0" borderId="4" xfId="70" applyNumberFormat="1" applyFont="1" applyFill="1" applyBorder="1" applyAlignment="1">
      <alignment horizontal="center" vertical="center" readingOrder="1"/>
    </xf>
    <xf numFmtId="1" fontId="33" fillId="0" borderId="0" xfId="69" applyNumberFormat="1" applyFont="1" applyFill="1" applyAlignment="1">
      <alignment vertical="center"/>
    </xf>
    <xf numFmtId="49" fontId="34" fillId="0" borderId="4" xfId="69" quotePrefix="1" applyNumberFormat="1" applyFont="1" applyFill="1" applyBorder="1" applyAlignment="1">
      <alignment horizontal="center" vertical="center" readingOrder="1"/>
    </xf>
    <xf numFmtId="49" fontId="34" fillId="0" borderId="4" xfId="3858" quotePrefix="1" applyNumberFormat="1" applyFont="1" applyFill="1" applyBorder="1" applyAlignment="1">
      <alignment horizontal="center" vertical="center" readingOrder="1"/>
    </xf>
    <xf numFmtId="49" fontId="34" fillId="0" borderId="3" xfId="69" quotePrefix="1" applyNumberFormat="1" applyFont="1" applyFill="1" applyBorder="1" applyAlignment="1">
      <alignment horizontal="center" vertical="center" readingOrder="1"/>
    </xf>
    <xf numFmtId="49" fontId="33" fillId="0" borderId="3" xfId="70" quotePrefix="1" applyNumberFormat="1" applyFont="1" applyFill="1" applyBorder="1" applyAlignment="1">
      <alignment horizontal="center" vertical="center" readingOrder="1"/>
    </xf>
    <xf numFmtId="49" fontId="34" fillId="0" borderId="4" xfId="68" quotePrefix="1" applyNumberFormat="1" applyFont="1" applyFill="1" applyBorder="1" applyAlignment="1">
      <alignment horizontal="center" vertical="center" readingOrder="1"/>
    </xf>
    <xf numFmtId="49" fontId="34" fillId="0" borderId="82" xfId="3858" quotePrefix="1" applyNumberFormat="1" applyFont="1" applyFill="1" applyBorder="1" applyAlignment="1">
      <alignment horizontal="center" vertical="center" readingOrder="1"/>
    </xf>
    <xf numFmtId="49" fontId="34" fillId="0" borderId="65" xfId="3858" quotePrefix="1" applyNumberFormat="1" applyFont="1" applyFill="1" applyBorder="1" applyAlignment="1">
      <alignment horizontal="center" vertical="center" readingOrder="1"/>
    </xf>
    <xf numFmtId="49" fontId="34" fillId="0" borderId="61" xfId="3858" quotePrefix="1" applyNumberFormat="1" applyFont="1" applyFill="1" applyBorder="1" applyAlignment="1">
      <alignment horizontal="center" vertical="center" readingOrder="1"/>
    </xf>
    <xf numFmtId="49" fontId="34" fillId="0" borderId="29" xfId="3858" quotePrefix="1" applyNumberFormat="1" applyFont="1" applyFill="1" applyBorder="1" applyAlignment="1">
      <alignment horizontal="center" vertical="center" readingOrder="1"/>
    </xf>
    <xf numFmtId="49" fontId="34" fillId="0" borderId="105" xfId="70" applyNumberFormat="1" applyFont="1" applyFill="1" applyBorder="1" applyAlignment="1" applyProtection="1">
      <alignment horizontal="center" vertical="center" wrapText="1" readingOrder="1"/>
    </xf>
    <xf numFmtId="49" fontId="34" fillId="0" borderId="81" xfId="3858" quotePrefix="1" applyNumberFormat="1" applyFont="1" applyFill="1" applyBorder="1" applyAlignment="1">
      <alignment horizontal="center" vertical="center" readingOrder="1"/>
    </xf>
    <xf numFmtId="0" fontId="34" fillId="0" borderId="81" xfId="3858" applyFont="1" applyFill="1" applyBorder="1" applyAlignment="1">
      <alignment horizontal="center" vertical="center"/>
    </xf>
    <xf numFmtId="0" fontId="34" fillId="0" borderId="82" xfId="3858" applyFont="1" applyFill="1" applyBorder="1" applyAlignment="1">
      <alignment horizontal="center" vertical="center"/>
    </xf>
    <xf numFmtId="0" fontId="34" fillId="0" borderId="3" xfId="3858" applyFont="1" applyFill="1" applyBorder="1" applyAlignment="1">
      <alignment horizontal="center" vertical="center"/>
    </xf>
    <xf numFmtId="0" fontId="8" fillId="0" borderId="0" xfId="3858" applyAlignment="1">
      <alignment vertical="center"/>
    </xf>
    <xf numFmtId="2" fontId="34" fillId="0" borderId="136" xfId="70" applyNumberFormat="1" applyFont="1" applyFill="1" applyBorder="1" applyAlignment="1">
      <alignment horizontal="right" vertical="center" wrapText="1" readingOrder="1"/>
    </xf>
    <xf numFmtId="3" fontId="34" fillId="0" borderId="122" xfId="70" applyNumberFormat="1" applyFont="1" applyFill="1" applyBorder="1" applyAlignment="1" applyProtection="1">
      <alignment horizontal="right" vertical="center" readingOrder="1"/>
      <protection locked="0"/>
    </xf>
    <xf numFmtId="3" fontId="34" fillId="0" borderId="122" xfId="70" applyNumberFormat="1" applyFont="1" applyFill="1" applyBorder="1" applyAlignment="1" applyProtection="1">
      <alignment horizontal="right" vertical="center" readingOrder="1"/>
    </xf>
    <xf numFmtId="3" fontId="39" fillId="0" borderId="138" xfId="70" applyNumberFormat="1" applyFont="1" applyFill="1" applyBorder="1" applyAlignment="1" applyProtection="1">
      <alignment horizontal="right" vertical="center" readingOrder="1"/>
    </xf>
    <xf numFmtId="17" fontId="34" fillId="0" borderId="0" xfId="70" quotePrefix="1" applyNumberFormat="1" applyFont="1" applyFill="1" applyAlignment="1">
      <alignment horizontal="center" vertical="center" readingOrder="1"/>
    </xf>
    <xf numFmtId="0" fontId="33" fillId="0" borderId="139" xfId="70" quotePrefix="1" applyFont="1" applyFill="1" applyBorder="1" applyAlignment="1">
      <alignment horizontal="left" vertical="center" wrapText="1" readingOrder="1"/>
    </xf>
    <xf numFmtId="0" fontId="33" fillId="0" borderId="0" xfId="70" quotePrefix="1" applyFont="1" applyFill="1" applyBorder="1" applyAlignment="1">
      <alignment horizontal="left" vertical="center" wrapText="1" readingOrder="1"/>
    </xf>
    <xf numFmtId="0" fontId="204" fillId="0" borderId="0" xfId="70" quotePrefix="1" applyFont="1" applyFill="1" applyAlignment="1">
      <alignment horizontal="center" vertical="center" readingOrder="1"/>
    </xf>
    <xf numFmtId="49" fontId="34" fillId="0" borderId="0" xfId="70" applyNumberFormat="1" applyFont="1" applyFill="1" applyAlignment="1">
      <alignment horizontal="left" vertical="center" wrapText="1" readingOrder="1"/>
    </xf>
    <xf numFmtId="49" fontId="204" fillId="0" borderId="0" xfId="70" applyNumberFormat="1" applyFont="1" applyFill="1" applyAlignment="1">
      <alignment horizontal="center" vertical="center" readingOrder="1"/>
    </xf>
    <xf numFmtId="0" fontId="39" fillId="0" borderId="4" xfId="70" applyNumberFormat="1" applyFont="1" applyFill="1" applyBorder="1" applyAlignment="1">
      <alignment horizontal="center" vertical="center" readingOrder="1"/>
    </xf>
    <xf numFmtId="1" fontId="39" fillId="0" borderId="5" xfId="70" applyNumberFormat="1" applyFont="1" applyFill="1" applyBorder="1" applyAlignment="1">
      <alignment horizontal="center" vertical="center" wrapText="1" readingOrder="1"/>
    </xf>
    <xf numFmtId="1" fontId="39" fillId="0" borderId="26" xfId="70" applyNumberFormat="1" applyFont="1" applyFill="1" applyBorder="1" applyAlignment="1">
      <alignment horizontal="center" vertical="center" wrapText="1" readingOrder="1"/>
    </xf>
    <xf numFmtId="1" fontId="39" fillId="0" borderId="58" xfId="70" applyNumberFormat="1" applyFont="1" applyFill="1" applyBorder="1" applyAlignment="1">
      <alignment horizontal="center" vertical="center" wrapText="1" readingOrder="1"/>
    </xf>
    <xf numFmtId="0" fontId="39" fillId="0" borderId="5" xfId="70" applyNumberFormat="1" applyFont="1" applyFill="1" applyBorder="1" applyAlignment="1">
      <alignment horizontal="center" vertical="center" readingOrder="1"/>
    </xf>
    <xf numFmtId="0" fontId="39" fillId="0" borderId="3" xfId="70" quotePrefix="1" applyNumberFormat="1" applyFont="1" applyFill="1" applyBorder="1" applyAlignment="1">
      <alignment horizontal="center" vertical="center" readingOrder="1"/>
    </xf>
    <xf numFmtId="0" fontId="39" fillId="0" borderId="0" xfId="70" quotePrefix="1" applyNumberFormat="1" applyFont="1" applyFill="1" applyAlignment="1">
      <alignment horizontal="center" vertical="center" readingOrder="1"/>
    </xf>
    <xf numFmtId="0" fontId="39" fillId="0" borderId="0" xfId="70" quotePrefix="1" applyNumberFormat="1" applyFont="1" applyFill="1" applyBorder="1" applyAlignment="1">
      <alignment horizontal="center" vertical="center" readingOrder="1"/>
    </xf>
    <xf numFmtId="0" fontId="39" fillId="0" borderId="4" xfId="70" quotePrefix="1" applyNumberFormat="1" applyFont="1" applyFill="1" applyBorder="1" applyAlignment="1">
      <alignment horizontal="center" vertical="center" readingOrder="1"/>
    </xf>
    <xf numFmtId="0" fontId="39" fillId="0" borderId="5" xfId="70" quotePrefix="1" applyNumberFormat="1" applyFont="1" applyFill="1" applyBorder="1" applyAlignment="1">
      <alignment horizontal="center" vertical="center" readingOrder="1"/>
    </xf>
    <xf numFmtId="0" fontId="39" fillId="0" borderId="5" xfId="70" applyNumberFormat="1" applyFont="1" applyFill="1" applyBorder="1" applyAlignment="1">
      <alignment horizontal="center" vertical="center" wrapText="1" readingOrder="1"/>
    </xf>
    <xf numFmtId="1" fontId="39" fillId="0" borderId="79" xfId="70" applyNumberFormat="1" applyFont="1" applyFill="1" applyBorder="1" applyAlignment="1">
      <alignment horizontal="center" vertical="center" wrapText="1" readingOrder="1"/>
    </xf>
    <xf numFmtId="1" fontId="39" fillId="0" borderId="3" xfId="70" quotePrefix="1" applyNumberFormat="1" applyFont="1" applyFill="1" applyBorder="1" applyAlignment="1">
      <alignment horizontal="center" vertical="center" readingOrder="1"/>
    </xf>
    <xf numFmtId="1" fontId="35" fillId="0" borderId="0" xfId="3858" applyNumberFormat="1" applyFont="1" applyFill="1" applyAlignment="1">
      <alignment vertical="center"/>
    </xf>
    <xf numFmtId="1" fontId="35" fillId="0" borderId="0" xfId="3858" applyNumberFormat="1" applyFont="1" applyFill="1" applyBorder="1" applyAlignment="1">
      <alignment vertical="center"/>
    </xf>
    <xf numFmtId="1" fontId="39" fillId="0" borderId="0" xfId="70" quotePrefix="1" applyNumberFormat="1" applyFont="1" applyFill="1" applyAlignment="1">
      <alignment horizontal="center" vertical="center" readingOrder="1"/>
    </xf>
    <xf numFmtId="1" fontId="39" fillId="0" borderId="0" xfId="70" quotePrefix="1" applyNumberFormat="1" applyFont="1" applyFill="1" applyBorder="1" applyAlignment="1">
      <alignment horizontal="center" vertical="center" readingOrder="1"/>
    </xf>
    <xf numFmtId="1" fontId="39" fillId="0" borderId="3" xfId="70" applyNumberFormat="1" applyFont="1" applyFill="1" applyBorder="1" applyAlignment="1">
      <alignment horizontal="center" vertical="center" readingOrder="1"/>
    </xf>
    <xf numFmtId="1" fontId="39" fillId="0" borderId="0" xfId="70" applyNumberFormat="1" applyFont="1" applyFill="1" applyBorder="1" applyAlignment="1">
      <alignment horizontal="center" vertical="center" readingOrder="1"/>
    </xf>
    <xf numFmtId="1" fontId="39" fillId="0" borderId="5" xfId="70" quotePrefix="1" applyNumberFormat="1" applyFont="1" applyFill="1" applyBorder="1" applyAlignment="1">
      <alignment horizontal="center" vertical="center" wrapText="1" readingOrder="1"/>
    </xf>
    <xf numFmtId="1" fontId="39" fillId="0" borderId="0" xfId="70" applyNumberFormat="1" applyFont="1" applyFill="1" applyBorder="1" applyAlignment="1">
      <alignment horizontal="center" vertical="center" wrapText="1" readingOrder="1"/>
    </xf>
    <xf numFmtId="0" fontId="39" fillId="0" borderId="82" xfId="70" quotePrefix="1" applyNumberFormat="1" applyFont="1" applyFill="1" applyBorder="1" applyAlignment="1">
      <alignment horizontal="center" vertical="center" readingOrder="1"/>
    </xf>
    <xf numFmtId="1" fontId="39" fillId="0" borderId="83" xfId="70" quotePrefix="1" applyNumberFormat="1" applyFont="1" applyFill="1" applyBorder="1" applyAlignment="1">
      <alignment horizontal="center" vertical="center" readingOrder="1"/>
    </xf>
    <xf numFmtId="1" fontId="39" fillId="0" borderId="5" xfId="70" applyNumberFormat="1" applyFont="1" applyFill="1" applyBorder="1" applyAlignment="1">
      <alignment horizontal="center" vertical="center" readingOrder="1"/>
    </xf>
    <xf numFmtId="1" fontId="39" fillId="0" borderId="5" xfId="70" quotePrefix="1" applyNumberFormat="1" applyFont="1" applyFill="1" applyBorder="1" applyAlignment="1">
      <alignment horizontal="center" vertical="center" readingOrder="1"/>
    </xf>
    <xf numFmtId="1" fontId="35" fillId="0" borderId="3" xfId="70" quotePrefix="1" applyNumberFormat="1" applyFont="1" applyFill="1" applyBorder="1" applyAlignment="1">
      <alignment horizontal="center" vertical="center" readingOrder="1"/>
    </xf>
    <xf numFmtId="1" fontId="35" fillId="0" borderId="0" xfId="70" quotePrefix="1" applyNumberFormat="1" applyFont="1" applyFill="1" applyAlignment="1">
      <alignment horizontal="center" vertical="center" readingOrder="1"/>
    </xf>
    <xf numFmtId="1" fontId="39" fillId="0" borderId="82" xfId="70" applyNumberFormat="1" applyFont="1" applyFill="1" applyBorder="1" applyAlignment="1">
      <alignment horizontal="center" vertical="center" readingOrder="1"/>
    </xf>
    <xf numFmtId="1" fontId="39" fillId="0" borderId="83" xfId="70" applyNumberFormat="1" applyFont="1" applyFill="1" applyBorder="1" applyAlignment="1">
      <alignment horizontal="center" vertical="center" readingOrder="1"/>
    </xf>
    <xf numFmtId="1" fontId="39" fillId="0" borderId="2" xfId="70" applyNumberFormat="1" applyFont="1" applyFill="1" applyBorder="1" applyAlignment="1">
      <alignment horizontal="center" vertical="center" wrapText="1" readingOrder="1"/>
    </xf>
    <xf numFmtId="0" fontId="39" fillId="0" borderId="82" xfId="70" applyNumberFormat="1" applyFont="1" applyFill="1" applyBorder="1" applyAlignment="1">
      <alignment horizontal="center" vertical="center" readingOrder="1"/>
    </xf>
    <xf numFmtId="1" fontId="39" fillId="0" borderId="83" xfId="70" applyNumberFormat="1" applyFont="1" applyFill="1" applyBorder="1" applyAlignment="1">
      <alignment horizontal="center" vertical="center" wrapText="1" readingOrder="1"/>
    </xf>
    <xf numFmtId="0" fontId="39" fillId="0" borderId="62" xfId="70" quotePrefix="1" applyNumberFormat="1" applyFont="1" applyFill="1" applyBorder="1" applyAlignment="1">
      <alignment horizontal="center" vertical="center" readingOrder="1"/>
    </xf>
    <xf numFmtId="1" fontId="39" fillId="0" borderId="63" xfId="70" quotePrefix="1" applyNumberFormat="1" applyFont="1" applyFill="1" applyBorder="1" applyAlignment="1">
      <alignment horizontal="center" vertical="center" readingOrder="1"/>
    </xf>
    <xf numFmtId="0" fontId="39" fillId="0" borderId="66" xfId="70" applyNumberFormat="1" applyFont="1" applyFill="1" applyBorder="1" applyAlignment="1">
      <alignment horizontal="center" vertical="center" readingOrder="1"/>
    </xf>
    <xf numFmtId="1" fontId="39" fillId="0" borderId="67" xfId="70" applyNumberFormat="1" applyFont="1" applyFill="1" applyBorder="1" applyAlignment="1">
      <alignment horizontal="center" vertical="center" readingOrder="1"/>
    </xf>
    <xf numFmtId="1" fontId="39" fillId="0" borderId="0" xfId="70" quotePrefix="1" applyNumberFormat="1" applyFont="1" applyFill="1" applyAlignment="1">
      <alignment horizontal="center" vertical="center" wrapText="1" readingOrder="1"/>
    </xf>
    <xf numFmtId="0" fontId="39" fillId="0" borderId="62" xfId="70" applyNumberFormat="1" applyFont="1" applyFill="1" applyBorder="1" applyAlignment="1">
      <alignment horizontal="center" vertical="center" readingOrder="1"/>
    </xf>
    <xf numFmtId="1" fontId="39" fillId="0" borderId="63" xfId="70" applyNumberFormat="1" applyFont="1" applyFill="1" applyBorder="1" applyAlignment="1">
      <alignment horizontal="center" vertical="center" readingOrder="1"/>
    </xf>
    <xf numFmtId="1" fontId="39" fillId="0" borderId="2" xfId="70" applyNumberFormat="1" applyFont="1" applyFill="1" applyBorder="1" applyAlignment="1">
      <alignment horizontal="center" vertical="center" readingOrder="1"/>
    </xf>
    <xf numFmtId="1" fontId="39" fillId="0" borderId="0" xfId="70" applyNumberFormat="1" applyFont="1" applyFill="1" applyAlignment="1">
      <alignment horizontal="center" vertical="center" readingOrder="1"/>
    </xf>
    <xf numFmtId="1" fontId="39" fillId="0" borderId="90" xfId="70" applyNumberFormat="1" applyFont="1" applyFill="1" applyBorder="1" applyAlignment="1">
      <alignment horizontal="center" vertical="center" wrapText="1" readingOrder="1"/>
    </xf>
    <xf numFmtId="1" fontId="39" fillId="0" borderId="82" xfId="70" quotePrefix="1" applyNumberFormat="1" applyFont="1" applyFill="1" applyBorder="1" applyAlignment="1">
      <alignment horizontal="center" vertical="center" readingOrder="1"/>
    </xf>
    <xf numFmtId="0" fontId="39" fillId="0" borderId="29" xfId="70" quotePrefix="1" applyNumberFormat="1" applyFont="1" applyFill="1" applyBorder="1" applyAlignment="1">
      <alignment horizontal="center" vertical="center" readingOrder="1"/>
    </xf>
    <xf numFmtId="1" fontId="39" fillId="0" borderId="91" xfId="70" quotePrefix="1" applyNumberFormat="1" applyFont="1" applyFill="1" applyBorder="1" applyAlignment="1">
      <alignment horizontal="center" vertical="center" readingOrder="1"/>
    </xf>
    <xf numFmtId="0" fontId="39" fillId="0" borderId="63" xfId="70" quotePrefix="1" applyNumberFormat="1" applyFont="1" applyFill="1" applyBorder="1" applyAlignment="1">
      <alignment horizontal="center" vertical="center" readingOrder="1"/>
    </xf>
    <xf numFmtId="0" fontId="39" fillId="0" borderId="63" xfId="70" applyNumberFormat="1" applyFont="1" applyFill="1" applyBorder="1" applyAlignment="1">
      <alignment horizontal="center" vertical="center" readingOrder="1"/>
    </xf>
    <xf numFmtId="0" fontId="39" fillId="0" borderId="83" xfId="70" quotePrefix="1" applyNumberFormat="1" applyFont="1" applyFill="1" applyBorder="1" applyAlignment="1">
      <alignment horizontal="center" vertical="center" readingOrder="1"/>
    </xf>
    <xf numFmtId="0" fontId="39" fillId="0" borderId="83" xfId="70" applyNumberFormat="1" applyFont="1" applyFill="1" applyBorder="1" applyAlignment="1">
      <alignment horizontal="center" vertical="center" readingOrder="1"/>
    </xf>
    <xf numFmtId="1" fontId="39" fillId="0" borderId="29" xfId="70" quotePrefix="1" applyNumberFormat="1" applyFont="1" applyFill="1" applyBorder="1" applyAlignment="1">
      <alignment horizontal="center" vertical="center" readingOrder="1"/>
    </xf>
    <xf numFmtId="1" fontId="39" fillId="0" borderId="28" xfId="70" quotePrefix="1" applyNumberFormat="1" applyFont="1" applyFill="1" applyBorder="1" applyAlignment="1">
      <alignment horizontal="center" vertical="center" readingOrder="1"/>
    </xf>
    <xf numFmtId="1" fontId="39" fillId="0" borderId="2" xfId="70" quotePrefix="1" applyNumberFormat="1" applyFont="1" applyFill="1" applyBorder="1" applyAlignment="1">
      <alignment horizontal="center" vertical="center" readingOrder="1"/>
    </xf>
    <xf numFmtId="49" fontId="39" fillId="0" borderId="3" xfId="70" quotePrefix="1" applyNumberFormat="1" applyFont="1" applyFill="1" applyBorder="1" applyAlignment="1">
      <alignment horizontal="center" vertical="center" readingOrder="1"/>
    </xf>
    <xf numFmtId="49" fontId="39" fillId="0" borderId="0" xfId="70" quotePrefix="1" applyNumberFormat="1" applyFont="1" applyFill="1" applyAlignment="1">
      <alignment horizontal="center" vertical="center" readingOrder="1"/>
    </xf>
    <xf numFmtId="0" fontId="216" fillId="0" borderId="3" xfId="70" quotePrefix="1" applyNumberFormat="1" applyFont="1" applyFill="1" applyBorder="1" applyAlignment="1">
      <alignment horizontal="center" vertical="center" readingOrder="1"/>
    </xf>
    <xf numFmtId="1" fontId="216" fillId="0" borderId="0" xfId="70" quotePrefix="1" applyNumberFormat="1" applyFont="1" applyFill="1" applyBorder="1" applyAlignment="1">
      <alignment horizontal="center" vertical="center" readingOrder="1"/>
    </xf>
    <xf numFmtId="0" fontId="39" fillId="0" borderId="79" xfId="70" quotePrefix="1" applyNumberFormat="1" applyFont="1" applyFill="1" applyBorder="1" applyAlignment="1">
      <alignment horizontal="center" vertical="center" readingOrder="1"/>
    </xf>
    <xf numFmtId="1" fontId="39" fillId="0" borderId="79" xfId="70" quotePrefix="1" applyNumberFormat="1" applyFont="1" applyFill="1" applyBorder="1" applyAlignment="1">
      <alignment horizontal="center" vertical="center" readingOrder="1"/>
    </xf>
    <xf numFmtId="1" fontId="39" fillId="0" borderId="26" xfId="70" applyNumberFormat="1" applyFont="1" applyFill="1" applyBorder="1" applyAlignment="1">
      <alignment horizontal="center" vertical="center" readingOrder="1"/>
    </xf>
    <xf numFmtId="0" fontId="39" fillId="0" borderId="29" xfId="70" applyNumberFormat="1" applyFont="1" applyFill="1" applyBorder="1" applyAlignment="1">
      <alignment horizontal="center" vertical="center" readingOrder="1"/>
    </xf>
    <xf numFmtId="1" fontId="39" fillId="0" borderId="91" xfId="70" applyNumberFormat="1" applyFont="1" applyFill="1" applyBorder="1" applyAlignment="1">
      <alignment horizontal="center" vertical="center" wrapText="1" readingOrder="1"/>
    </xf>
    <xf numFmtId="1" fontId="39" fillId="0" borderId="90" xfId="70" quotePrefix="1" applyNumberFormat="1" applyFont="1" applyFill="1" applyBorder="1" applyAlignment="1">
      <alignment horizontal="center" vertical="center" readingOrder="1"/>
    </xf>
    <xf numFmtId="0" fontId="39" fillId="0" borderId="105" xfId="70" quotePrefix="1" applyNumberFormat="1" applyFont="1" applyFill="1" applyBorder="1" applyAlignment="1">
      <alignment horizontal="center" vertical="center" readingOrder="1"/>
    </xf>
    <xf numFmtId="1" fontId="39" fillId="0" borderId="112" xfId="70" quotePrefix="1" applyNumberFormat="1" applyFont="1" applyFill="1" applyBorder="1" applyAlignment="1">
      <alignment horizontal="center" vertical="center" readingOrder="1"/>
    </xf>
    <xf numFmtId="1" fontId="39" fillId="0" borderId="4" xfId="70" applyNumberFormat="1" applyFont="1" applyFill="1" applyBorder="1" applyAlignment="1">
      <alignment horizontal="center" vertical="center" readingOrder="1"/>
    </xf>
    <xf numFmtId="2" fontId="33" fillId="0" borderId="81" xfId="67" applyNumberFormat="1" applyFont="1" applyFill="1" applyBorder="1" applyAlignment="1">
      <alignment horizontal="center" vertical="center" wrapText="1" readingOrder="1"/>
    </xf>
    <xf numFmtId="1" fontId="39" fillId="0" borderId="0" xfId="3858" applyNumberFormat="1" applyFont="1" applyFill="1" applyAlignment="1">
      <alignment vertical="center"/>
    </xf>
    <xf numFmtId="0" fontId="34" fillId="0" borderId="0" xfId="0" applyFont="1" applyFill="1" applyAlignment="1">
      <alignment vertical="center" wrapText="1"/>
    </xf>
    <xf numFmtId="0" fontId="33" fillId="0" borderId="0" xfId="0" applyFont="1" applyFill="1" applyAlignment="1">
      <alignment vertical="center"/>
    </xf>
    <xf numFmtId="4" fontId="34" fillId="0" borderId="22" xfId="0" applyNumberFormat="1" applyFont="1" applyFill="1" applyBorder="1" applyAlignment="1">
      <alignment horizontal="right" vertical="center"/>
    </xf>
    <xf numFmtId="0" fontId="34" fillId="0" borderId="0" xfId="0" applyFont="1" applyFill="1" applyAlignment="1">
      <alignment vertical="center"/>
    </xf>
    <xf numFmtId="0" fontId="33" fillId="0" borderId="0" xfId="0" applyFont="1" applyFill="1" applyBorder="1" applyAlignment="1">
      <alignment vertical="center"/>
    </xf>
    <xf numFmtId="0" fontId="202" fillId="0" borderId="0" xfId="69" applyFont="1" applyFill="1" applyAlignment="1">
      <alignment vertical="center" wrapText="1"/>
    </xf>
    <xf numFmtId="0" fontId="202" fillId="0" borderId="0" xfId="69" applyFont="1" applyFill="1" applyBorder="1" applyAlignment="1">
      <alignment vertical="center" wrapText="1"/>
    </xf>
    <xf numFmtId="0" fontId="202" fillId="0" borderId="0" xfId="70" quotePrefix="1" applyFont="1" applyFill="1" applyAlignment="1">
      <alignment vertical="center" wrapText="1" readingOrder="1"/>
    </xf>
    <xf numFmtId="3" fontId="204" fillId="0" borderId="0" xfId="70" applyNumberFormat="1" applyFont="1" applyFill="1" applyAlignment="1">
      <alignment horizontal="left" vertical="center" wrapText="1" readingOrder="1"/>
    </xf>
    <xf numFmtId="4" fontId="204" fillId="0" borderId="22" xfId="70" applyNumberFormat="1" applyFont="1" applyFill="1" applyBorder="1" applyAlignment="1">
      <alignment horizontal="right" vertical="center" wrapText="1" readingOrder="1"/>
    </xf>
    <xf numFmtId="3" fontId="204" fillId="0" borderId="0" xfId="70" applyNumberFormat="1" applyFont="1" applyFill="1" applyBorder="1" applyAlignment="1" applyProtection="1">
      <alignment horizontal="right" vertical="center" readingOrder="1"/>
      <protection locked="0"/>
    </xf>
    <xf numFmtId="3" fontId="204" fillId="0" borderId="0" xfId="70" applyNumberFormat="1" applyFont="1" applyFill="1" applyAlignment="1" applyProtection="1">
      <alignment horizontal="right" vertical="center" readingOrder="1"/>
      <protection locked="0"/>
    </xf>
    <xf numFmtId="3" fontId="204" fillId="0" borderId="0" xfId="70" applyNumberFormat="1" applyFont="1" applyFill="1" applyAlignment="1" applyProtection="1">
      <alignment horizontal="right" vertical="center" readingOrder="1"/>
    </xf>
    <xf numFmtId="3" fontId="216" fillId="0" borderId="19" xfId="70" applyNumberFormat="1" applyFont="1" applyFill="1" applyBorder="1" applyAlignment="1" applyProtection="1">
      <alignment horizontal="right" vertical="center" readingOrder="1"/>
    </xf>
    <xf numFmtId="0" fontId="33" fillId="0" borderId="0" xfId="0" applyFont="1" applyFill="1" applyAlignment="1">
      <alignment vertical="center" wrapText="1"/>
    </xf>
    <xf numFmtId="49" fontId="34" fillId="0" borderId="0" xfId="70" applyNumberFormat="1" applyFont="1" applyFill="1" applyAlignment="1">
      <alignment vertical="center" readingOrder="1"/>
    </xf>
    <xf numFmtId="0" fontId="202" fillId="0" borderId="0" xfId="3858" applyFont="1" applyFill="1" applyBorder="1" applyAlignment="1">
      <alignment vertical="center" wrapText="1"/>
    </xf>
    <xf numFmtId="49" fontId="202" fillId="0" borderId="0" xfId="70" applyNumberFormat="1" applyFont="1" applyFill="1" applyBorder="1" applyAlignment="1">
      <alignment horizontal="left" vertical="center" wrapText="1" readingOrder="1"/>
    </xf>
    <xf numFmtId="49" fontId="202" fillId="0" borderId="0" xfId="70" applyNumberFormat="1" applyFont="1" applyFill="1" applyAlignment="1">
      <alignment horizontal="left" vertical="center" wrapText="1" readingOrder="1"/>
    </xf>
    <xf numFmtId="49" fontId="33" fillId="0" borderId="0" xfId="0" applyNumberFormat="1" applyFont="1" applyFill="1" applyAlignment="1">
      <alignment horizontal="left" vertical="center" wrapText="1" readingOrder="1"/>
    </xf>
    <xf numFmtId="0" fontId="42" fillId="0" borderId="0" xfId="0" applyFont="1" applyFill="1" applyAlignment="1">
      <alignment vertical="center" wrapText="1"/>
    </xf>
    <xf numFmtId="0" fontId="33" fillId="0" borderId="0" xfId="3829" applyFont="1" applyFill="1" applyAlignment="1">
      <alignment horizontal="left" vertical="center" wrapText="1"/>
    </xf>
    <xf numFmtId="0" fontId="39" fillId="0" borderId="0" xfId="70" applyNumberFormat="1" applyFont="1" applyFill="1" applyAlignment="1">
      <alignment horizontal="center" vertical="center" wrapText="1" readingOrder="1"/>
    </xf>
    <xf numFmtId="0" fontId="35" fillId="0" borderId="0" xfId="70" quotePrefix="1" applyFont="1" applyFill="1" applyBorder="1" applyAlignment="1">
      <alignment vertical="center" wrapText="1" readingOrder="1"/>
    </xf>
    <xf numFmtId="0" fontId="39" fillId="0" borderId="137" xfId="70" quotePrefix="1" applyNumberFormat="1" applyFont="1" applyFill="1" applyBorder="1" applyAlignment="1">
      <alignment horizontal="center" vertical="center" readingOrder="1"/>
    </xf>
    <xf numFmtId="1" fontId="39" fillId="0" borderId="122" xfId="70" quotePrefix="1" applyNumberFormat="1" applyFont="1" applyFill="1" applyBorder="1" applyAlignment="1">
      <alignment horizontal="center" vertical="center" readingOrder="1"/>
    </xf>
    <xf numFmtId="1" fontId="34" fillId="0" borderId="122" xfId="70" applyNumberFormat="1" applyFont="1" applyFill="1" applyBorder="1" applyAlignment="1">
      <alignment horizontal="center" vertical="center" wrapText="1" readingOrder="1"/>
    </xf>
    <xf numFmtId="49" fontId="34" fillId="0" borderId="122" xfId="70" applyNumberFormat="1" applyFont="1" applyFill="1" applyBorder="1" applyAlignment="1">
      <alignment horizontal="left" vertical="center" wrapText="1" readingOrder="1"/>
    </xf>
    <xf numFmtId="49" fontId="34" fillId="0" borderId="122" xfId="70" applyNumberFormat="1" applyFont="1" applyFill="1" applyBorder="1" applyAlignment="1">
      <alignment vertical="center" readingOrder="1"/>
    </xf>
    <xf numFmtId="0" fontId="39" fillId="0" borderId="137" xfId="70" applyNumberFormat="1" applyFont="1" applyFill="1" applyBorder="1" applyAlignment="1">
      <alignment horizontal="center" vertical="center" readingOrder="1"/>
    </xf>
    <xf numFmtId="1" fontId="39" fillId="0" borderId="122" xfId="70" applyNumberFormat="1" applyFont="1" applyFill="1" applyBorder="1" applyAlignment="1">
      <alignment horizontal="center" vertical="center" readingOrder="1"/>
    </xf>
    <xf numFmtId="1" fontId="34" fillId="0" borderId="122" xfId="3858" applyNumberFormat="1" applyFont="1" applyFill="1" applyBorder="1" applyAlignment="1">
      <alignment horizontal="center" vertical="center" readingOrder="1"/>
    </xf>
    <xf numFmtId="0" fontId="38" fillId="0" borderId="122" xfId="3858" applyFont="1" applyFill="1" applyBorder="1" applyAlignment="1">
      <alignment horizontal="left" vertical="center" wrapText="1" readingOrder="1"/>
    </xf>
    <xf numFmtId="3" fontId="38" fillId="0" borderId="122" xfId="3858" applyNumberFormat="1" applyFont="1" applyFill="1" applyBorder="1" applyAlignment="1">
      <alignment horizontal="left" vertical="center" wrapText="1" readingOrder="1"/>
    </xf>
    <xf numFmtId="0" fontId="35" fillId="0" borderId="60" xfId="3858" applyFont="1" applyFill="1" applyBorder="1" applyAlignment="1">
      <alignment vertical="center" wrapText="1"/>
    </xf>
    <xf numFmtId="0" fontId="39" fillId="0" borderId="0" xfId="3829" applyFont="1" applyFill="1" applyAlignment="1">
      <alignment vertical="center" wrapText="1"/>
    </xf>
    <xf numFmtId="3" fontId="33" fillId="0" borderId="0" xfId="3829" applyNumberFormat="1" applyFont="1" applyFill="1" applyAlignment="1">
      <alignment horizontal="left" vertical="center" wrapText="1"/>
    </xf>
    <xf numFmtId="0" fontId="35" fillId="0" borderId="0" xfId="3858" applyFont="1" applyFill="1" applyAlignment="1">
      <alignment vertical="center" wrapText="1"/>
    </xf>
    <xf numFmtId="0" fontId="35" fillId="0" borderId="0" xfId="70" quotePrefix="1" applyFont="1" applyFill="1" applyAlignment="1">
      <alignment vertical="center" wrapText="1" readingOrder="1"/>
    </xf>
    <xf numFmtId="0" fontId="33" fillId="0" borderId="0" xfId="3875" applyFont="1" applyFill="1" applyAlignment="1">
      <alignment vertical="center" wrapText="1"/>
    </xf>
    <xf numFmtId="0" fontId="8" fillId="0" borderId="0" xfId="3858" applyFont="1" applyFill="1" applyAlignment="1">
      <alignment horizontal="left" vertical="center" wrapText="1"/>
    </xf>
    <xf numFmtId="2" fontId="34" fillId="0" borderId="0" xfId="70" applyNumberFormat="1" applyFont="1" applyFill="1" applyBorder="1" applyAlignment="1">
      <alignment horizontal="right" vertical="center" wrapText="1" readingOrder="1"/>
    </xf>
    <xf numFmtId="2" fontId="33" fillId="0" borderId="0" xfId="3872" applyNumberFormat="1" applyFont="1" applyFill="1" applyAlignment="1">
      <alignment vertical="center" wrapText="1"/>
    </xf>
    <xf numFmtId="0" fontId="8" fillId="0" borderId="0" xfId="0" applyFont="1" applyFill="1" applyAlignment="1">
      <alignment horizontal="left" vertical="center" wrapText="1"/>
    </xf>
    <xf numFmtId="0" fontId="8" fillId="0" borderId="0" xfId="0" applyFont="1" applyFill="1" applyBorder="1" applyAlignment="1">
      <alignment horizontal="left" vertical="center" wrapText="1"/>
    </xf>
    <xf numFmtId="49" fontId="33" fillId="0" borderId="0" xfId="70" quotePrefix="1" applyNumberFormat="1" applyFont="1" applyFill="1" applyAlignment="1">
      <alignment horizontal="left" vertical="center" wrapText="1" readingOrder="1"/>
    </xf>
    <xf numFmtId="49" fontId="34" fillId="0" borderId="0" xfId="70" quotePrefix="1" applyNumberFormat="1" applyFont="1" applyFill="1" applyAlignment="1">
      <alignment horizontal="left" vertical="center" readingOrder="1"/>
    </xf>
    <xf numFmtId="49" fontId="204" fillId="0" borderId="0" xfId="70" quotePrefix="1" applyNumberFormat="1" applyFont="1" applyFill="1" applyBorder="1" applyAlignment="1">
      <alignment horizontal="left" vertical="center" readingOrder="1"/>
    </xf>
    <xf numFmtId="0" fontId="33" fillId="0" borderId="0" xfId="0" applyFont="1" applyFill="1" applyBorder="1" applyAlignment="1" applyProtection="1">
      <alignment vertical="center" wrapText="1"/>
      <protection locked="0"/>
    </xf>
    <xf numFmtId="1" fontId="39" fillId="0" borderId="122" xfId="70" applyNumberFormat="1" applyFont="1" applyFill="1" applyBorder="1" applyAlignment="1">
      <alignment horizontal="center" vertical="center" wrapText="1" readingOrder="1"/>
    </xf>
    <xf numFmtId="0" fontId="34" fillId="0" borderId="122" xfId="70" applyNumberFormat="1" applyFont="1" applyFill="1" applyBorder="1" applyAlignment="1">
      <alignment horizontal="center" vertical="center" wrapText="1" readingOrder="1"/>
    </xf>
    <xf numFmtId="0" fontId="41" fillId="0" borderId="122" xfId="70" applyFont="1" applyFill="1" applyBorder="1" applyAlignment="1">
      <alignment vertical="center" wrapText="1" readingOrder="1"/>
    </xf>
    <xf numFmtId="3" fontId="41" fillId="0" borderId="122" xfId="70" applyNumberFormat="1" applyFont="1" applyFill="1" applyBorder="1" applyAlignment="1">
      <alignment vertical="center" wrapText="1" readingOrder="1"/>
    </xf>
    <xf numFmtId="2" fontId="41" fillId="0" borderId="136" xfId="70" applyNumberFormat="1" applyFont="1" applyFill="1" applyBorder="1" applyAlignment="1">
      <alignment vertical="center" wrapText="1" readingOrder="1"/>
    </xf>
    <xf numFmtId="3" fontId="33" fillId="0" borderId="122" xfId="70" applyNumberFormat="1" applyFont="1" applyFill="1" applyBorder="1" applyAlignment="1" applyProtection="1">
      <alignment horizontal="right" vertical="center" readingOrder="1"/>
      <protection locked="0"/>
    </xf>
    <xf numFmtId="3" fontId="42" fillId="0" borderId="138" xfId="70" applyNumberFormat="1" applyFont="1" applyFill="1" applyBorder="1" applyAlignment="1" applyProtection="1">
      <alignment horizontal="right" vertical="center" readingOrder="1"/>
    </xf>
    <xf numFmtId="0" fontId="39" fillId="0" borderId="3" xfId="70" applyNumberFormat="1" applyFont="1" applyFill="1" applyBorder="1" applyAlignment="1">
      <alignment horizontal="center" vertical="center" readingOrder="1"/>
    </xf>
    <xf numFmtId="1" fontId="39" fillId="0" borderId="0" xfId="70" applyNumberFormat="1" applyFont="1" applyFill="1" applyAlignment="1">
      <alignment horizontal="center" vertical="center" wrapText="1" readingOrder="1"/>
    </xf>
    <xf numFmtId="0" fontId="34" fillId="0" borderId="0" xfId="70" applyNumberFormat="1" applyFont="1" applyFill="1" applyAlignment="1">
      <alignment horizontal="center" vertical="center" wrapText="1" readingOrder="1"/>
    </xf>
    <xf numFmtId="0" fontId="33" fillId="0" borderId="0" xfId="69" applyFont="1" applyFill="1" applyAlignment="1">
      <alignment horizontal="left" vertical="center"/>
    </xf>
    <xf numFmtId="0" fontId="39" fillId="0" borderId="105" xfId="70" applyNumberFormat="1" applyFont="1" applyFill="1" applyBorder="1" applyAlignment="1">
      <alignment horizontal="center" vertical="center" readingOrder="1"/>
    </xf>
    <xf numFmtId="1" fontId="39" fillId="0" borderId="112" xfId="70" applyNumberFormat="1" applyFont="1" applyFill="1" applyBorder="1" applyAlignment="1">
      <alignment horizontal="center" vertical="center" wrapText="1" readingOrder="1"/>
    </xf>
    <xf numFmtId="0" fontId="34" fillId="0" borderId="112" xfId="0" applyFont="1" applyFill="1" applyBorder="1" applyAlignment="1">
      <alignment vertical="center" wrapText="1"/>
    </xf>
    <xf numFmtId="3" fontId="34" fillId="0" borderId="112" xfId="70" applyNumberFormat="1" applyFont="1" applyFill="1" applyBorder="1" applyAlignment="1">
      <alignment horizontal="left" vertical="center" wrapText="1" readingOrder="1"/>
    </xf>
    <xf numFmtId="0" fontId="33" fillId="0" borderId="0" xfId="3858" applyNumberFormat="1" applyFont="1" applyFill="1" applyAlignment="1">
      <alignment vertical="center"/>
    </xf>
    <xf numFmtId="1" fontId="34" fillId="0" borderId="2" xfId="70" applyNumberFormat="1" applyFont="1" applyFill="1" applyBorder="1" applyAlignment="1">
      <alignment horizontal="center" vertical="center" wrapText="1" readingOrder="1"/>
    </xf>
    <xf numFmtId="0" fontId="33" fillId="0" borderId="2" xfId="70" applyFont="1" applyFill="1" applyBorder="1" applyAlignment="1">
      <alignment vertical="center" wrapText="1" readingOrder="1"/>
    </xf>
    <xf numFmtId="49" fontId="33" fillId="0" borderId="2" xfId="70" applyNumberFormat="1" applyFont="1" applyFill="1" applyBorder="1" applyAlignment="1">
      <alignment vertical="center" wrapText="1" readingOrder="1"/>
    </xf>
    <xf numFmtId="0" fontId="34" fillId="0" borderId="90" xfId="0" applyFont="1" applyFill="1" applyBorder="1" applyAlignment="1">
      <alignment vertical="center"/>
    </xf>
    <xf numFmtId="1" fontId="33" fillId="0" borderId="22" xfId="70" applyNumberFormat="1" applyFont="1" applyFill="1" applyBorder="1" applyAlignment="1">
      <alignment horizontal="center" vertical="center" wrapText="1" readingOrder="1"/>
    </xf>
    <xf numFmtId="1" fontId="34" fillId="0" borderId="105" xfId="70" quotePrefix="1" applyNumberFormat="1" applyFont="1" applyFill="1" applyBorder="1" applyAlignment="1">
      <alignment horizontal="center" vertical="center" readingOrder="1"/>
    </xf>
    <xf numFmtId="1" fontId="34" fillId="0" borderId="112" xfId="70" quotePrefix="1" applyNumberFormat="1" applyFont="1" applyFill="1" applyBorder="1" applyAlignment="1">
      <alignment horizontal="center" vertical="center" readingOrder="1"/>
    </xf>
    <xf numFmtId="0" fontId="33" fillId="0" borderId="112" xfId="0" applyFont="1" applyFill="1" applyBorder="1" applyAlignment="1">
      <alignment vertical="center" wrapText="1"/>
    </xf>
    <xf numFmtId="49" fontId="34" fillId="0" borderId="112" xfId="70" quotePrefix="1" applyNumberFormat="1" applyFont="1" applyFill="1" applyBorder="1" applyAlignment="1">
      <alignment horizontal="justify" vertical="center" wrapText="1" readingOrder="1"/>
    </xf>
    <xf numFmtId="0" fontId="217" fillId="0" borderId="0" xfId="0" applyFont="1" applyFill="1" applyAlignment="1">
      <alignment vertical="center" wrapText="1"/>
    </xf>
    <xf numFmtId="49" fontId="42" fillId="0" borderId="0" xfId="70" applyNumberFormat="1" applyFont="1" applyFill="1" applyBorder="1" applyAlignment="1">
      <alignment horizontal="left" vertical="center" wrapText="1" readingOrder="1"/>
    </xf>
    <xf numFmtId="49" fontId="42" fillId="0" borderId="0" xfId="70" applyNumberFormat="1" applyFont="1" applyFill="1" applyBorder="1" applyAlignment="1">
      <alignment vertical="center" readingOrder="1"/>
    </xf>
    <xf numFmtId="3" fontId="42" fillId="0" borderId="0" xfId="70" applyNumberFormat="1" applyFont="1" applyFill="1" applyBorder="1" applyAlignment="1">
      <alignment horizontal="right" vertical="center" readingOrder="1"/>
    </xf>
    <xf numFmtId="3" fontId="42" fillId="0" borderId="19" xfId="70" applyNumberFormat="1" applyFont="1" applyFill="1" applyBorder="1" applyAlignment="1">
      <alignment horizontal="right" vertical="center" readingOrder="1"/>
    </xf>
    <xf numFmtId="3" fontId="34" fillId="0" borderId="0" xfId="70" applyNumberFormat="1" applyFont="1" applyFill="1" applyAlignment="1">
      <alignment horizontal="right" vertical="center" readingOrder="1"/>
    </xf>
    <xf numFmtId="3" fontId="39" fillId="0" borderId="19" xfId="70" applyNumberFormat="1" applyFont="1" applyFill="1" applyBorder="1" applyAlignment="1">
      <alignment horizontal="right" vertical="center" readingOrder="1"/>
    </xf>
    <xf numFmtId="0" fontId="202" fillId="0" borderId="0" xfId="3858" applyFont="1" applyFill="1" applyAlignment="1">
      <alignment vertical="center" wrapText="1"/>
    </xf>
    <xf numFmtId="3" fontId="33" fillId="0" borderId="0" xfId="70" applyNumberFormat="1" applyFont="1" applyFill="1" applyAlignment="1" applyProtection="1">
      <alignment horizontal="right" vertical="center" readingOrder="1"/>
      <protection locked="0"/>
    </xf>
    <xf numFmtId="3" fontId="33" fillId="0" borderId="0" xfId="70" applyNumberFormat="1" applyFont="1" applyFill="1" applyAlignment="1">
      <alignment horizontal="right" vertical="center" readingOrder="1"/>
    </xf>
    <xf numFmtId="0" fontId="42" fillId="0" borderId="0" xfId="3858" applyFont="1" applyFill="1" applyAlignment="1">
      <alignment vertical="center" wrapText="1"/>
    </xf>
    <xf numFmtId="3" fontId="34" fillId="0" borderId="0" xfId="70" applyNumberFormat="1" applyFont="1" applyFill="1" applyBorder="1" applyAlignment="1">
      <alignment horizontal="right" vertical="center" readingOrder="1"/>
    </xf>
    <xf numFmtId="0" fontId="42" fillId="0" borderId="0" xfId="3858" applyFont="1" applyFill="1" applyBorder="1" applyAlignment="1">
      <alignment vertical="center" wrapText="1"/>
    </xf>
    <xf numFmtId="3" fontId="8" fillId="0" borderId="0" xfId="70" applyNumberFormat="1" applyFont="1" applyFill="1" applyBorder="1" applyAlignment="1">
      <alignment horizontal="right" vertical="center" readingOrder="1"/>
    </xf>
    <xf numFmtId="0" fontId="42" fillId="0" borderId="0" xfId="0" applyFont="1" applyFill="1" applyAlignment="1">
      <alignment vertical="center"/>
    </xf>
    <xf numFmtId="49" fontId="42" fillId="0" borderId="0" xfId="0" applyNumberFormat="1" applyFont="1" applyFill="1" applyAlignment="1">
      <alignment horizontal="left" vertical="center" wrapText="1" readingOrder="1"/>
    </xf>
    <xf numFmtId="49" fontId="42" fillId="0" borderId="0" xfId="70" applyNumberFormat="1" applyFont="1" applyFill="1" applyAlignment="1">
      <alignment vertical="center" readingOrder="1"/>
    </xf>
    <xf numFmtId="3" fontId="8" fillId="0" borderId="0" xfId="70" applyNumberFormat="1" applyFont="1" applyFill="1" applyAlignment="1">
      <alignment horizontal="right" vertical="center" readingOrder="1"/>
    </xf>
    <xf numFmtId="3" fontId="42" fillId="0" borderId="0" xfId="70" applyNumberFormat="1" applyFont="1" applyFill="1" applyAlignment="1">
      <alignment horizontal="right" vertical="center" readingOrder="1"/>
    </xf>
    <xf numFmtId="3" fontId="33" fillId="0" borderId="0" xfId="70" applyNumberFormat="1" applyFont="1" applyFill="1" applyBorder="1" applyAlignment="1">
      <alignment horizontal="right" vertical="center" readingOrder="1"/>
    </xf>
    <xf numFmtId="0" fontId="202" fillId="0" borderId="0" xfId="3858" applyFont="1" applyFill="1" applyBorder="1" applyAlignment="1">
      <alignment vertical="center"/>
    </xf>
    <xf numFmtId="0" fontId="34" fillId="0" borderId="0" xfId="3829" applyFont="1" applyFill="1" applyAlignment="1">
      <alignment horizontal="left" vertical="center" wrapText="1"/>
    </xf>
    <xf numFmtId="0" fontId="39" fillId="0" borderId="0" xfId="3830" applyFont="1" applyFill="1" applyAlignment="1">
      <alignment horizontal="left" vertical="center" wrapText="1"/>
    </xf>
    <xf numFmtId="3" fontId="38" fillId="0" borderId="0" xfId="3858" applyNumberFormat="1" applyFont="1" applyFill="1" applyAlignment="1">
      <alignment horizontal="left" vertical="center" wrapText="1" readingOrder="1"/>
    </xf>
    <xf numFmtId="0" fontId="33" fillId="0" borderId="0" xfId="70" quotePrefix="1" applyFont="1" applyFill="1" applyAlignment="1">
      <alignment vertical="top" wrapText="1" readingOrder="1"/>
    </xf>
    <xf numFmtId="3" fontId="34" fillId="0" borderId="0" xfId="70" applyNumberFormat="1" applyFont="1" applyFill="1" applyAlignment="1">
      <alignment vertical="center" readingOrder="1"/>
    </xf>
    <xf numFmtId="49" fontId="34" fillId="0" borderId="112" xfId="70" applyNumberFormat="1" applyFont="1" applyFill="1" applyBorder="1" applyAlignment="1">
      <alignment vertical="center" readingOrder="1"/>
    </xf>
    <xf numFmtId="2" fontId="34" fillId="0" borderId="5" xfId="70" applyNumberFormat="1" applyFont="1" applyFill="1" applyBorder="1" applyAlignment="1">
      <alignment horizontal="center" vertical="center" wrapText="1" readingOrder="1"/>
    </xf>
    <xf numFmtId="0" fontId="41" fillId="0" borderId="5" xfId="70" applyFont="1" applyFill="1" applyBorder="1" applyAlignment="1">
      <alignment horizontal="left" vertical="center" wrapText="1" readingOrder="1"/>
    </xf>
    <xf numFmtId="3" fontId="41" fillId="0" borderId="5" xfId="70" applyNumberFormat="1" applyFont="1" applyFill="1" applyBorder="1" applyAlignment="1">
      <alignment horizontal="left" vertical="center" wrapText="1" readingOrder="1"/>
    </xf>
    <xf numFmtId="3" fontId="33" fillId="0" borderId="111" xfId="70" applyNumberFormat="1" applyFont="1" applyFill="1" applyBorder="1" applyAlignment="1" applyProtection="1">
      <alignment horizontal="right" vertical="center" readingOrder="1"/>
      <protection locked="0"/>
    </xf>
    <xf numFmtId="3" fontId="33" fillId="0" borderId="90" xfId="70" applyNumberFormat="1" applyFont="1" applyFill="1" applyBorder="1" applyAlignment="1" applyProtection="1">
      <alignment horizontal="right" vertical="center" readingOrder="1"/>
      <protection locked="0"/>
    </xf>
    <xf numFmtId="3" fontId="42" fillId="0" borderId="113" xfId="70" applyNumberFormat="1" applyFont="1" applyFill="1" applyBorder="1" applyAlignment="1" applyProtection="1">
      <alignment horizontal="right" vertical="center" readingOrder="1"/>
    </xf>
    <xf numFmtId="49" fontId="39" fillId="0" borderId="90" xfId="70" applyNumberFormat="1" applyFont="1" applyFill="1" applyBorder="1" applyAlignment="1">
      <alignment horizontal="center" vertical="center" wrapText="1" readingOrder="1"/>
    </xf>
    <xf numFmtId="2" fontId="34" fillId="0" borderId="90" xfId="70" applyNumberFormat="1" applyFont="1" applyFill="1" applyBorder="1" applyAlignment="1">
      <alignment horizontal="center" vertical="center" wrapText="1" readingOrder="1"/>
    </xf>
    <xf numFmtId="0" fontId="195" fillId="0" borderId="90" xfId="70" applyFont="1" applyFill="1" applyBorder="1" applyAlignment="1">
      <alignment horizontal="left" vertical="center" wrapText="1" readingOrder="1"/>
    </xf>
    <xf numFmtId="49" fontId="195" fillId="0" borderId="90" xfId="70" applyNumberFormat="1" applyFont="1" applyFill="1" applyBorder="1" applyAlignment="1">
      <alignment horizontal="left" vertical="center" wrapText="1" readingOrder="1"/>
    </xf>
    <xf numFmtId="3" fontId="34" fillId="0" borderId="114" xfId="70" applyNumberFormat="1" applyFont="1" applyFill="1" applyBorder="1" applyAlignment="1" applyProtection="1">
      <alignment horizontal="right" vertical="center" readingOrder="1"/>
      <protection locked="0"/>
    </xf>
    <xf numFmtId="3" fontId="33" fillId="0" borderId="70" xfId="70" applyNumberFormat="1" applyFont="1" applyFill="1" applyBorder="1" applyAlignment="1" applyProtection="1">
      <alignment horizontal="right" vertical="center" wrapText="1" readingOrder="1"/>
      <protection locked="0"/>
    </xf>
    <xf numFmtId="3" fontId="39" fillId="0" borderId="72" xfId="70" applyNumberFormat="1" applyFont="1" applyFill="1" applyBorder="1" applyAlignment="1" applyProtection="1">
      <alignment horizontal="right" vertical="center" wrapText="1" readingOrder="1"/>
      <protection locked="0"/>
    </xf>
    <xf numFmtId="49" fontId="39" fillId="0" borderId="70" xfId="70" applyNumberFormat="1" applyFont="1" applyFill="1" applyBorder="1" applyAlignment="1">
      <alignment horizontal="center" vertical="center" wrapText="1" readingOrder="1"/>
    </xf>
    <xf numFmtId="2" fontId="34" fillId="0" borderId="70" xfId="70" applyNumberFormat="1" applyFont="1" applyFill="1" applyBorder="1" applyAlignment="1">
      <alignment horizontal="center" vertical="center" wrapText="1" readingOrder="1"/>
    </xf>
    <xf numFmtId="0" fontId="42" fillId="0" borderId="70" xfId="70" applyFont="1" applyFill="1" applyBorder="1" applyAlignment="1">
      <alignment horizontal="left" vertical="center" wrapText="1" readingOrder="1"/>
    </xf>
    <xf numFmtId="49" fontId="42" fillId="0" borderId="70" xfId="70" applyNumberFormat="1" applyFont="1" applyFill="1" applyBorder="1" applyAlignment="1">
      <alignment horizontal="left" vertical="center" wrapText="1" readingOrder="1"/>
    </xf>
    <xf numFmtId="3" fontId="40" fillId="0" borderId="70" xfId="70" applyNumberFormat="1" applyFont="1" applyFill="1" applyBorder="1" applyAlignment="1">
      <alignment vertical="center" wrapText="1" readingOrder="1"/>
    </xf>
    <xf numFmtId="49" fontId="39" fillId="0" borderId="0" xfId="70" applyNumberFormat="1" applyFont="1" applyFill="1" applyAlignment="1">
      <alignment horizontal="center" vertical="center" wrapText="1" readingOrder="1"/>
    </xf>
    <xf numFmtId="2" fontId="34" fillId="0" borderId="0" xfId="70" applyNumberFormat="1" applyFont="1" applyFill="1" applyAlignment="1">
      <alignment horizontal="center" vertical="center" wrapText="1" readingOrder="1"/>
    </xf>
    <xf numFmtId="49" fontId="8" fillId="0" borderId="0" xfId="70" applyNumberFormat="1" applyFont="1" applyFill="1" applyAlignment="1">
      <alignment horizontal="left" vertical="center" wrapText="1" readingOrder="1"/>
    </xf>
    <xf numFmtId="0" fontId="8" fillId="0" borderId="0" xfId="70" applyFont="1" applyFill="1" applyAlignment="1">
      <alignment horizontal="left" vertical="center" wrapText="1" readingOrder="1"/>
    </xf>
    <xf numFmtId="3" fontId="40" fillId="0" borderId="0" xfId="70" applyNumberFormat="1" applyFont="1" applyFill="1" applyAlignment="1">
      <alignment vertical="center" wrapText="1" readingOrder="1"/>
    </xf>
    <xf numFmtId="0" fontId="8" fillId="0" borderId="115" xfId="70" applyFont="1" applyFill="1" applyBorder="1" applyAlignment="1">
      <alignment horizontal="left" vertical="center" wrapText="1" readingOrder="1"/>
    </xf>
    <xf numFmtId="3" fontId="33" fillId="0" borderId="0" xfId="70" applyNumberFormat="1" applyFont="1" applyFill="1" applyAlignment="1" applyProtection="1">
      <alignment horizontal="right" vertical="center" wrapText="1" readingOrder="1"/>
      <protection locked="0"/>
    </xf>
    <xf numFmtId="3" fontId="39" fillId="0" borderId="74" xfId="70" applyNumberFormat="1" applyFont="1" applyFill="1" applyBorder="1" applyAlignment="1" applyProtection="1">
      <alignment horizontal="right" vertical="center" wrapText="1" readingOrder="1"/>
      <protection locked="0"/>
    </xf>
    <xf numFmtId="49" fontId="39" fillId="0" borderId="68" xfId="70" applyNumberFormat="1" applyFont="1" applyFill="1" applyBorder="1" applyAlignment="1">
      <alignment horizontal="center" vertical="center" wrapText="1" readingOrder="1"/>
    </xf>
    <xf numFmtId="2" fontId="34" fillId="0" borderId="68" xfId="70" applyNumberFormat="1" applyFont="1" applyFill="1" applyBorder="1" applyAlignment="1">
      <alignment horizontal="center" vertical="center" wrapText="1" readingOrder="1"/>
    </xf>
    <xf numFmtId="0" fontId="195" fillId="0" borderId="68" xfId="70" applyFont="1" applyFill="1" applyBorder="1" applyAlignment="1">
      <alignment horizontal="left" vertical="center" wrapText="1" readingOrder="1"/>
    </xf>
    <xf numFmtId="49" fontId="195" fillId="0" borderId="68" xfId="70" applyNumberFormat="1" applyFont="1" applyFill="1" applyBorder="1" applyAlignment="1">
      <alignment horizontal="left" vertical="center" wrapText="1" readingOrder="1"/>
    </xf>
    <xf numFmtId="3" fontId="40" fillId="0" borderId="68" xfId="70" applyNumberFormat="1" applyFont="1" applyFill="1" applyBorder="1" applyAlignment="1">
      <alignment vertical="center" wrapText="1" readingOrder="1"/>
    </xf>
    <xf numFmtId="3" fontId="34" fillId="0" borderId="116" xfId="70" applyNumberFormat="1" applyFont="1" applyFill="1" applyBorder="1" applyAlignment="1" applyProtection="1">
      <alignment horizontal="right" vertical="center" readingOrder="1"/>
      <protection locked="0"/>
    </xf>
    <xf numFmtId="3" fontId="33" fillId="0" borderId="68" xfId="70" applyNumberFormat="1" applyFont="1" applyFill="1" applyBorder="1" applyAlignment="1" applyProtection="1">
      <alignment horizontal="right" vertical="center" wrapText="1" readingOrder="1"/>
      <protection locked="0"/>
    </xf>
    <xf numFmtId="3" fontId="39" fillId="0" borderId="75" xfId="70" applyNumberFormat="1" applyFont="1" applyFill="1" applyBorder="1" applyAlignment="1" applyProtection="1">
      <alignment horizontal="right" vertical="center" wrapText="1" readingOrder="1"/>
      <protection locked="0"/>
    </xf>
    <xf numFmtId="0" fontId="195" fillId="0" borderId="0" xfId="70" applyFont="1" applyFill="1" applyAlignment="1">
      <alignment horizontal="left" vertical="center" wrapText="1" readingOrder="1"/>
    </xf>
    <xf numFmtId="49" fontId="195" fillId="0" borderId="0" xfId="70" applyNumberFormat="1" applyFont="1" applyFill="1" applyAlignment="1">
      <alignment horizontal="left" vertical="center" wrapText="1" readingOrder="1"/>
    </xf>
    <xf numFmtId="3" fontId="33" fillId="0" borderId="116" xfId="70" applyNumberFormat="1" applyFont="1" applyFill="1" applyBorder="1" applyAlignment="1" applyProtection="1">
      <alignment horizontal="right" vertical="center" wrapText="1" readingOrder="1"/>
      <protection locked="0"/>
    </xf>
    <xf numFmtId="3" fontId="34" fillId="0" borderId="105" xfId="3858" applyNumberFormat="1" applyFont="1" applyFill="1" applyBorder="1" applyAlignment="1" applyProtection="1">
      <alignment horizontal="centerContinuous" vertical="center" wrapText="1" readingOrder="1"/>
      <protection locked="0"/>
    </xf>
    <xf numFmtId="3" fontId="34" fillId="0" borderId="112" xfId="3858" applyNumberFormat="1" applyFont="1" applyFill="1" applyBorder="1" applyAlignment="1" applyProtection="1">
      <alignment vertical="center" readingOrder="1"/>
      <protection locked="0"/>
    </xf>
    <xf numFmtId="3" fontId="34" fillId="0" borderId="112" xfId="3858" applyNumberFormat="1" applyFont="1" applyFill="1" applyBorder="1" applyAlignment="1" applyProtection="1">
      <alignment horizontal="center" vertical="center" wrapText="1" readingOrder="1"/>
      <protection locked="0"/>
    </xf>
    <xf numFmtId="3" fontId="39" fillId="0" borderId="106" xfId="3858" applyNumberFormat="1" applyFont="1" applyFill="1" applyBorder="1" applyAlignment="1" applyProtection="1">
      <alignment horizontal="centerContinuous" vertical="center" wrapText="1" readingOrder="1"/>
      <protection locked="0"/>
    </xf>
    <xf numFmtId="0" fontId="34" fillId="0" borderId="0" xfId="70" applyFont="1" applyFill="1" applyAlignment="1">
      <alignment horizontal="center" vertical="center" readingOrder="1"/>
    </xf>
    <xf numFmtId="49" fontId="34" fillId="0" borderId="5" xfId="70" applyNumberFormat="1" applyFont="1" applyFill="1" applyBorder="1" applyAlignment="1">
      <alignment vertical="center" readingOrder="1"/>
    </xf>
    <xf numFmtId="3" fontId="33" fillId="0" borderId="82" xfId="70" applyNumberFormat="1" applyFont="1" applyFill="1" applyBorder="1" applyAlignment="1" applyProtection="1">
      <alignment horizontal="right" vertical="center" readingOrder="1"/>
      <protection locked="0"/>
    </xf>
    <xf numFmtId="0" fontId="39" fillId="0" borderId="112" xfId="70" applyNumberFormat="1" applyFont="1" applyFill="1" applyBorder="1" applyAlignment="1">
      <alignment horizontal="center" vertical="center" readingOrder="1"/>
    </xf>
    <xf numFmtId="2" fontId="34" fillId="0" borderId="112" xfId="3858" applyNumberFormat="1" applyFont="1" applyFill="1" applyBorder="1" applyAlignment="1">
      <alignment horizontal="center" vertical="center" readingOrder="1"/>
    </xf>
    <xf numFmtId="0" fontId="38" fillId="0" borderId="112" xfId="3858" applyFont="1" applyFill="1" applyBorder="1" applyAlignment="1">
      <alignment horizontal="left" vertical="center" wrapText="1" readingOrder="1"/>
    </xf>
    <xf numFmtId="3" fontId="38" fillId="0" borderId="112" xfId="3858" applyNumberFormat="1" applyFont="1" applyFill="1" applyBorder="1" applyAlignment="1">
      <alignment horizontal="left" vertical="center" wrapText="1" readingOrder="1"/>
    </xf>
    <xf numFmtId="0" fontId="39" fillId="0" borderId="112" xfId="70" quotePrefix="1" applyNumberFormat="1" applyFont="1" applyFill="1" applyBorder="1" applyAlignment="1">
      <alignment horizontal="center" vertical="center" readingOrder="1"/>
    </xf>
    <xf numFmtId="1" fontId="34" fillId="0" borderId="112" xfId="70" applyNumberFormat="1" applyFont="1" applyFill="1" applyBorder="1" applyAlignment="1">
      <alignment horizontal="center" vertical="center" readingOrder="1"/>
    </xf>
    <xf numFmtId="0" fontId="33" fillId="0" borderId="112" xfId="70" quotePrefix="1" applyFont="1" applyFill="1" applyBorder="1" applyAlignment="1">
      <alignment horizontal="left" vertical="center" wrapText="1" readingOrder="1"/>
    </xf>
    <xf numFmtId="3" fontId="34" fillId="0" borderId="105" xfId="70" applyNumberFormat="1" applyFont="1" applyFill="1" applyBorder="1" applyAlignment="1" applyProtection="1">
      <alignment horizontal="right" vertical="center" readingOrder="1"/>
      <protection locked="0"/>
    </xf>
    <xf numFmtId="49" fontId="34" fillId="0" borderId="90" xfId="70" applyNumberFormat="1" applyFont="1" applyFill="1" applyBorder="1" applyAlignment="1">
      <alignment vertical="center" readingOrder="1"/>
    </xf>
    <xf numFmtId="49" fontId="39" fillId="0" borderId="82" xfId="70" quotePrefix="1" applyNumberFormat="1" applyFont="1" applyFill="1" applyBorder="1" applyAlignment="1">
      <alignment horizontal="center" vertical="center" readingOrder="1"/>
    </xf>
    <xf numFmtId="49" fontId="39" fillId="0" borderId="5" xfId="70" quotePrefix="1" applyNumberFormat="1" applyFont="1" applyFill="1" applyBorder="1" applyAlignment="1">
      <alignment horizontal="center" vertical="center" readingOrder="1"/>
    </xf>
    <xf numFmtId="0" fontId="39" fillId="0" borderId="111" xfId="70" applyNumberFormat="1" applyFont="1" applyFill="1" applyBorder="1" applyAlignment="1">
      <alignment horizontal="center" vertical="center" readingOrder="1"/>
    </xf>
    <xf numFmtId="0" fontId="39" fillId="0" borderId="139" xfId="70" applyNumberFormat="1" applyFont="1" applyFill="1" applyBorder="1" applyAlignment="1">
      <alignment horizontal="center" vertical="center" readingOrder="1"/>
    </xf>
    <xf numFmtId="0" fontId="34" fillId="0" borderId="139" xfId="70" applyFont="1" applyFill="1" applyBorder="1" applyAlignment="1">
      <alignment horizontal="center" vertical="center" readingOrder="1"/>
    </xf>
    <xf numFmtId="2" fontId="34" fillId="0" borderId="113" xfId="70" applyNumberFormat="1" applyFont="1" applyFill="1" applyBorder="1" applyAlignment="1">
      <alignment horizontal="right" vertical="center" wrapText="1" readingOrder="1"/>
    </xf>
    <xf numFmtId="0" fontId="39" fillId="0" borderId="0" xfId="70" applyNumberFormat="1" applyFont="1" applyFill="1" applyBorder="1" applyAlignment="1">
      <alignment horizontal="center" vertical="center" readingOrder="1"/>
    </xf>
    <xf numFmtId="0" fontId="34" fillId="0" borderId="0" xfId="70" applyFont="1" applyFill="1" applyBorder="1" applyAlignment="1">
      <alignment horizontal="center" vertical="center" readingOrder="1"/>
    </xf>
    <xf numFmtId="2" fontId="34" fillId="0" borderId="19" xfId="70" applyNumberFormat="1" applyFont="1" applyFill="1" applyBorder="1" applyAlignment="1">
      <alignment horizontal="right" vertical="center" wrapText="1" readingOrder="1"/>
    </xf>
    <xf numFmtId="0" fontId="34" fillId="0" borderId="5" xfId="3858" applyFont="1" applyFill="1" applyBorder="1" applyAlignment="1">
      <alignment horizontal="left" vertical="center" wrapText="1" readingOrder="1"/>
    </xf>
    <xf numFmtId="1" fontId="34" fillId="0" borderId="5" xfId="3858" applyNumberFormat="1" applyFont="1" applyFill="1" applyBorder="1" applyAlignment="1">
      <alignment horizontal="center" vertical="center" readingOrder="1"/>
    </xf>
    <xf numFmtId="49" fontId="39" fillId="0" borderId="3" xfId="70" applyNumberFormat="1" applyFont="1" applyFill="1" applyBorder="1" applyAlignment="1">
      <alignment horizontal="center" vertical="center" readingOrder="1"/>
    </xf>
    <xf numFmtId="49" fontId="39" fillId="0" borderId="90" xfId="70" applyNumberFormat="1" applyFont="1" applyFill="1" applyBorder="1" applyAlignment="1">
      <alignment horizontal="center" vertical="center" readingOrder="1"/>
    </xf>
    <xf numFmtId="49" fontId="39" fillId="0" borderId="0" xfId="70" applyNumberFormat="1" applyFont="1" applyFill="1" applyAlignment="1">
      <alignment horizontal="center" vertical="center" readingOrder="1"/>
    </xf>
    <xf numFmtId="49" fontId="39" fillId="0" borderId="0" xfId="70" applyNumberFormat="1" applyFont="1" applyFill="1" applyBorder="1" applyAlignment="1">
      <alignment horizontal="center" vertical="center" readingOrder="1"/>
    </xf>
    <xf numFmtId="3" fontId="204" fillId="0" borderId="0" xfId="70" applyNumberFormat="1" applyFont="1" applyFill="1" applyAlignment="1">
      <alignment horizontal="center" vertical="center" wrapText="1" readingOrder="1"/>
    </xf>
    <xf numFmtId="0" fontId="34" fillId="0" borderId="90" xfId="70" quotePrefix="1" applyFont="1" applyFill="1" applyBorder="1" applyAlignment="1">
      <alignment horizontal="center" vertical="center" readingOrder="1"/>
    </xf>
    <xf numFmtId="49" fontId="33" fillId="0" borderId="90" xfId="70" applyNumberFormat="1" applyFont="1" applyFill="1" applyBorder="1" applyAlignment="1">
      <alignment horizontal="left" vertical="center" wrapText="1" readingOrder="1"/>
    </xf>
    <xf numFmtId="49" fontId="213" fillId="0" borderId="0" xfId="70" applyNumberFormat="1" applyFont="1" applyFill="1" applyAlignment="1">
      <alignment horizontal="left" vertical="center" wrapText="1" readingOrder="1"/>
    </xf>
    <xf numFmtId="2" fontId="34" fillId="0" borderId="0" xfId="3872" applyNumberFormat="1" applyFont="1" applyFill="1" applyAlignment="1">
      <alignment horizontal="center" vertical="center" wrapText="1"/>
    </xf>
    <xf numFmtId="3" fontId="33" fillId="0" borderId="0" xfId="0" applyNumberFormat="1" applyFont="1" applyFill="1" applyAlignment="1">
      <alignment vertical="center" wrapText="1"/>
    </xf>
    <xf numFmtId="3" fontId="34" fillId="0" borderId="0" xfId="3872" applyNumberFormat="1" applyFont="1" applyFill="1" applyAlignment="1">
      <alignment horizontal="center" vertical="center"/>
    </xf>
    <xf numFmtId="3" fontId="34" fillId="0" borderId="0" xfId="67" applyNumberFormat="1" applyFont="1" applyFill="1" applyAlignment="1">
      <alignment horizontal="center" vertical="center" wrapText="1" readingOrder="1"/>
    </xf>
    <xf numFmtId="0" fontId="33" fillId="0" borderId="0" xfId="3873" applyFont="1" applyFill="1" applyAlignment="1">
      <alignment horizontal="left" vertical="center" wrapText="1" readingOrder="1"/>
    </xf>
    <xf numFmtId="3" fontId="34" fillId="0" borderId="0" xfId="3874" applyNumberFormat="1" applyFont="1" applyFill="1" applyAlignment="1">
      <alignment horizontal="center" vertical="center"/>
    </xf>
    <xf numFmtId="0" fontId="33" fillId="0" borderId="0" xfId="3873" quotePrefix="1" applyFont="1" applyFill="1" applyAlignment="1">
      <alignment horizontal="left" vertical="center" wrapText="1" readingOrder="1"/>
    </xf>
    <xf numFmtId="0" fontId="34" fillId="0" borderId="0" xfId="3873" quotePrefix="1" applyFont="1" applyFill="1" applyAlignment="1">
      <alignment horizontal="center" vertical="center" wrapText="1" readingOrder="1"/>
    </xf>
    <xf numFmtId="2" fontId="33" fillId="0" borderId="0" xfId="3874" applyNumberFormat="1" applyFont="1" applyFill="1" applyAlignment="1">
      <alignment vertical="center"/>
    </xf>
    <xf numFmtId="0" fontId="34" fillId="0" borderId="0" xfId="3858" applyFont="1" applyFill="1" applyAlignment="1">
      <alignment horizontal="left" vertical="center" wrapText="1" readingOrder="1"/>
    </xf>
    <xf numFmtId="0" fontId="33" fillId="0" borderId="0" xfId="3858" applyFont="1" applyFill="1" applyAlignment="1">
      <alignment vertical="center" wrapText="1" readingOrder="1"/>
    </xf>
    <xf numFmtId="0" fontId="34" fillId="0" borderId="0" xfId="3858" applyFont="1" applyFill="1" applyAlignment="1">
      <alignment vertical="center"/>
    </xf>
    <xf numFmtId="0" fontId="33" fillId="0" borderId="0" xfId="0" applyFont="1" applyFill="1" applyAlignment="1">
      <alignment horizontal="left" vertical="center" wrapText="1"/>
    </xf>
    <xf numFmtId="0" fontId="33" fillId="0" borderId="0" xfId="3858" quotePrefix="1" applyFont="1" applyFill="1" applyAlignment="1">
      <alignment vertical="center" wrapText="1"/>
    </xf>
    <xf numFmtId="49" fontId="33" fillId="0" borderId="90" xfId="70" quotePrefix="1" applyNumberFormat="1" applyFont="1" applyFill="1" applyBorder="1" applyAlignment="1">
      <alignment horizontal="left" vertical="center" wrapText="1" readingOrder="1"/>
    </xf>
    <xf numFmtId="49" fontId="34" fillId="0" borderId="0" xfId="70" quotePrefix="1" applyNumberFormat="1" applyFont="1" applyFill="1" applyAlignment="1">
      <alignment horizontal="justify" vertical="center" wrapText="1" readingOrder="1"/>
    </xf>
    <xf numFmtId="49" fontId="202" fillId="0" borderId="0" xfId="70" quotePrefix="1" applyNumberFormat="1" applyFont="1" applyFill="1" applyAlignment="1">
      <alignment horizontal="left" vertical="center" wrapText="1" readingOrder="1"/>
    </xf>
    <xf numFmtId="0" fontId="39" fillId="0" borderId="118" xfId="70" applyNumberFormat="1" applyFont="1" applyFill="1" applyBorder="1" applyAlignment="1">
      <alignment horizontal="center" vertical="center" readingOrder="1"/>
    </xf>
    <xf numFmtId="0" fontId="39" fillId="0" borderId="119" xfId="70" applyNumberFormat="1" applyFont="1" applyFill="1" applyBorder="1" applyAlignment="1">
      <alignment horizontal="center" vertical="center" wrapText="1" readingOrder="1"/>
    </xf>
    <xf numFmtId="2" fontId="34" fillId="0" borderId="119" xfId="70" applyNumberFormat="1" applyFont="1" applyFill="1" applyBorder="1" applyAlignment="1">
      <alignment horizontal="center" vertical="center" wrapText="1" readingOrder="1"/>
    </xf>
    <xf numFmtId="3" fontId="41" fillId="0" borderId="119" xfId="70" applyNumberFormat="1" applyFont="1" applyFill="1" applyBorder="1" applyAlignment="1">
      <alignment vertical="center" wrapText="1" readingOrder="1"/>
    </xf>
    <xf numFmtId="49" fontId="39" fillId="0" borderId="120" xfId="70" applyNumberFormat="1" applyFont="1" applyFill="1" applyBorder="1" applyAlignment="1">
      <alignment horizontal="center" vertical="center" wrapText="1" readingOrder="1"/>
    </xf>
    <xf numFmtId="49" fontId="39" fillId="0" borderId="121" xfId="70" applyNumberFormat="1" applyFont="1" applyFill="1" applyBorder="1" applyAlignment="1">
      <alignment horizontal="center" vertical="center" wrapText="1" readingOrder="1"/>
    </xf>
    <xf numFmtId="2" fontId="34" fillId="0" borderId="121" xfId="70" applyNumberFormat="1" applyFont="1" applyFill="1" applyBorder="1" applyAlignment="1">
      <alignment horizontal="center" vertical="center" wrapText="1" readingOrder="1"/>
    </xf>
    <xf numFmtId="0" fontId="195" fillId="0" borderId="121" xfId="70" applyFont="1" applyFill="1" applyBorder="1" applyAlignment="1">
      <alignment vertical="center" wrapText="1" readingOrder="1"/>
    </xf>
    <xf numFmtId="49" fontId="195" fillId="0" borderId="121" xfId="70" applyNumberFormat="1" applyFont="1" applyFill="1" applyBorder="1" applyAlignment="1">
      <alignment vertical="center" wrapText="1" readingOrder="1"/>
    </xf>
    <xf numFmtId="3" fontId="40" fillId="0" borderId="121" xfId="70" applyNumberFormat="1" applyFont="1" applyFill="1" applyBorder="1" applyAlignment="1">
      <alignment vertical="center" wrapText="1" readingOrder="1"/>
    </xf>
    <xf numFmtId="0" fontId="33" fillId="0" borderId="0" xfId="3858" applyFont="1" applyFill="1" applyAlignment="1">
      <alignment horizontal="center" vertical="center"/>
    </xf>
    <xf numFmtId="0" fontId="39" fillId="0" borderId="120" xfId="70" applyNumberFormat="1" applyFont="1" applyFill="1" applyBorder="1" applyAlignment="1">
      <alignment horizontal="center" vertical="center" readingOrder="1"/>
    </xf>
    <xf numFmtId="0" fontId="39" fillId="0" borderId="121" xfId="70" applyNumberFormat="1" applyFont="1" applyFill="1" applyBorder="1" applyAlignment="1">
      <alignment horizontal="center" vertical="center" readingOrder="1"/>
    </xf>
    <xf numFmtId="2" fontId="34" fillId="0" borderId="121" xfId="3858" applyNumberFormat="1" applyFont="1" applyFill="1" applyBorder="1" applyAlignment="1">
      <alignment horizontal="center" vertical="center" readingOrder="1"/>
    </xf>
    <xf numFmtId="0" fontId="38" fillId="0" borderId="121" xfId="3858" applyFont="1" applyFill="1" applyBorder="1" applyAlignment="1">
      <alignment horizontal="left" vertical="center" wrapText="1" readingOrder="1"/>
    </xf>
    <xf numFmtId="2" fontId="38" fillId="0" borderId="121" xfId="3858" applyNumberFormat="1" applyFont="1" applyFill="1" applyBorder="1" applyAlignment="1">
      <alignment vertical="center" readingOrder="1"/>
    </xf>
    <xf numFmtId="0" fontId="39" fillId="0" borderId="120" xfId="70" quotePrefix="1" applyNumberFormat="1" applyFont="1" applyFill="1" applyBorder="1" applyAlignment="1">
      <alignment horizontal="center" vertical="center" readingOrder="1"/>
    </xf>
    <xf numFmtId="0" fontId="39" fillId="0" borderId="121" xfId="70" quotePrefix="1" applyNumberFormat="1" applyFont="1" applyFill="1" applyBorder="1" applyAlignment="1">
      <alignment horizontal="center" vertical="center" readingOrder="1"/>
    </xf>
    <xf numFmtId="0" fontId="34" fillId="0" borderId="121" xfId="70" quotePrefix="1" applyFont="1" applyFill="1" applyBorder="1" applyAlignment="1">
      <alignment horizontal="center" vertical="center" readingOrder="1"/>
    </xf>
    <xf numFmtId="0" fontId="8" fillId="0" borderId="121" xfId="3858" applyFont="1" applyFill="1" applyBorder="1" applyAlignment="1">
      <alignment vertical="center" wrapText="1"/>
    </xf>
    <xf numFmtId="2" fontId="34" fillId="0" borderId="121" xfId="70" applyNumberFormat="1" applyFont="1" applyFill="1" applyBorder="1" applyAlignment="1">
      <alignment horizontal="right" vertical="center" wrapText="1" readingOrder="1"/>
    </xf>
    <xf numFmtId="1" fontId="33" fillId="0" borderId="0" xfId="3858" applyNumberFormat="1" applyFont="1" applyFill="1" applyAlignment="1">
      <alignment horizontal="center" vertical="center"/>
    </xf>
    <xf numFmtId="0" fontId="33" fillId="0" borderId="121" xfId="3858" applyFont="1" applyFill="1" applyBorder="1" applyAlignment="1">
      <alignment vertical="center" wrapText="1"/>
    </xf>
    <xf numFmtId="49" fontId="39" fillId="0" borderId="111" xfId="70" applyNumberFormat="1" applyFont="1" applyFill="1" applyBorder="1" applyAlignment="1">
      <alignment horizontal="center" vertical="center" wrapText="1" readingOrder="1"/>
    </xf>
    <xf numFmtId="2" fontId="38" fillId="0" borderId="5" xfId="3858" applyNumberFormat="1" applyFont="1" applyFill="1" applyBorder="1" applyAlignment="1">
      <alignment vertical="center" readingOrder="1"/>
    </xf>
    <xf numFmtId="0" fontId="39" fillId="0" borderId="118" xfId="70" quotePrefix="1" applyNumberFormat="1" applyFont="1" applyFill="1" applyBorder="1" applyAlignment="1">
      <alignment horizontal="center" vertical="center" readingOrder="1"/>
    </xf>
    <xf numFmtId="0" fontId="39" fillId="0" borderId="119" xfId="70" quotePrefix="1" applyNumberFormat="1" applyFont="1" applyFill="1" applyBorder="1" applyAlignment="1">
      <alignment horizontal="center" vertical="center" readingOrder="1"/>
    </xf>
    <xf numFmtId="0" fontId="34" fillId="0" borderId="119" xfId="70" quotePrefix="1" applyFont="1" applyFill="1" applyBorder="1" applyAlignment="1">
      <alignment horizontal="center" vertical="center" readingOrder="1"/>
    </xf>
    <xf numFmtId="0" fontId="33" fillId="0" borderId="119" xfId="3858" applyFont="1" applyFill="1" applyBorder="1" applyAlignment="1">
      <alignment vertical="center" wrapText="1"/>
    </xf>
    <xf numFmtId="2" fontId="34" fillId="0" borderId="119" xfId="70" applyNumberFormat="1" applyFont="1" applyFill="1" applyBorder="1" applyAlignment="1">
      <alignment horizontal="right" vertical="center" wrapText="1" readingOrder="1"/>
    </xf>
    <xf numFmtId="1" fontId="33" fillId="0" borderId="0" xfId="3858" applyNumberFormat="1" applyFont="1" applyFill="1" applyAlignment="1">
      <alignment vertical="center"/>
    </xf>
    <xf numFmtId="0" fontId="34" fillId="0" borderId="0" xfId="70" quotePrefix="1" applyFont="1" applyFill="1" applyBorder="1" applyAlignment="1">
      <alignment horizontal="center" vertical="center" readingOrder="1"/>
    </xf>
    <xf numFmtId="0" fontId="33" fillId="0" borderId="0" xfId="0" applyFont="1" applyFill="1" applyBorder="1" applyAlignment="1">
      <alignment vertical="top" wrapText="1"/>
    </xf>
    <xf numFmtId="3" fontId="214" fillId="0" borderId="0" xfId="70" applyNumberFormat="1" applyFont="1" applyFill="1" applyBorder="1" applyAlignment="1" applyProtection="1">
      <alignment horizontal="right" vertical="center" readingOrder="1"/>
      <protection locked="0"/>
    </xf>
    <xf numFmtId="3" fontId="214" fillId="0" borderId="0" xfId="70" applyNumberFormat="1" applyFont="1" applyFill="1" applyBorder="1" applyAlignment="1">
      <alignment horizontal="right" vertical="center" readingOrder="1"/>
    </xf>
    <xf numFmtId="3" fontId="215" fillId="0" borderId="19" xfId="70" applyNumberFormat="1" applyFont="1" applyFill="1" applyBorder="1" applyAlignment="1">
      <alignment horizontal="right" vertical="center" readingOrder="1"/>
    </xf>
    <xf numFmtId="0" fontId="34" fillId="0" borderId="112" xfId="70" quotePrefix="1" applyFont="1" applyFill="1" applyBorder="1" applyAlignment="1">
      <alignment horizontal="center" vertical="center" readingOrder="1"/>
    </xf>
    <xf numFmtId="0" fontId="33" fillId="0" borderId="112" xfId="0" applyFont="1" applyFill="1" applyBorder="1" applyAlignment="1">
      <alignment vertical="top" wrapText="1"/>
    </xf>
    <xf numFmtId="3" fontId="214" fillId="0" borderId="112" xfId="70" applyNumberFormat="1" applyFont="1" applyFill="1" applyBorder="1" applyAlignment="1" applyProtection="1">
      <alignment horizontal="right" vertical="center" readingOrder="1"/>
      <protection locked="0"/>
    </xf>
    <xf numFmtId="3" fontId="214" fillId="0" borderId="112" xfId="70" applyNumberFormat="1" applyFont="1" applyFill="1" applyBorder="1" applyAlignment="1">
      <alignment horizontal="right" vertical="center" readingOrder="1"/>
    </xf>
    <xf numFmtId="3" fontId="215" fillId="0" borderId="106" xfId="70" applyNumberFormat="1" applyFont="1" applyFill="1" applyBorder="1" applyAlignment="1">
      <alignment horizontal="right" vertical="center" readingOrder="1"/>
    </xf>
    <xf numFmtId="168" fontId="33" fillId="0" borderId="20" xfId="1" applyNumberFormat="1" applyFont="1" applyFill="1" applyBorder="1" applyAlignment="1">
      <alignment horizontal="left" vertical="center" wrapText="1" indent="1" readingOrder="1"/>
    </xf>
    <xf numFmtId="168" fontId="41" fillId="0" borderId="5" xfId="1" applyNumberFormat="1" applyFont="1" applyFill="1" applyBorder="1" applyAlignment="1">
      <alignment horizontal="left" vertical="center" wrapText="1" indent="1" readingOrder="1"/>
    </xf>
    <xf numFmtId="168" fontId="40" fillId="0" borderId="58" xfId="1" applyNumberFormat="1" applyFont="1" applyFill="1" applyBorder="1" applyAlignment="1">
      <alignment horizontal="left" vertical="center" wrapText="1" indent="1" readingOrder="1"/>
    </xf>
    <xf numFmtId="168" fontId="38" fillId="0" borderId="5" xfId="1" applyNumberFormat="1" applyFont="1" applyFill="1" applyBorder="1" applyAlignment="1">
      <alignment horizontal="left" vertical="center" wrapText="1" indent="1" readingOrder="1"/>
    </xf>
    <xf numFmtId="168" fontId="34" fillId="0" borderId="0" xfId="1" applyNumberFormat="1" applyFont="1" applyFill="1" applyBorder="1" applyAlignment="1">
      <alignment horizontal="left" vertical="center" indent="1"/>
    </xf>
    <xf numFmtId="168" fontId="34" fillId="0" borderId="0" xfId="1" applyNumberFormat="1" applyFont="1" applyFill="1" applyAlignment="1">
      <alignment horizontal="left" vertical="center" wrapText="1" indent="1" readingOrder="1"/>
    </xf>
    <xf numFmtId="168" fontId="34" fillId="0" borderId="5" xfId="1" applyNumberFormat="1" applyFont="1" applyFill="1" applyBorder="1" applyAlignment="1">
      <alignment horizontal="left" vertical="center" wrapText="1" indent="1" readingOrder="1"/>
    </xf>
    <xf numFmtId="168" fontId="34" fillId="0" borderId="0" xfId="1" applyNumberFormat="1" applyFont="1" applyFill="1" applyBorder="1" applyAlignment="1">
      <alignment horizontal="left" vertical="center" wrapText="1" indent="1" readingOrder="1"/>
    </xf>
    <xf numFmtId="168" fontId="38" fillId="0" borderId="0" xfId="1" applyNumberFormat="1" applyFont="1" applyFill="1" applyBorder="1" applyAlignment="1">
      <alignment horizontal="left" vertical="center" wrapText="1" indent="1" readingOrder="1"/>
    </xf>
    <xf numFmtId="168" fontId="34" fillId="0" borderId="0" xfId="1" applyNumberFormat="1" applyFont="1" applyFill="1" applyAlignment="1">
      <alignment horizontal="left" vertical="center" indent="1"/>
    </xf>
    <xf numFmtId="168" fontId="42" fillId="0" borderId="0" xfId="1" applyNumberFormat="1" applyFont="1" applyFill="1" applyAlignment="1">
      <alignment horizontal="left" vertical="center" wrapText="1" indent="1" readingOrder="1"/>
    </xf>
    <xf numFmtId="168" fontId="42" fillId="0" borderId="0" xfId="1" applyNumberFormat="1" applyFont="1" applyFill="1" applyBorder="1" applyAlignment="1">
      <alignment horizontal="left" vertical="center" wrapText="1" indent="1" readingOrder="1"/>
    </xf>
    <xf numFmtId="168" fontId="34" fillId="0" borderId="0" xfId="1" quotePrefix="1" applyNumberFormat="1" applyFont="1" applyFill="1" applyAlignment="1">
      <alignment horizontal="left" vertical="center" wrapText="1" indent="1" readingOrder="1"/>
    </xf>
    <xf numFmtId="168" fontId="204" fillId="0" borderId="0" xfId="1" applyNumberFormat="1" applyFont="1" applyFill="1" applyAlignment="1">
      <alignment horizontal="left" vertical="center" wrapText="1" indent="1" readingOrder="1"/>
    </xf>
    <xf numFmtId="168" fontId="42" fillId="0" borderId="5" xfId="1" applyNumberFormat="1" applyFont="1" applyFill="1" applyBorder="1" applyAlignment="1">
      <alignment horizontal="left" vertical="center" wrapText="1" indent="1" readingOrder="1"/>
    </xf>
    <xf numFmtId="168" fontId="42" fillId="0" borderId="0" xfId="1" applyNumberFormat="1" applyFont="1" applyFill="1" applyAlignment="1">
      <alignment horizontal="left" vertical="center" indent="1"/>
    </xf>
    <xf numFmtId="168" fontId="34" fillId="0" borderId="83" xfId="1" applyNumberFormat="1" applyFont="1" applyFill="1" applyBorder="1" applyAlignment="1">
      <alignment horizontal="left" vertical="center" wrapText="1" indent="1" readingOrder="1"/>
    </xf>
    <xf numFmtId="168" fontId="40" fillId="0" borderId="2" xfId="1" applyNumberFormat="1" applyFont="1" applyFill="1" applyBorder="1" applyAlignment="1">
      <alignment horizontal="left" vertical="center" indent="1" readingOrder="1"/>
    </xf>
    <xf numFmtId="168" fontId="38" fillId="0" borderId="83" xfId="1" applyNumberFormat="1" applyFont="1" applyFill="1" applyBorder="1" applyAlignment="1">
      <alignment horizontal="left" vertical="center" wrapText="1" indent="1" readingOrder="1"/>
    </xf>
    <xf numFmtId="168" fontId="34" fillId="0" borderId="0" xfId="1" applyNumberFormat="1" applyFont="1" applyFill="1" applyBorder="1" applyAlignment="1">
      <alignment horizontal="left" vertical="center" wrapText="1" indent="1"/>
    </xf>
    <xf numFmtId="168" fontId="38" fillId="0" borderId="0" xfId="1" applyNumberFormat="1" applyFont="1" applyFill="1" applyAlignment="1">
      <alignment horizontal="left" vertical="center" wrapText="1" indent="1" readingOrder="1"/>
    </xf>
    <xf numFmtId="168" fontId="34" fillId="0" borderId="63" xfId="1" applyNumberFormat="1" applyFont="1" applyFill="1" applyBorder="1" applyAlignment="1">
      <alignment horizontal="left" vertical="center" wrapText="1" indent="1" readingOrder="1"/>
    </xf>
    <xf numFmtId="168" fontId="38" fillId="0" borderId="67" xfId="1" applyNumberFormat="1" applyFont="1" applyFill="1" applyBorder="1" applyAlignment="1">
      <alignment horizontal="left" vertical="center" wrapText="1" indent="1" readingOrder="1"/>
    </xf>
    <xf numFmtId="168" fontId="38" fillId="0" borderId="63" xfId="1" applyNumberFormat="1" applyFont="1" applyFill="1" applyBorder="1" applyAlignment="1">
      <alignment horizontal="left" vertical="center" wrapText="1" indent="1" readingOrder="1"/>
    </xf>
    <xf numFmtId="168" fontId="39" fillId="0" borderId="0" xfId="1" applyNumberFormat="1" applyFont="1" applyFill="1" applyAlignment="1">
      <alignment horizontal="left" vertical="center" wrapText="1" indent="1" readingOrder="1"/>
    </xf>
    <xf numFmtId="168" fontId="34" fillId="0" borderId="122" xfId="1" applyNumberFormat="1" applyFont="1" applyFill="1" applyBorder="1" applyAlignment="1">
      <alignment horizontal="left" vertical="center" wrapText="1" indent="1" readingOrder="1"/>
    </xf>
    <xf numFmtId="168" fontId="38" fillId="0" borderId="122" xfId="1" applyNumberFormat="1" applyFont="1" applyFill="1" applyBorder="1" applyAlignment="1">
      <alignment horizontal="left" vertical="center" wrapText="1" indent="1" readingOrder="1"/>
    </xf>
    <xf numFmtId="168" fontId="42" fillId="0" borderId="83" xfId="1" applyNumberFormat="1" applyFont="1" applyFill="1" applyBorder="1" applyAlignment="1">
      <alignment horizontal="left" vertical="center" wrapText="1" indent="1" readingOrder="1"/>
    </xf>
    <xf numFmtId="168" fontId="34" fillId="0" borderId="83" xfId="1" applyNumberFormat="1" applyFont="1" applyFill="1" applyBorder="1" applyAlignment="1">
      <alignment horizontal="left" vertical="center" indent="1"/>
    </xf>
    <xf numFmtId="168" fontId="34" fillId="0" borderId="91" xfId="1" applyNumberFormat="1" applyFont="1" applyFill="1" applyBorder="1" applyAlignment="1">
      <alignment horizontal="left" vertical="center" indent="1"/>
    </xf>
    <xf numFmtId="168" fontId="39" fillId="0" borderId="0" xfId="1" applyNumberFormat="1" applyFont="1" applyFill="1" applyBorder="1" applyAlignment="1">
      <alignment horizontal="left" vertical="center" wrapText="1" indent="1" readingOrder="1"/>
    </xf>
    <xf numFmtId="168" fontId="34" fillId="0" borderId="112" xfId="1" applyNumberFormat="1" applyFont="1" applyFill="1" applyBorder="1" applyAlignment="1">
      <alignment horizontal="left" vertical="center" wrapText="1" indent="1" readingOrder="1"/>
    </xf>
    <xf numFmtId="168" fontId="40" fillId="0" borderId="90" xfId="1" applyNumberFormat="1" applyFont="1" applyFill="1" applyBorder="1" applyAlignment="1">
      <alignment horizontal="left" vertical="center" wrapText="1" indent="1" readingOrder="1"/>
    </xf>
    <xf numFmtId="168" fontId="40" fillId="0" borderId="70" xfId="1" applyNumberFormat="1" applyFont="1" applyFill="1" applyBorder="1" applyAlignment="1">
      <alignment horizontal="left" vertical="center" wrapText="1" indent="1" readingOrder="1"/>
    </xf>
    <xf numFmtId="168" fontId="40" fillId="0" borderId="0" xfId="1" applyNumberFormat="1" applyFont="1" applyFill="1" applyAlignment="1">
      <alignment horizontal="left" vertical="center" wrapText="1" indent="1" readingOrder="1"/>
    </xf>
    <xf numFmtId="168" fontId="40" fillId="0" borderId="68" xfId="1" applyNumberFormat="1" applyFont="1" applyFill="1" applyBorder="1" applyAlignment="1">
      <alignment horizontal="left" vertical="center" wrapText="1" indent="1" readingOrder="1"/>
    </xf>
    <xf numFmtId="168" fontId="38" fillId="0" borderId="112" xfId="1" applyNumberFormat="1" applyFont="1" applyFill="1" applyBorder="1" applyAlignment="1">
      <alignment horizontal="left" vertical="center" wrapText="1" indent="1" readingOrder="1"/>
    </xf>
    <xf numFmtId="168" fontId="34" fillId="0" borderId="139" xfId="1" applyNumberFormat="1" applyFont="1" applyFill="1" applyBorder="1" applyAlignment="1">
      <alignment horizontal="left" vertical="center" wrapText="1" indent="1" readingOrder="1"/>
    </xf>
    <xf numFmtId="168" fontId="40" fillId="0" borderId="5" xfId="1" applyNumberFormat="1" applyFont="1" applyFill="1" applyBorder="1" applyAlignment="1">
      <alignment horizontal="left" vertical="center" indent="1" readingOrder="1"/>
    </xf>
    <xf numFmtId="168" fontId="40" fillId="0" borderId="0" xfId="1" applyNumberFormat="1" applyFont="1" applyFill="1" applyBorder="1" applyAlignment="1">
      <alignment horizontal="left" vertical="center" indent="1" readingOrder="1"/>
    </xf>
    <xf numFmtId="168" fontId="34" fillId="0" borderId="90" xfId="1" applyNumberFormat="1" applyFont="1" applyFill="1" applyBorder="1" applyAlignment="1">
      <alignment horizontal="left" vertical="center" wrapText="1" indent="1" readingOrder="1"/>
    </xf>
    <xf numFmtId="168" fontId="34" fillId="0" borderId="0" xfId="1" applyNumberFormat="1" applyFont="1" applyFill="1" applyAlignment="1">
      <alignment horizontal="left" vertical="center" wrapText="1" indent="1"/>
    </xf>
    <xf numFmtId="0" fontId="34" fillId="0" borderId="0" xfId="1" applyNumberFormat="1" applyFont="1" applyFill="1" applyAlignment="1">
      <alignment horizontal="left" vertical="center" indent="1"/>
    </xf>
    <xf numFmtId="168" fontId="40" fillId="0" borderId="90" xfId="1" applyNumberFormat="1" applyFont="1" applyFill="1" applyBorder="1" applyAlignment="1">
      <alignment horizontal="left" vertical="center" indent="1" readingOrder="1"/>
    </xf>
    <xf numFmtId="168" fontId="34" fillId="0" borderId="2" xfId="1" applyNumberFormat="1" applyFont="1" applyFill="1" applyBorder="1" applyAlignment="1">
      <alignment horizontal="left" vertical="center" wrapText="1" indent="1" readingOrder="1"/>
    </xf>
    <xf numFmtId="168" fontId="34" fillId="0" borderId="28" xfId="1" applyNumberFormat="1" applyFont="1" applyFill="1" applyBorder="1" applyAlignment="1">
      <alignment horizontal="left" vertical="center" wrapText="1" indent="1" readingOrder="1"/>
    </xf>
    <xf numFmtId="168" fontId="34" fillId="0" borderId="28" xfId="1" applyNumberFormat="1" applyFont="1" applyFill="1" applyBorder="1" applyAlignment="1">
      <alignment horizontal="left" vertical="center" indent="1"/>
    </xf>
    <xf numFmtId="168" fontId="34" fillId="0" borderId="90" xfId="1" quotePrefix="1" applyNumberFormat="1" applyFont="1" applyFill="1" applyBorder="1" applyAlignment="1">
      <alignment horizontal="left" vertical="center" wrapText="1" indent="1" readingOrder="1"/>
    </xf>
    <xf numFmtId="168" fontId="34" fillId="0" borderId="0" xfId="1" quotePrefix="1" applyNumberFormat="1" applyFont="1" applyFill="1" applyBorder="1" applyAlignment="1">
      <alignment horizontal="left" vertical="center" wrapText="1" indent="1" readingOrder="1"/>
    </xf>
    <xf numFmtId="168" fontId="38" fillId="0" borderId="91" xfId="1" applyNumberFormat="1" applyFont="1" applyFill="1" applyBorder="1" applyAlignment="1">
      <alignment horizontal="left" vertical="center" wrapText="1" indent="1" readingOrder="1"/>
    </xf>
    <xf numFmtId="168" fontId="38" fillId="0" borderId="91" xfId="1" quotePrefix="1" applyNumberFormat="1" applyFont="1" applyFill="1" applyBorder="1" applyAlignment="1">
      <alignment horizontal="left" vertical="center" indent="1" readingOrder="1"/>
    </xf>
    <xf numFmtId="168" fontId="34" fillId="0" borderId="90" xfId="1" quotePrefix="1" applyNumberFormat="1" applyFont="1" applyFill="1" applyBorder="1" applyAlignment="1">
      <alignment horizontal="left" vertical="center" indent="1" readingOrder="1"/>
    </xf>
    <xf numFmtId="168" fontId="34" fillId="0" borderId="0" xfId="1" quotePrefix="1" applyNumberFormat="1" applyFont="1" applyFill="1" applyBorder="1" applyAlignment="1">
      <alignment horizontal="left" vertical="center" indent="1" readingOrder="1"/>
    </xf>
    <xf numFmtId="168" fontId="204" fillId="0" borderId="0" xfId="1" quotePrefix="1" applyNumberFormat="1" applyFont="1" applyFill="1" applyBorder="1" applyAlignment="1">
      <alignment horizontal="left" vertical="center" indent="1" readingOrder="1"/>
    </xf>
    <xf numFmtId="168" fontId="34" fillId="0" borderId="0" xfId="1" quotePrefix="1" applyNumberFormat="1" applyFont="1" applyFill="1" applyAlignment="1">
      <alignment horizontal="left" vertical="center" indent="1" readingOrder="1"/>
    </xf>
    <xf numFmtId="168" fontId="40" fillId="0" borderId="122" xfId="1" applyNumberFormat="1" applyFont="1" applyFill="1" applyBorder="1" applyAlignment="1">
      <alignment horizontal="left" vertical="center" indent="1" readingOrder="1"/>
    </xf>
    <xf numFmtId="168" fontId="40" fillId="0" borderId="2" xfId="1" applyNumberFormat="1" applyFont="1" applyFill="1" applyBorder="1" applyAlignment="1">
      <alignment horizontal="left" vertical="center" wrapText="1" indent="1" readingOrder="1"/>
    </xf>
    <xf numFmtId="168" fontId="41" fillId="0" borderId="119" xfId="1" applyNumberFormat="1" applyFont="1" applyFill="1" applyBorder="1" applyAlignment="1">
      <alignment horizontal="left" vertical="center" wrapText="1" indent="1" readingOrder="1"/>
    </xf>
    <xf numFmtId="168" fontId="40" fillId="0" borderId="121" xfId="1" applyNumberFormat="1" applyFont="1" applyFill="1" applyBorder="1" applyAlignment="1">
      <alignment horizontal="left" vertical="center" wrapText="1" indent="1" readingOrder="1"/>
    </xf>
    <xf numFmtId="168" fontId="38" fillId="0" borderId="121" xfId="1" applyNumberFormat="1" applyFont="1" applyFill="1" applyBorder="1" applyAlignment="1">
      <alignment horizontal="left" vertical="center" indent="1" readingOrder="1"/>
    </xf>
    <xf numFmtId="168" fontId="34" fillId="0" borderId="121" xfId="1" applyNumberFormat="1" applyFont="1" applyFill="1" applyBorder="1" applyAlignment="1">
      <alignment horizontal="left" vertical="center" wrapText="1" indent="1" readingOrder="1"/>
    </xf>
    <xf numFmtId="168" fontId="38" fillId="0" borderId="5" xfId="1" applyNumberFormat="1" applyFont="1" applyFill="1" applyBorder="1" applyAlignment="1">
      <alignment horizontal="left" vertical="center" indent="1" readingOrder="1"/>
    </xf>
    <xf numFmtId="168" fontId="34" fillId="0" borderId="119" xfId="1" applyNumberFormat="1" applyFont="1" applyFill="1" applyBorder="1" applyAlignment="1">
      <alignment horizontal="left" vertical="center" wrapText="1" indent="1" readingOrder="1"/>
    </xf>
    <xf numFmtId="168" fontId="34" fillId="0" borderId="58" xfId="1" applyNumberFormat="1" applyFont="1" applyFill="1" applyBorder="1" applyAlignment="1">
      <alignment horizontal="left" vertical="center" wrapText="1" indent="1" readingOrder="1"/>
    </xf>
    <xf numFmtId="168" fontId="34" fillId="0" borderId="2" xfId="1" applyNumberFormat="1" applyFont="1" applyFill="1" applyBorder="1" applyAlignment="1">
      <alignment horizontal="left" vertical="center" indent="1"/>
    </xf>
    <xf numFmtId="4" fontId="34" fillId="0" borderId="0" xfId="70" quotePrefix="1" applyNumberFormat="1" applyFont="1" applyFill="1" applyBorder="1" applyAlignment="1">
      <alignment horizontal="left" vertical="center" wrapText="1" indent="1" readingOrder="1"/>
    </xf>
    <xf numFmtId="4" fontId="34" fillId="0" borderId="112" xfId="70" quotePrefix="1" applyNumberFormat="1" applyFont="1" applyFill="1" applyBorder="1" applyAlignment="1">
      <alignment horizontal="left" vertical="center" wrapText="1" indent="1" readingOrder="1"/>
    </xf>
    <xf numFmtId="168" fontId="34" fillId="0" borderId="112" xfId="1" quotePrefix="1" applyNumberFormat="1" applyFont="1" applyFill="1" applyBorder="1" applyAlignment="1">
      <alignment horizontal="left" vertical="center" wrapText="1" indent="1" readingOrder="1"/>
    </xf>
    <xf numFmtId="168" fontId="34" fillId="0" borderId="0" xfId="1" applyNumberFormat="1" applyFont="1" applyFill="1" applyBorder="1" applyAlignment="1">
      <alignment horizontal="left" vertical="center"/>
    </xf>
    <xf numFmtId="0" fontId="39" fillId="0" borderId="0" xfId="0" applyFont="1" applyFill="1" applyAlignment="1">
      <alignment vertical="center" wrapText="1"/>
    </xf>
    <xf numFmtId="0" fontId="35" fillId="0" borderId="82" xfId="70" applyFont="1" applyFill="1" applyBorder="1" applyAlignment="1">
      <alignment horizontal="center" vertical="center" wrapText="1" readingOrder="1"/>
    </xf>
    <xf numFmtId="3" fontId="35" fillId="0" borderId="82" xfId="70" applyNumberFormat="1" applyFont="1" applyFill="1" applyBorder="1" applyAlignment="1">
      <alignment horizontal="center" vertical="center" wrapText="1" readingOrder="1"/>
    </xf>
    <xf numFmtId="0" fontId="35" fillId="0" borderId="81" xfId="70" applyFont="1" applyFill="1" applyBorder="1" applyAlignment="1">
      <alignment horizontal="center" vertical="center" wrapText="1" readingOrder="1"/>
    </xf>
    <xf numFmtId="0" fontId="39" fillId="0" borderId="82" xfId="70" applyFont="1" applyFill="1" applyBorder="1" applyAlignment="1">
      <alignment vertical="center" wrapText="1" readingOrder="1"/>
    </xf>
    <xf numFmtId="3" fontId="39" fillId="0" borderId="82" xfId="70" applyNumberFormat="1" applyFont="1" applyFill="1" applyBorder="1" applyAlignment="1">
      <alignment vertical="center" wrapText="1" readingOrder="1"/>
    </xf>
    <xf numFmtId="0" fontId="39" fillId="0" borderId="81" xfId="70" applyFont="1" applyFill="1" applyBorder="1" applyAlignment="1">
      <alignment vertical="center" wrapText="1" readingOrder="1"/>
    </xf>
    <xf numFmtId="0" fontId="35" fillId="0" borderId="93" xfId="70" quotePrefix="1" applyFont="1" applyBorder="1" applyAlignment="1">
      <alignment horizontal="center" vertical="center" wrapText="1" readingOrder="1"/>
    </xf>
    <xf numFmtId="0" fontId="35" fillId="0" borderId="94" xfId="3858" applyFont="1" applyBorder="1" applyAlignment="1">
      <alignment vertical="center" wrapText="1"/>
    </xf>
    <xf numFmtId="0" fontId="35" fillId="0" borderId="95" xfId="1538" applyFont="1" applyBorder="1" applyAlignment="1">
      <alignment vertical="center" wrapText="1"/>
    </xf>
    <xf numFmtId="0" fontId="35" fillId="0" borderId="96" xfId="70" quotePrefix="1" applyFont="1" applyBorder="1" applyAlignment="1">
      <alignment horizontal="center" vertical="center" wrapText="1" readingOrder="1"/>
    </xf>
    <xf numFmtId="0" fontId="35" fillId="0" borderId="97" xfId="3858" applyFont="1" applyBorder="1" applyAlignment="1">
      <alignment vertical="center" wrapText="1"/>
    </xf>
    <xf numFmtId="0" fontId="35" fillId="0" borderId="97" xfId="70" quotePrefix="1" applyFont="1" applyBorder="1" applyAlignment="1">
      <alignment vertical="center" wrapText="1" readingOrder="1"/>
    </xf>
    <xf numFmtId="49" fontId="57" fillId="0" borderId="97" xfId="70" applyNumberFormat="1" applyFont="1" applyBorder="1" applyAlignment="1">
      <alignment horizontal="left" vertical="center" wrapText="1" readingOrder="1"/>
    </xf>
    <xf numFmtId="0" fontId="35" fillId="0" borderId="97" xfId="3858" applyFont="1" applyBorder="1" applyAlignment="1">
      <alignment horizontal="left" vertical="center" wrapText="1" readingOrder="1"/>
    </xf>
    <xf numFmtId="2" fontId="35" fillId="0" borderId="0" xfId="3858" applyNumberFormat="1" applyFont="1" applyAlignment="1">
      <alignment vertical="center" wrapText="1"/>
    </xf>
    <xf numFmtId="0" fontId="35" fillId="0" borderId="0" xfId="3858" applyFont="1" applyAlignment="1">
      <alignment vertical="center" wrapText="1"/>
    </xf>
    <xf numFmtId="0" fontId="35" fillId="0" borderId="98" xfId="70" quotePrefix="1" applyFont="1" applyBorder="1" applyAlignment="1">
      <alignment vertical="center" wrapText="1" readingOrder="1"/>
    </xf>
    <xf numFmtId="0" fontId="35" fillId="0" borderId="99" xfId="1538" applyFont="1" applyBorder="1" applyAlignment="1">
      <alignment vertical="center" wrapText="1"/>
    </xf>
  </cellXfs>
  <cellStyles count="6095">
    <cellStyle name="_x000a__x000a_JournalTemplate=C:\COMFO\CTALK\JOURSTD.TPL_x000a__x000a_LbStateAddress=3 3 0 251 1 89 2 311_x000a__x000a_LbStateJou" xfId="71" xr:uid="{00000000-0005-0000-0000-000000000000}"/>
    <cellStyle name="_x000a__x000a_JournalTemplate=C:\COMFO\CTALK\JOURSTD.TPL_x000a__x000a_LbStateAddress=3 3 0 251 1 89 2 311_x000a__x000a_LbStateJou 2" xfId="72" xr:uid="{00000000-0005-0000-0000-000001000000}"/>
    <cellStyle name="_x000a__x000a_JournalTemplate=C:\COMFO\CTALK\JOURSTD.TPL_x000a__x000a_LbStateAddress=3 3 0 251 1 89 2 311_x000a__x000a_LbStateJou 3" xfId="73" xr:uid="{00000000-0005-0000-0000-000002000000}"/>
    <cellStyle name="_x000d__x000a_JournalTemplate=C:\COMFO\CTALK\JOURSTD.TPL_x000d__x000a_LbStateAddress=3 3 0 251 1 89 2 311_x000d__x000a_LbStateJou" xfId="74" xr:uid="{00000000-0005-0000-0000-000003000000}"/>
    <cellStyle name="_x000d__x000a_JournalTemplate=C:\COMFO\CTALK\JOURSTD.TPL_x000d__x000a_LbStateAddress=3 3 0 251 1 89 2 311_x000d__x000a_LbStateJou 2" xfId="75" xr:uid="{00000000-0005-0000-0000-000004000000}"/>
    <cellStyle name="_x000d__x000a_JournalTemplate=C:\COMFO\CTALK\JOURSTD.TPL_x000d__x000a_LbStateAddress=3 3 0 251 1 89 2 311_x000d__x000a_LbStateJou 3" xfId="76" xr:uid="{00000000-0005-0000-0000-000005000000}"/>
    <cellStyle name=",." xfId="77" xr:uid="{00000000-0005-0000-0000-000006000000}"/>
    <cellStyle name="??" xfId="78" xr:uid="{00000000-0005-0000-0000-000007000000}"/>
    <cellStyle name="?? [0.00]_????" xfId="79" xr:uid="{00000000-0005-0000-0000-000008000000}"/>
    <cellStyle name="???? [0.00]_cost" xfId="80" xr:uid="{00000000-0005-0000-0000-000009000000}"/>
    <cellStyle name="????_cost" xfId="81" xr:uid="{00000000-0005-0000-0000-00000A000000}"/>
    <cellStyle name="??_??" xfId="82" xr:uid="{00000000-0005-0000-0000-00000B000000}"/>
    <cellStyle name="_06-041-01 Denso tisztatér_Bóta" xfId="83" xr:uid="{00000000-0005-0000-0000-00000C000000}"/>
    <cellStyle name="_06-041-01 Denso tisztatér_Bóta_Clarion Step-12008 Step-22009 02042008 by Geza" xfId="84" xr:uid="{00000000-0005-0000-0000-00000D000000}"/>
    <cellStyle name="_06-041-01 Denso tisztatér_Bóta_Estimation - M&amp;E - Summit D&amp;V Modified" xfId="85" xr:uid="{00000000-0005-0000-0000-00000E000000}"/>
    <cellStyle name="_06-041-01 Denso tisztatér_Bóta_Estimation - M&amp;E - Summit D&amp;V Modified_081124 HTC ME Specification Rev1" xfId="86" xr:uid="{00000000-0005-0000-0000-00000F000000}"/>
    <cellStyle name="_06-041-01 Denso tisztatér_Bóta_Estimation - M&amp;E - Summit D&amp;V Modified_081202 HTC ME Specification Rev1" xfId="87" xr:uid="{00000000-0005-0000-0000-000010000000}"/>
    <cellStyle name="_06-041-01 Denso tisztatér_Bóta_Estimation - M&amp;E - Summit D&amp;V Modified_YOROZU-M&amp;E Rough Estimation-20080715-3" xfId="88" xr:uid="{00000000-0005-0000-0000-000011000000}"/>
    <cellStyle name="_06-041-01 Denso tisztatér_Bóta_M&amp;E Estimation - Clarion - 08.12.06" xfId="89" xr:uid="{00000000-0005-0000-0000-000012000000}"/>
    <cellStyle name="_06-041-01 Denso tisztatér_Bóta_M&amp;E Estimation - Clarion - 08.12.06_Submit-Clarion Step-1-2008 with Option 26032008 by Geza" xfId="90" xr:uid="{00000000-0005-0000-0000-000013000000}"/>
    <cellStyle name="_06-041-01 Denso tisztatér_Bóta_M&amp;E Estimation - Clarion - 08.12.06_Submit-Clarion Step-1-2008 with Option 31032008 by Geza" xfId="91" xr:uid="{00000000-0005-0000-0000-000014000000}"/>
    <cellStyle name="_070111Calsonic追加見積依頼分rev2" xfId="92" xr:uid="{00000000-0005-0000-0000-000015000000}"/>
    <cellStyle name="_070920 ClientMeetingMinutes" xfId="93" xr:uid="{00000000-0005-0000-0000-000016000000}"/>
    <cellStyle name="_08-001-03 Árajánlat_email" xfId="94" xr:uid="{00000000-0005-0000-0000-000017000000}"/>
    <cellStyle name="_08-001-03 Árajánlat_email_08-001-05 árajánlat - ME BoQ - USHIN - 20080211_email" xfId="95" xr:uid="{00000000-0005-0000-0000-000018000000}"/>
    <cellStyle name="_08-001-03 Árajánlat_email_Hopferwieser Ushin géptelepítés ajánlat 2008 02 11" xfId="96" xr:uid="{00000000-0005-0000-0000-000019000000}"/>
    <cellStyle name="_08-001-03 Árajánlat_email_Ushin ME 20080206 by Geza" xfId="97" xr:uid="{00000000-0005-0000-0000-00001A000000}"/>
    <cellStyle name="_08-001-03 Árajánlat_email_Ushin ME 20080207 by Geza" xfId="98" xr:uid="{00000000-0005-0000-0000-00001B000000}"/>
    <cellStyle name="_08-001-03 Árajánlat_email_Ushin ME 20080219 by Geza after SubCon Agreements" xfId="99" xr:uid="{00000000-0005-0000-0000-00001C000000}"/>
    <cellStyle name="_08-001-03 Árajánlat_email_Ushin ME 20080326 by Geza after SubCon Agreements" xfId="100" xr:uid="{00000000-0005-0000-0000-00001D000000}"/>
    <cellStyle name="_08-001-04 Árajánlat_email" xfId="101" xr:uid="{00000000-0005-0000-0000-00001E000000}"/>
    <cellStyle name="_08-001-04 Árajánlat_email_081124 HTC ME Specification Rev1" xfId="102" xr:uid="{00000000-0005-0000-0000-00001F000000}"/>
    <cellStyle name="_08-001-04 Árajánlat_email_081202 HTC ME Specification Rev1" xfId="103" xr:uid="{00000000-0005-0000-0000-000020000000}"/>
    <cellStyle name="_08-001-04 Árajánlat_email_YOROZU-M&amp;E Rough Estimation-20080715-3" xfId="104" xr:uid="{00000000-0005-0000-0000-000021000000}"/>
    <cellStyle name="_080321 EXEDY ME summary with VE mod by Geza" xfId="105" xr:uid="{00000000-0005-0000-0000-000022000000}"/>
    <cellStyle name="_081030 Alp Ceiling Step-5 Estimation(Net-Client) Ver1" xfId="106" xr:uid="{00000000-0005-0000-0000-000023000000}"/>
    <cellStyle name="_081030 Alp Ceiling Step-5 Estimation(Net-Client) Ver1_090223 JP School Renov 2009 - Estimation" xfId="107" xr:uid="{00000000-0005-0000-0000-000024000000}"/>
    <cellStyle name="_081030 Alp Ceiling Step-5 Estimation(Net-Client) Ver1_150107 SEWS-AWH EXECUTION Estimation" xfId="108" xr:uid="{00000000-0005-0000-0000-000025000000}"/>
    <cellStyle name="_090118 AIRS (NET) cost estimation excl land leveling" xfId="109" xr:uid="{00000000-0005-0000-0000-000026000000}"/>
    <cellStyle name="_090202_KYOCERA II_NET_R03" xfId="110" xr:uid="{00000000-0005-0000-0000-000027000000}"/>
    <cellStyle name="_1910 4332-Fehérvár Csurgó 2" xfId="111" xr:uid="{00000000-0005-0000-0000-000028000000}"/>
    <cellStyle name="_2006-168-1 számú ajánlat melléklete 061005" xfId="112" xr:uid="{00000000-0005-0000-0000-000029000000}"/>
    <cellStyle name="_2006-168-1 számú ajánlat melléklete 061005_080321 EXEDY ME summary with VE mod by Geza" xfId="113" xr:uid="{00000000-0005-0000-0000-00002A000000}"/>
    <cellStyle name="_2006-168-1 számú ajánlat melléklete 061005_090223 JP School Renov 2009 - Estimation" xfId="114" xr:uid="{00000000-0005-0000-0000-00002B000000}"/>
    <cellStyle name="_2006-168-1 számú ajánlat melléklete 061005_150107 SEWS-AWH EXECUTION Estimation" xfId="115" xr:uid="{00000000-0005-0000-0000-00002C000000}"/>
    <cellStyle name="_2006-168-1 számú ajánlat melléklete 061005_Annex 1" xfId="116" xr:uid="{00000000-0005-0000-0000-00002D000000}"/>
    <cellStyle name="_2006-168-1 számú ajánlat melléklete 061005_Annex 1_090223 JP School Renov 2009 - Estimation" xfId="117" xr:uid="{00000000-0005-0000-0000-00002E000000}"/>
    <cellStyle name="_2006-168-1 számú ajánlat melléklete 061005_Annex 1_150107 SEWS-AWH EXECUTION Estimation" xfId="118" xr:uid="{00000000-0005-0000-0000-00002F000000}"/>
    <cellStyle name="_2006-168-1 számú ajánlat melléklete 061005_HIROTEEC-ME Rough Estimation-20081210" xfId="119" xr:uid="{00000000-0005-0000-0000-000030000000}"/>
    <cellStyle name="_2006-168-1 számú ajánlat melléklete 061005_Hopferwieser ALPINE PH1 épületgépészet sűrített levegő 5. ütem leadott 2008.10.29" xfId="120" xr:uid="{00000000-0005-0000-0000-000031000000}"/>
    <cellStyle name="_2006-168-1 számú ajánlat melléklete 061005_Hopferwieser ALPINE PH1 épületgépészet sűrített levegő 5. ütem leadott 2008.10.29_090223 JP School Renov 2009 - Estimation" xfId="121" xr:uid="{00000000-0005-0000-0000-000032000000}"/>
    <cellStyle name="_2006-168-1 számú ajánlat melléklete 061005_Hopferwieser ALPINE PH1 épületgépészet sűrített levegő 5. ütem leadott 2008.10.29_150107 SEWS-AWH EXECUTION Estimation" xfId="122" xr:uid="{00000000-0005-0000-0000-000033000000}"/>
    <cellStyle name="_2006-168-1 számú ajánlat melléklete 061005_M30-gepeszet Final-to be submitted" xfId="123" xr:uid="{00000000-0005-0000-0000-000034000000}"/>
    <cellStyle name="_2006-168-1 számú ajánlat melléklete 061005_M70-1_kozmuvek Final - to be submitted" xfId="124" xr:uid="{00000000-0005-0000-0000-000035000000}"/>
    <cellStyle name="_26Scope of works list" xfId="125" xr:uid="{00000000-0005-0000-0000-000036000000}"/>
    <cellStyle name="_26Scope of works list_090223 JP School Renov 2009 - Estimation" xfId="126" xr:uid="{00000000-0005-0000-0000-000037000000}"/>
    <cellStyle name="_26Scope of works list_150107 SEWS-AWH EXECUTION Estimation" xfId="127" xr:uid="{00000000-0005-0000-0000-000038000000}"/>
    <cellStyle name="_26Scope of works list_Estimation for Roof penetration - Taiho - 20081112" xfId="128" xr:uid="{00000000-0005-0000-0000-000039000000}"/>
    <cellStyle name="_26Scope of works list_HIROTEEC-ME Rough Estimation-20081210" xfId="129" xr:uid="{00000000-0005-0000-0000-00003A000000}"/>
    <cellStyle name="_5008_ArenaPlaza" xfId="130" xr:uid="{00000000-0005-0000-0000-00003B000000}"/>
    <cellStyle name="_5008_ArenaPlaza_08.31._" xfId="131" xr:uid="{00000000-0005-0000-0000-00003C000000}"/>
    <cellStyle name="_5036vörös" xfId="132" xr:uid="{00000000-0005-0000-0000-00003D000000}"/>
    <cellStyle name="_5145-veszprémi levéltár" xfId="133" xr:uid="{00000000-0005-0000-0000-00003E000000}"/>
    <cellStyle name="_5145-veszprémi levéltár1" xfId="134" xr:uid="{00000000-0005-0000-0000-00003F000000}"/>
    <cellStyle name="_5176_Kereszterúri u" xfId="135" xr:uid="{00000000-0005-0000-0000-000040000000}"/>
    <cellStyle name="_5177Bútornett költségbecslés" xfId="136" xr:uid="{00000000-0005-0000-0000-000041000000}"/>
    <cellStyle name="_5182_Lentistrukt" xfId="137" xr:uid="{00000000-0005-0000-0000-000042000000}"/>
    <cellStyle name="_5205probus" xfId="138" xr:uid="{00000000-0005-0000-0000-000043000000}"/>
    <cellStyle name="_5252Apartmanház3" xfId="139" xr:uid="{00000000-0005-0000-0000-000044000000}"/>
    <cellStyle name="_5316ilka2" xfId="140" xr:uid="{00000000-0005-0000-0000-000045000000}"/>
    <cellStyle name="_6147_carrier_aktualbau_11.04." xfId="141" xr:uid="{00000000-0005-0000-0000-000046000000}"/>
    <cellStyle name="_6289_dombóvár_módszertani" xfId="142" xr:uid="{00000000-0005-0000-0000-000047000000}"/>
    <cellStyle name="_6369_Árpád45" xfId="143" xr:uid="{00000000-0005-0000-0000-000048000000}"/>
    <cellStyle name="_6436_Veszp._Multi" xfId="144" xr:uid="{00000000-0005-0000-0000-000049000000}"/>
    <cellStyle name="_6500_Qualiestate_08.07." xfId="145" xr:uid="{00000000-0005-0000-0000-00004A000000}"/>
    <cellStyle name="_6566_Schönherz_04.17." xfId="146" xr:uid="{00000000-0005-0000-0000-00004B000000}"/>
    <cellStyle name="_6566_Schönherz_önköltség_új_05.10." xfId="147" xr:uid="{00000000-0005-0000-0000-00004C000000}"/>
    <cellStyle name="_6598bmf tavasz 2" xfId="148" xr:uid="{00000000-0005-0000-0000-00004D000000}"/>
    <cellStyle name="_6698_parád_01.23." xfId="149" xr:uid="{00000000-0005-0000-0000-00004E000000}"/>
    <cellStyle name="_6720_zala golf" xfId="150" xr:uid="{00000000-0005-0000-0000-00004F000000}"/>
    <cellStyle name="_6874terra" xfId="151" xr:uid="{00000000-0005-0000-0000-000050000000}"/>
    <cellStyle name="_7189_Jászai Mari Színház" xfId="152" xr:uid="{00000000-0005-0000-0000-000051000000}"/>
    <cellStyle name="_7322_Korzó" xfId="153" xr:uid="{00000000-0005-0000-0000-000052000000}"/>
    <cellStyle name="_7415_Pesti Vigadó" xfId="154" xr:uid="{00000000-0005-0000-0000-000053000000}"/>
    <cellStyle name="_7479_Offset nyomda" xfId="155" xr:uid="{00000000-0005-0000-0000-000054000000}"/>
    <cellStyle name="_A08-129B Sumitomo Esztergom bővítés e-mail" xfId="156" xr:uid="{00000000-0005-0000-0000-000055000000}"/>
    <cellStyle name="_A08-129B Sumitomo Esztergom bővítés e-mail_081124 HTC ME Specification Rev1" xfId="157" xr:uid="{00000000-0005-0000-0000-000056000000}"/>
    <cellStyle name="_A08-129B Sumitomo Esztergom bővítés e-mail_081202 HTC ME Specification Rev1" xfId="158" xr:uid="{00000000-0005-0000-0000-000057000000}"/>
    <cellStyle name="_A08-129B Sumitomo Esztergom bővítés e-mail_YOROZU-M&amp;E Rough Estimation-20080715-3" xfId="159" xr:uid="{00000000-0005-0000-0000-000058000000}"/>
    <cellStyle name="_A08-212A Rough Electrical Estimation -  Yorozu költségbecslés e-mail" xfId="160" xr:uid="{00000000-0005-0000-0000-000059000000}"/>
    <cellStyle name="_A08-212A Rough Electrical Estimation -  Yorozu költségbecslés e-mail_081124 HTC ME Specification Rev1" xfId="161" xr:uid="{00000000-0005-0000-0000-00005A000000}"/>
    <cellStyle name="_A08-212A Rough Electrical Estimation -  Yorozu költségbecslés e-mail_081202 HTC ME Specification Rev1" xfId="162" xr:uid="{00000000-0005-0000-0000-00005B000000}"/>
    <cellStyle name="_A08-212A Rough Electrical Estimation -  Yorozu költségbecslés e-mail_YOROZU-M&amp;E Rough Estimation-20080715-3" xfId="163" xr:uid="{00000000-0005-0000-0000-00005C000000}"/>
    <cellStyle name="_A2C gépész ajánlat kimenő" xfId="164" xr:uid="{00000000-0005-0000-0000-00005D000000}"/>
    <cellStyle name="_A2C gépész ajánlat kimenő 2" xfId="165" xr:uid="{00000000-0005-0000-0000-00005E000000}"/>
    <cellStyle name="_A2C gépész ajánlat kimenő_1" xfId="166" xr:uid="{00000000-0005-0000-0000-00005F000000}"/>
    <cellStyle name="_A2C gépész ajánlat kimenő_1 2" xfId="167" xr:uid="{00000000-0005-0000-0000-000060000000}"/>
    <cellStyle name="_A2C gépész ajánlat kimenő_1_VWP_Project概要_1" xfId="168" xr:uid="{00000000-0005-0000-0000-000061000000}"/>
    <cellStyle name="_A2C gépész ajánlat kimenő_2" xfId="169" xr:uid="{00000000-0005-0000-0000-000062000000}"/>
    <cellStyle name="_A2C gépész ajánlat kimenő_2_080321 EXEDY ME summary with VE mod by Geza" xfId="170" xr:uid="{00000000-0005-0000-0000-000063000000}"/>
    <cellStyle name="_A2C gépész ajánlat kimenő_2_090223 JP School Renov 2009 - Estimation" xfId="171" xr:uid="{00000000-0005-0000-0000-000064000000}"/>
    <cellStyle name="_A2C gépész ajánlat kimenő_2_150107 SEWS-AWH EXECUTION Estimation" xfId="172" xr:uid="{00000000-0005-0000-0000-000065000000}"/>
    <cellStyle name="_A2C gépész ajánlat kimenő_2_Annex 1" xfId="173" xr:uid="{00000000-0005-0000-0000-000066000000}"/>
    <cellStyle name="_A2C gépész ajánlat kimenő_2_Annex 1_090223 JP School Renov 2009 - Estimation" xfId="174" xr:uid="{00000000-0005-0000-0000-000067000000}"/>
    <cellStyle name="_A2C gépész ajánlat kimenő_2_Annex 1_150107 SEWS-AWH EXECUTION Estimation" xfId="175" xr:uid="{00000000-0005-0000-0000-000068000000}"/>
    <cellStyle name="_A2C gépész ajánlat kimenő_2_M30-gepeszet Final-to be submitted" xfId="176" xr:uid="{00000000-0005-0000-0000-000069000000}"/>
    <cellStyle name="_A2C gépész ajánlat kimenő_2_M70-1_kozmuvek Final - to be submitted" xfId="177" xr:uid="{00000000-0005-0000-0000-00006A000000}"/>
    <cellStyle name="_A2C gépész ajánlat kimenő_VWP_Project概要_1" xfId="178" xr:uid="{00000000-0005-0000-0000-00006B000000}"/>
    <cellStyle name="_A2C_1ütem_anyagkiiras" xfId="179" xr:uid="{00000000-0005-0000-0000-00006C000000}"/>
    <cellStyle name="_A2C_1ütem_anyagkiiras 2" xfId="180" xr:uid="{00000000-0005-0000-0000-00006D000000}"/>
    <cellStyle name="_A2C_1ütem_anyagkiiras_1" xfId="181" xr:uid="{00000000-0005-0000-0000-00006E000000}"/>
    <cellStyle name="_A2C_1ütem_anyagkiiras_1 2" xfId="182" xr:uid="{00000000-0005-0000-0000-00006F000000}"/>
    <cellStyle name="_A2C_1ütem_anyagkiiras_1_VWP_Project概要_1" xfId="183" xr:uid="{00000000-0005-0000-0000-000070000000}"/>
    <cellStyle name="_A2C_1ütem_anyagkiiras_2" xfId="184" xr:uid="{00000000-0005-0000-0000-000071000000}"/>
    <cellStyle name="_A2C_1ütem_anyagkiiras_2 2" xfId="185" xr:uid="{00000000-0005-0000-0000-000072000000}"/>
    <cellStyle name="_A2C_1ütem_anyagkiiras_2_VWP_Project概要_1" xfId="186" xr:uid="{00000000-0005-0000-0000-000073000000}"/>
    <cellStyle name="_A2C_1ütem_anyagkiiras_3" xfId="187" xr:uid="{00000000-0005-0000-0000-000074000000}"/>
    <cellStyle name="_A2C_1ütem_anyagkiiras_3_080321 EXEDY ME summary with VE mod by Geza" xfId="188" xr:uid="{00000000-0005-0000-0000-000075000000}"/>
    <cellStyle name="_A2C_1ütem_anyagkiiras_3_090223 JP School Renov 2009 - Estimation" xfId="189" xr:uid="{00000000-0005-0000-0000-000076000000}"/>
    <cellStyle name="_A2C_1ütem_anyagkiiras_3_150107 SEWS-AWH EXECUTION Estimation" xfId="190" xr:uid="{00000000-0005-0000-0000-000077000000}"/>
    <cellStyle name="_A2C_1ütem_anyagkiiras_3_Annex 1" xfId="191" xr:uid="{00000000-0005-0000-0000-000078000000}"/>
    <cellStyle name="_A2C_1ütem_anyagkiiras_3_Annex 1_090223 JP School Renov 2009 - Estimation" xfId="192" xr:uid="{00000000-0005-0000-0000-000079000000}"/>
    <cellStyle name="_A2C_1ütem_anyagkiiras_3_Annex 1_150107 SEWS-AWH EXECUTION Estimation" xfId="193" xr:uid="{00000000-0005-0000-0000-00007A000000}"/>
    <cellStyle name="_A2C_1ütem_anyagkiiras_3_M30-gepeszet Final-to be submitted" xfId="194" xr:uid="{00000000-0005-0000-0000-00007B000000}"/>
    <cellStyle name="_A2C_1ütem_anyagkiiras_3_M70-1_kozmuvek Final - to be submitted" xfId="195" xr:uid="{00000000-0005-0000-0000-00007C000000}"/>
    <cellStyle name="_A2C_1ütem_anyagkiiras_VWP_Project概要_1" xfId="196" xr:uid="{00000000-0005-0000-0000-00007D000000}"/>
    <cellStyle name="_A3A_anyagkiiras" xfId="197" xr:uid="{00000000-0005-0000-0000-00007E000000}"/>
    <cellStyle name="_A3A_anyagkiiras 2" xfId="198" xr:uid="{00000000-0005-0000-0000-00007F000000}"/>
    <cellStyle name="_A3A_anyagkiiras_1" xfId="199" xr:uid="{00000000-0005-0000-0000-000080000000}"/>
    <cellStyle name="_A3A_anyagkiiras_1 2" xfId="200" xr:uid="{00000000-0005-0000-0000-000081000000}"/>
    <cellStyle name="_A3A_anyagkiiras_1_VWP_Project概要_1" xfId="201" xr:uid="{00000000-0005-0000-0000-000082000000}"/>
    <cellStyle name="_A3A_anyagkiiras_2" xfId="202" xr:uid="{00000000-0005-0000-0000-000083000000}"/>
    <cellStyle name="_A3A_anyagkiiras_2 2" xfId="203" xr:uid="{00000000-0005-0000-0000-000084000000}"/>
    <cellStyle name="_A3A_anyagkiiras_2_VWP_Project概要_1" xfId="204" xr:uid="{00000000-0005-0000-0000-000085000000}"/>
    <cellStyle name="_A3A_anyagkiiras_3" xfId="205" xr:uid="{00000000-0005-0000-0000-000086000000}"/>
    <cellStyle name="_A3A_anyagkiiras_3_080321 EXEDY ME summary with VE mod by Geza" xfId="206" xr:uid="{00000000-0005-0000-0000-000087000000}"/>
    <cellStyle name="_A3A_anyagkiiras_3_090223 JP School Renov 2009 - Estimation" xfId="207" xr:uid="{00000000-0005-0000-0000-000088000000}"/>
    <cellStyle name="_A3A_anyagkiiras_3_150107 SEWS-AWH EXECUTION Estimation" xfId="208" xr:uid="{00000000-0005-0000-0000-000089000000}"/>
    <cellStyle name="_A3A_anyagkiiras_3_Annex 1" xfId="209" xr:uid="{00000000-0005-0000-0000-00008A000000}"/>
    <cellStyle name="_A3A_anyagkiiras_3_Annex 1_090223 JP School Renov 2009 - Estimation" xfId="210" xr:uid="{00000000-0005-0000-0000-00008B000000}"/>
    <cellStyle name="_A3A_anyagkiiras_3_Annex 1_150107 SEWS-AWH EXECUTION Estimation" xfId="211" xr:uid="{00000000-0005-0000-0000-00008C000000}"/>
    <cellStyle name="_A3A_anyagkiiras_3_M30-gepeszet Final-to be submitted" xfId="212" xr:uid="{00000000-0005-0000-0000-00008D000000}"/>
    <cellStyle name="_A3A_anyagkiiras_3_M70-1_kozmuvek Final - to be submitted" xfId="213" xr:uid="{00000000-0005-0000-0000-00008E000000}"/>
    <cellStyle name="_A3A_anyagkiiras_VWP_Project概要_1" xfId="214" xr:uid="{00000000-0005-0000-0000-00008F000000}"/>
    <cellStyle name="_Air Lock Estimation - Alpine - AOS-05" xfId="215" xr:uid="{00000000-0005-0000-0000-000090000000}"/>
    <cellStyle name="_Ajánlat számolással Korda Filmstúdió 2006.11.20" xfId="216" xr:uid="{00000000-0005-0000-0000-000091000000}"/>
    <cellStyle name="_Ajánlat számolással Korda Filmstúdió 2006.11.20_080321 EXEDY ME summary with VE mod by Geza" xfId="217" xr:uid="{00000000-0005-0000-0000-000092000000}"/>
    <cellStyle name="_Ajánlat számolással Korda Filmstúdió 2006.11.20_090223 JP School Renov 2009 - Estimation" xfId="218" xr:uid="{00000000-0005-0000-0000-000093000000}"/>
    <cellStyle name="_Ajánlat számolással Korda Filmstúdió 2006.11.20_150107 SEWS-AWH EXECUTION Estimation" xfId="219" xr:uid="{00000000-0005-0000-0000-000094000000}"/>
    <cellStyle name="_Ajánlat számolással Korda Filmstúdió 2006.11.20_Annex 1" xfId="220" xr:uid="{00000000-0005-0000-0000-000095000000}"/>
    <cellStyle name="_Ajánlat számolással Korda Filmstúdió 2006.11.20_Annex 1_090223 JP School Renov 2009 - Estimation" xfId="221" xr:uid="{00000000-0005-0000-0000-000096000000}"/>
    <cellStyle name="_Ajánlat számolással Korda Filmstúdió 2006.11.20_Annex 1_150107 SEWS-AWH EXECUTION Estimation" xfId="222" xr:uid="{00000000-0005-0000-0000-000097000000}"/>
    <cellStyle name="_Ajánlat számolással Korda Filmstúdió 2006.11.20_HIROTEEC-ME Rough Estimation-20081210" xfId="223" xr:uid="{00000000-0005-0000-0000-000098000000}"/>
    <cellStyle name="_Ajánlat számolással Korda Filmstúdió 2006.11.20_Hopferwieser ALPINE PH1 épületgépészet sűrített levegő 5. ütem leadott 2008.10.29" xfId="224" xr:uid="{00000000-0005-0000-0000-000099000000}"/>
    <cellStyle name="_Ajánlat számolással Korda Filmstúdió 2006.11.20_Hopferwieser ALPINE PH1 épületgépészet sűrített levegő 5. ütem leadott 2008.10.29_090223 JP School Renov 2009 - Estimation" xfId="225" xr:uid="{00000000-0005-0000-0000-00009A000000}"/>
    <cellStyle name="_Ajánlat számolással Korda Filmstúdió 2006.11.20_Hopferwieser ALPINE PH1 épületgépészet sűrített levegő 5. ütem leadott 2008.10.29_150107 SEWS-AWH EXECUTION Estimation" xfId="226" xr:uid="{00000000-0005-0000-0000-00009B000000}"/>
    <cellStyle name="_Ajánlat számolással Korda Filmstúdió 2006.11.20_M30-gepeszet Final-to be submitted" xfId="227" xr:uid="{00000000-0005-0000-0000-00009C000000}"/>
    <cellStyle name="_Ajánlat számolással Korda Filmstúdió 2006.11.20_M70-1_kozmuvek Final - to be submitted" xfId="228" xr:uid="{00000000-0005-0000-0000-00009D000000}"/>
    <cellStyle name="_ajánlati sablon" xfId="229" xr:uid="{00000000-0005-0000-0000-00009E000000}"/>
    <cellStyle name="_ALP AOS-ME-24 Humidifier Airduct installation in phase II" xfId="230" xr:uid="{00000000-0005-0000-0000-00009F000000}"/>
    <cellStyle name="_ALP AOS-ME-24 Humidifier Airduct installation in phase II_090223 JP School Renov 2009 - Estimation" xfId="231" xr:uid="{00000000-0005-0000-0000-0000A0000000}"/>
    <cellStyle name="_ALP AOS-ME-24 Humidifier Airduct installation in phase II_150107 SEWS-AWH EXECUTION Estimation" xfId="232" xr:uid="{00000000-0005-0000-0000-0000A1000000}"/>
    <cellStyle name="_Alphapark Sopron 2007_03_12" xfId="233" xr:uid="{00000000-0005-0000-0000-0000A2000000}"/>
    <cellStyle name="_Alphapark Sopron 2007_03_12_080321 EXEDY ME summary with VE mod by Geza" xfId="234" xr:uid="{00000000-0005-0000-0000-0000A3000000}"/>
    <cellStyle name="_Alphapark Sopron 2007_03_12_090223 JP School Renov 2009 - Estimation" xfId="235" xr:uid="{00000000-0005-0000-0000-0000A4000000}"/>
    <cellStyle name="_Alphapark Sopron 2007_03_12_150107 SEWS-AWH EXECUTION Estimation" xfId="236" xr:uid="{00000000-0005-0000-0000-0000A5000000}"/>
    <cellStyle name="_Alphapark Sopron 2007_03_12_Annex 1" xfId="237" xr:uid="{00000000-0005-0000-0000-0000A6000000}"/>
    <cellStyle name="_Alphapark Sopron 2007_03_12_HIROTEEC-ME Rough Estimation-20081210" xfId="238" xr:uid="{00000000-0005-0000-0000-0000A7000000}"/>
    <cellStyle name="_Alphapark Sopron 2007_03_12_Hopferwieser ALPINE PH1 épületgépészet sűrített levegő 5. ütem leadott 2008.10.29" xfId="239" xr:uid="{00000000-0005-0000-0000-0000A8000000}"/>
    <cellStyle name="_Alphapark Sopron 2007_03_12_Hopferwieser ALPINE PH1 épületgépészet sűrített levegő 5. ütem leadott 2008.10.29_090223 JP School Renov 2009 - Estimation" xfId="240" xr:uid="{00000000-0005-0000-0000-0000A9000000}"/>
    <cellStyle name="_Alphapark Sopron 2007_03_12_Hopferwieser ALPINE PH1 épületgépészet sűrített levegő 5. ütem leadott 2008.10.29_150107 SEWS-AWH EXECUTION Estimation" xfId="241" xr:uid="{00000000-0005-0000-0000-0000AA000000}"/>
    <cellStyle name="_Alphapark Sopron 2007_03_12_M30-gepeszet Final-to be submitted" xfId="242" xr:uid="{00000000-0005-0000-0000-0000AB000000}"/>
    <cellStyle name="_Alphapark Sopron 2007_03_12_M70-1_kozmuvek Final - to be submitted" xfId="243" xr:uid="{00000000-0005-0000-0000-0000AC000000}"/>
    <cellStyle name="_Alpine épületen kívüli gázvezeték 20080130 with draw" xfId="244" xr:uid="{00000000-0005-0000-0000-0000AD000000}"/>
    <cellStyle name="_Alpine épületen kívüli gázvezeték 20080130 with draw_090223 JP School Renov 2009 - Estimation" xfId="245" xr:uid="{00000000-0005-0000-0000-0000AE000000}"/>
    <cellStyle name="_Alpine épületen kívüli gázvezeték 20080130 with draw_150107 SEWS-AWH EXECUTION Estimation" xfId="246" xr:uid="{00000000-0005-0000-0000-0000AF000000}"/>
    <cellStyle name="_Alpine extension tender ME 20070918v4" xfId="247" xr:uid="{00000000-0005-0000-0000-0000B0000000}"/>
    <cellStyle name="_Alpine extension tender ME 20070918v4(Cover)" xfId="248" xr:uid="{00000000-0005-0000-0000-0000B1000000}"/>
    <cellStyle name="_Alpine ME 20070912 updated by Judit" xfId="249" xr:uid="{00000000-0005-0000-0000-0000B2000000}"/>
    <cellStyle name="_Andrássy Hotel fűtés-hűtés számolással" xfId="250" xr:uid="{00000000-0005-0000-0000-0000B3000000}"/>
    <cellStyle name="_Andrássy Hotel fűtés-hűtés számolással_080321 EXEDY ME summary with VE mod by Geza" xfId="251" xr:uid="{00000000-0005-0000-0000-0000B4000000}"/>
    <cellStyle name="_Andrássy Hotel fűtés-hűtés számolással_090223 JP School Renov 2009 - Estimation" xfId="252" xr:uid="{00000000-0005-0000-0000-0000B5000000}"/>
    <cellStyle name="_Andrássy Hotel fűtés-hűtés számolással_150107 SEWS-AWH EXECUTION Estimation" xfId="253" xr:uid="{00000000-0005-0000-0000-0000B6000000}"/>
    <cellStyle name="_Andrássy Hotel fűtés-hűtés számolással_Annex 1" xfId="254" xr:uid="{00000000-0005-0000-0000-0000B7000000}"/>
    <cellStyle name="_Andrássy Hotel fűtés-hűtés számolással_HIROTEEC-ME Rough Estimation-20081210" xfId="255" xr:uid="{00000000-0005-0000-0000-0000B8000000}"/>
    <cellStyle name="_Andrássy Hotel fűtés-hűtés számolással_Hopferwieser ALPINE PH1 épületgépészet sűrített levegő 5. ütem leadott 2008.10.29" xfId="256" xr:uid="{00000000-0005-0000-0000-0000B9000000}"/>
    <cellStyle name="_Andrássy Hotel fűtés-hűtés számolással_Hopferwieser ALPINE PH1 épületgépészet sűrített levegő 5. ütem leadott 2008.10.29_090223 JP School Renov 2009 - Estimation" xfId="257" xr:uid="{00000000-0005-0000-0000-0000BA000000}"/>
    <cellStyle name="_Andrássy Hotel fűtés-hűtés számolással_Hopferwieser ALPINE PH1 épületgépészet sűrített levegő 5. ütem leadott 2008.10.29_150107 SEWS-AWH EXECUTION Estimation" xfId="258" xr:uid="{00000000-0005-0000-0000-0000BB000000}"/>
    <cellStyle name="_Andrássy Hotel fűtés-hűtés számolással_M30-gepeszet Final-to be submitted" xfId="259" xr:uid="{00000000-0005-0000-0000-0000BC000000}"/>
    <cellStyle name="_Andrássy Hotel fűtés-hűtés számolással_M70-1_kozmuvek Final - to be submitted" xfId="260" xr:uid="{00000000-0005-0000-0000-0000BD000000}"/>
    <cellStyle name="_beléptető" xfId="261" xr:uid="{00000000-0005-0000-0000-0000BE000000}"/>
    <cellStyle name="_Berlista" xfId="262" xr:uid="{00000000-0005-0000-0000-0000BF000000}"/>
    <cellStyle name="_Berlista 2" xfId="263" xr:uid="{00000000-0005-0000-0000-0000C0000000}"/>
    <cellStyle name="_Berlista 3" xfId="264" xr:uid="{00000000-0005-0000-0000-0000C1000000}"/>
    <cellStyle name="_Berlista 4" xfId="265" xr:uid="{00000000-0005-0000-0000-0000C2000000}"/>
    <cellStyle name="_Berlista 5" xfId="266" xr:uid="{00000000-0005-0000-0000-0000C3000000}"/>
    <cellStyle name="_Berlista 6" xfId="267" xr:uid="{00000000-0005-0000-0000-0000C4000000}"/>
    <cellStyle name="_Berlista 7" xfId="268" xr:uid="{00000000-0005-0000-0000-0000C5000000}"/>
    <cellStyle name="_Berlista 8" xfId="269" xr:uid="{00000000-0005-0000-0000-0000C6000000}"/>
    <cellStyle name="_BoQ - Electrical - SUMMIT DW 20080404 - Költségvetési kiírás" xfId="270" xr:uid="{00000000-0005-0000-0000-0000C7000000}"/>
    <cellStyle name="_BoQ - Electrical - SUMMIT DW 20080404 - Költségvetési kiírás_081124 HTC ME Specification Rev1" xfId="271" xr:uid="{00000000-0005-0000-0000-0000C8000000}"/>
    <cellStyle name="_BoQ - Electrical - SUMMIT DW 20080404 - Költségvetési kiírás_081202 HTC ME Specification Rev1" xfId="272" xr:uid="{00000000-0005-0000-0000-0000C9000000}"/>
    <cellStyle name="_BoQ - Electrical - SUMMIT DW 20080404 - Költségvetési kiírás_YOROZU-M&amp;E Rough Estimation-20080715-3" xfId="273" xr:uid="{00000000-0005-0000-0000-0000CA000000}"/>
    <cellStyle name="_BT0000_táblázat minta" xfId="274" xr:uid="{00000000-0005-0000-0000-0000CB000000}"/>
    <cellStyle name="_BT0000_táblázat minta1" xfId="275" xr:uid="{00000000-0005-0000-0000-0000CC000000}"/>
    <cellStyle name="_BT447_XXIIkeri Orvosi rendelő" xfId="276" xr:uid="{00000000-0005-0000-0000-0000CD000000}"/>
    <cellStyle name="_BT4546MVHoltásvezérlésúj" xfId="277" xr:uid="{00000000-0005-0000-0000-0000CE000000}"/>
    <cellStyle name="_BT4989maxcitygyengeárammód5" xfId="278" xr:uid="{00000000-0005-0000-0000-0000CF000000}"/>
    <cellStyle name="_BT5008KerepesiSzórakoztatóKp" xfId="279" xr:uid="{00000000-0005-0000-0000-0000D0000000}"/>
    <cellStyle name="_BT5041Kisvárda sprinkler" xfId="280" xr:uid="{00000000-0005-0000-0000-0000D1000000}"/>
    <cellStyle name="_BT5169FehérPalotakaputelefon" xfId="281" xr:uid="{00000000-0005-0000-0000-0000D2000000}"/>
    <cellStyle name="_BT5205Probusúj" xfId="282" xr:uid="{00000000-0005-0000-0000-0000D3000000}"/>
    <cellStyle name="_BT5270Veszprémikönyvtár2" xfId="283" xr:uid="{00000000-0005-0000-0000-0000D4000000}"/>
    <cellStyle name="_BT5288GyálTulipánóvoda" xfId="284" xr:uid="{00000000-0005-0000-0000-0000D5000000}"/>
    <cellStyle name="_BT5288Rákóczi" xfId="285" xr:uid="{00000000-0005-0000-0000-0000D6000000}"/>
    <cellStyle name="_BT5288Rákóczimód" xfId="286" xr:uid="{00000000-0005-0000-0000-0000D7000000}"/>
    <cellStyle name="_BT5301IX. ker Mester utca lakóházCCTV" xfId="287" xr:uid="{00000000-0005-0000-0000-0000D8000000}"/>
    <cellStyle name="_BT5404 BILK MNB" xfId="288" xr:uid="{00000000-0005-0000-0000-0000D9000000}"/>
    <cellStyle name="_BT5404 BILK MNB végső" xfId="289" xr:uid="{00000000-0005-0000-0000-0000DA000000}"/>
    <cellStyle name="_BT5404 BILK MNB végső2" xfId="290" xr:uid="{00000000-0005-0000-0000-0000DB000000}"/>
    <cellStyle name="_BT5407Dunaújváros2" xfId="291" xr:uid="{00000000-0005-0000-0000-0000DC000000}"/>
    <cellStyle name="_BT5444Gázjelző" xfId="292" xr:uid="{00000000-0005-0000-0000-0000DD000000}"/>
    <cellStyle name="_BT5460EgisRtköltségvetés2" xfId="293" xr:uid="{00000000-0005-0000-0000-0000DE000000}"/>
    <cellStyle name="_BT5467CentrálparkBépület" xfId="294" xr:uid="{00000000-0005-0000-0000-0000DF000000}"/>
    <cellStyle name="_BT5490Messer2" xfId="295" xr:uid="{00000000-0005-0000-0000-0000E0000000}"/>
    <cellStyle name="_BT5560Gozsduudvar3" xfId="296" xr:uid="{00000000-0005-0000-0000-0000E1000000}"/>
    <cellStyle name="_BT5560Gozsduudvarteljes" xfId="297" xr:uid="{00000000-0005-0000-0000-0000E2000000}"/>
    <cellStyle name="_BT-5565 Savcormód" xfId="298" xr:uid="{00000000-0005-0000-0000-0000E3000000}"/>
    <cellStyle name="_BT5603üdülőház" xfId="299" xr:uid="{00000000-0005-0000-0000-0000E4000000}"/>
    <cellStyle name="_BT-5626 SOTE okt.herosz2koronköltség" xfId="300" xr:uid="{00000000-0005-0000-0000-0000E5000000}"/>
    <cellStyle name="_BT-5626 SOTE okt.herosz2korujverzió" xfId="301" xr:uid="{00000000-0005-0000-0000-0000E6000000}"/>
    <cellStyle name="_BT5633SzentLlakópark2" xfId="302" xr:uid="{00000000-0005-0000-0000-0000E7000000}"/>
    <cellStyle name="_BT-5641StopShopmód2" xfId="303" xr:uid="{00000000-0005-0000-0000-0000E8000000}"/>
    <cellStyle name="_BT5655CarCity" xfId="304" xr:uid="{00000000-0005-0000-0000-0000E9000000}"/>
    <cellStyle name="_BT-5677Dombóvár" xfId="305" xr:uid="{00000000-0005-0000-0000-0000EA000000}"/>
    <cellStyle name="_BT-5691Accesstűzjelző" xfId="306" xr:uid="{00000000-0005-0000-0000-0000EB000000}"/>
    <cellStyle name="_BT5705AMSY" xfId="307" xr:uid="{00000000-0005-0000-0000-0000EC000000}"/>
    <cellStyle name="_BT5723SümegWellnes2" xfId="308" xr:uid="{00000000-0005-0000-0000-0000ED000000}"/>
    <cellStyle name="_BT-5728Hubayvégső" xfId="309" xr:uid="{00000000-0005-0000-0000-0000EE000000}"/>
    <cellStyle name="_BT5743Volvo" xfId="310" xr:uid="{00000000-0005-0000-0000-0000EF000000}"/>
    <cellStyle name="_BT5746Béketársas2" xfId="311" xr:uid="{00000000-0005-0000-0000-0000F0000000}"/>
    <cellStyle name="_BT5779MarinaPart" xfId="312" xr:uid="{00000000-0005-0000-0000-0000F1000000}"/>
    <cellStyle name="_BT5780Gödöllőbővítés" xfId="313" xr:uid="{00000000-0005-0000-0000-0000F2000000}"/>
    <cellStyle name="_BT5802HeliportKadafalva" xfId="314" xr:uid="{00000000-0005-0000-0000-0000F3000000}"/>
    <cellStyle name="_BT5810Ábrányi Villa" xfId="315" xr:uid="{00000000-0005-0000-0000-0000F4000000}"/>
    <cellStyle name="_BT5811MunkácsyMlakóépület2" xfId="316" xr:uid="{00000000-0005-0000-0000-0000F5000000}"/>
    <cellStyle name="_BT5811MunkácsyMlakóépület2email" xfId="317" xr:uid="{00000000-0005-0000-0000-0000F6000000}"/>
    <cellStyle name="_BT5830OffsetNyomdaCCTV" xfId="318" xr:uid="{00000000-0005-0000-0000-0000F7000000}"/>
    <cellStyle name="_BT5830Offsettűz2" xfId="319" xr:uid="{00000000-0005-0000-0000-0000F8000000}"/>
    <cellStyle name="_BT5839RőmerFlórisgyengeáram" xfId="320" xr:uid="{00000000-0005-0000-0000-0000F9000000}"/>
    <cellStyle name="_BT5874Szívutcatársas" xfId="321" xr:uid="{00000000-0005-0000-0000-0000FA000000}"/>
    <cellStyle name="_BT5894Salétromutcatársas" xfId="322" xr:uid="{00000000-0005-0000-0000-0000FB000000}"/>
    <cellStyle name="_BT5910KisfaludySportcsarnok" xfId="323" xr:uid="{00000000-0005-0000-0000-0000FC000000}"/>
    <cellStyle name="_BT-5912 Nagybani Piacmódosított" xfId="324" xr:uid="{00000000-0005-0000-0000-0000FD000000}"/>
    <cellStyle name="_BT5920Technokovbeléptető" xfId="325" xr:uid="{00000000-0005-0000-0000-0000FE000000}"/>
    <cellStyle name="_BT5926PremierOutlet" xfId="326" xr:uid="{00000000-0005-0000-0000-0000FF000000}"/>
    <cellStyle name="_BT5930De Ruitter SeedsKft" xfId="327" xr:uid="{00000000-0005-0000-0000-000000010000}"/>
    <cellStyle name="_BT5986SiemensIrodaépület" xfId="328" xr:uid="{00000000-0005-0000-0000-000001010000}"/>
    <cellStyle name="_BT5990Emex" xfId="329" xr:uid="{00000000-0005-0000-0000-000002010000}"/>
    <cellStyle name="_BT5991SzombathelyBörtön" xfId="330" xr:uid="{00000000-0005-0000-0000-000003010000}"/>
    <cellStyle name="_BT6007HÖROPK3" xfId="331" xr:uid="{00000000-0005-0000-0000-000004010000}"/>
    <cellStyle name="_BT6010Budakalász" xfId="332" xr:uid="{00000000-0005-0000-0000-000005010000}"/>
    <cellStyle name="_BT6033SzentgotthárdTermálpark" xfId="333" xr:uid="{00000000-0005-0000-0000-000006010000}"/>
    <cellStyle name="_BT6038GizellaUdvar2" xfId="334" xr:uid="{00000000-0005-0000-0000-000007010000}"/>
    <cellStyle name="_BT6044MiniBau2" xfId="335" xr:uid="{00000000-0005-0000-0000-000008010000}"/>
    <cellStyle name="_Bt6050Vokes" xfId="336" xr:uid="{00000000-0005-0000-0000-000009010000}"/>
    <cellStyle name="_BT6053VillányiBorászat" xfId="337" xr:uid="{00000000-0005-0000-0000-00000A010000}"/>
    <cellStyle name="_BT6068EgészségügyiTovábbképző2" xfId="338" xr:uid="{00000000-0005-0000-0000-00000B010000}"/>
    <cellStyle name="_BT6078HőforrásHotel" xfId="339" xr:uid="{00000000-0005-0000-0000-00000C010000}"/>
    <cellStyle name="_BT6082TiranaReptér" xfId="340" xr:uid="{00000000-0005-0000-0000-00000D010000}"/>
    <cellStyle name="_BT6082TiranaReptér2" xfId="341" xr:uid="{00000000-0005-0000-0000-00000E010000}"/>
    <cellStyle name="_BT6082TiranaReptérEsserrel" xfId="342" xr:uid="{00000000-0005-0000-0000-00000F010000}"/>
    <cellStyle name="_BT6082TiranaReptérrepülésirányító" xfId="343" xr:uid="{00000000-0005-0000-0000-000010010000}"/>
    <cellStyle name="_BT6082TiranaReptérrepülésirányítóönkölts" xfId="344" xr:uid="{00000000-0005-0000-0000-000011010000}"/>
    <cellStyle name="_BT6082TiranaReptérújterv" xfId="345" xr:uid="{00000000-0005-0000-0000-000012010000}"/>
    <cellStyle name="_BT6082TiranaReptérvégső" xfId="346" xr:uid="{00000000-0005-0000-0000-000013010000}"/>
    <cellStyle name="_BT6098PuskásFerencStadion" xfId="347" xr:uid="{00000000-0005-0000-0000-000014010000}"/>
    <cellStyle name="_BT6098PuskásFerencStadionArcadom" xfId="348" xr:uid="{00000000-0005-0000-0000-000015010000}"/>
    <cellStyle name="_BT6099PomázKastély" xfId="349" xr:uid="{00000000-0005-0000-0000-000016010000}"/>
    <cellStyle name="_BT6124Vaskaputársas" xfId="350" xr:uid="{00000000-0005-0000-0000-000017010000}"/>
    <cellStyle name="_BT6134DunyovTársas2" xfId="351" xr:uid="{00000000-0005-0000-0000-000018010000}"/>
    <cellStyle name="_BT6188RichterGedeon" xfId="352" xr:uid="{00000000-0005-0000-0000-000019010000}"/>
    <cellStyle name="_BT6222TamaCosmetics" xfId="353" xr:uid="{00000000-0005-0000-0000-00001A010000}"/>
    <cellStyle name="_BT6480DecathlonSportáruház" xfId="354" xr:uid="{00000000-0005-0000-0000-00001B010000}"/>
    <cellStyle name="_BT6484 Continental Residence, VII. Dohány u. 42-44.-Klauzál u. 6." xfId="355" xr:uid="{00000000-0005-0000-0000-00001C010000}"/>
    <cellStyle name="_BT6631_Haller Kert módkedv VILATI 2" xfId="356" xr:uid="{00000000-0005-0000-0000-00001D010000}"/>
    <cellStyle name="_BT6687_Narancsliget 129 lakásos társasház D épület módosított mail" xfId="357" xr:uid="{00000000-0005-0000-0000-00001E010000}"/>
    <cellStyle name="_Clarion Estimation format 20071116" xfId="358" xr:uid="{00000000-0005-0000-0000-00001F010000}"/>
    <cellStyle name="_Clarion Estimation format 20071116_Clarion Step-12008 Step-22009 02042008 by Geza" xfId="359" xr:uid="{00000000-0005-0000-0000-000020010000}"/>
    <cellStyle name="_Clarion Estimation format 20071116_Clarion Step-12008 Step-22009 31032008 by Geza" xfId="360" xr:uid="{00000000-0005-0000-0000-000021010000}"/>
    <cellStyle name="_Clarion Estimation format 20071116_Clarion Step-1-2008 xls Step-2-2009 with Option 29012008 by Geza" xfId="361" xr:uid="{00000000-0005-0000-0000-000022010000}"/>
    <cellStyle name="_Clarion Estimation format 20071116_Submit-Clarion Step-1-2008 with Option 01042008 by Geza" xfId="362" xr:uid="{00000000-0005-0000-0000-000023010000}"/>
    <cellStyle name="_Clarion Estimation format 20071116_Submit-Clarion Step-1-2008 with Option 02042008 by Geza" xfId="363" xr:uid="{00000000-0005-0000-0000-000024010000}"/>
    <cellStyle name="_Clarion Estimation format 20071116_Submit-Clarion Step-1-2008 with Option 26032008 by Geza" xfId="364" xr:uid="{00000000-0005-0000-0000-000025010000}"/>
    <cellStyle name="_Clarion Estimation format 20071116_Submit-Clarion Step-1-2008 with Option 31032008 by Geza" xfId="365" xr:uid="{00000000-0005-0000-0000-000026010000}"/>
    <cellStyle name="_Clarion Step-12008 Step-22009 02042008 by Geza" xfId="366" xr:uid="{00000000-0005-0000-0000-000027010000}"/>
    <cellStyle name="_CORVIN SÉTÁNY Irodák és Diszponibilis terek 2007.07.23 számolással" xfId="367" xr:uid="{00000000-0005-0000-0000-000028010000}"/>
    <cellStyle name="_CORVIN SÉTÁNY Irodák és Diszponibilis terek 2007.07.23 számolással_080321 EXEDY ME summary with VE mod by Geza" xfId="368" xr:uid="{00000000-0005-0000-0000-000029010000}"/>
    <cellStyle name="_CORVIN SÉTÁNY Irodák és Diszponibilis terek 2007.07.23 számolással_090223 JP School Renov 2009 - Estimation" xfId="369" xr:uid="{00000000-0005-0000-0000-00002A010000}"/>
    <cellStyle name="_CORVIN SÉTÁNY Irodák és Diszponibilis terek 2007.07.23 számolással_150107 SEWS-AWH EXECUTION Estimation" xfId="370" xr:uid="{00000000-0005-0000-0000-00002B010000}"/>
    <cellStyle name="_CORVIN SÉTÁNY Irodák és Diszponibilis terek 2007.07.23 számolással_Annex 1" xfId="371" xr:uid="{00000000-0005-0000-0000-00002C010000}"/>
    <cellStyle name="_CORVIN SÉTÁNY Irodák és Diszponibilis terek 2007.07.23 számolással_Annex 1_090223 JP School Renov 2009 - Estimation" xfId="372" xr:uid="{00000000-0005-0000-0000-00002D010000}"/>
    <cellStyle name="_CORVIN SÉTÁNY Irodák és Diszponibilis terek 2007.07.23 számolással_Annex 1_150107 SEWS-AWH EXECUTION Estimation" xfId="373" xr:uid="{00000000-0005-0000-0000-00002E010000}"/>
    <cellStyle name="_CORVIN SÉTÁNY Irodák és Diszponibilis terek 2007.07.23 számolással_Hopferwieser ALPINE PH1 épületgépészet sűrített levegő 5. ütem leadott 2008.10.29" xfId="374" xr:uid="{00000000-0005-0000-0000-00002F010000}"/>
    <cellStyle name="_CORVIN SÉTÁNY Irodák és Diszponibilis terek 2007.07.23 számolással_Hopferwieser ALPINE PH1 épületgépészet sűrített levegő 5. ütem leadott 2008.10.29_090223 JP School Renov 2009 - Estimation" xfId="375" xr:uid="{00000000-0005-0000-0000-000030010000}"/>
    <cellStyle name="_CORVIN SÉTÁNY Irodák és Diszponibilis terek 2007.07.23 számolással_Hopferwieser ALPINE PH1 épületgépészet sűrített levegő 5. ütem leadott 2008.10.29_150107 SEWS-AWH EXECUTION Estimation" xfId="376" xr:uid="{00000000-0005-0000-0000-000031010000}"/>
    <cellStyle name="_CORVIN SÉTÁNY Irodák és Diszponibilis terek 2007.07.23 számolással_M30-gepeszet Final-to be submitted" xfId="377" xr:uid="{00000000-0005-0000-0000-000032010000}"/>
    <cellStyle name="_CORVIN SÉTÁNY Irodák és Diszponibilis terek 2007.07.23 számolással_M70-1_kozmuvek Final - to be submitted" xfId="378" xr:uid="{00000000-0005-0000-0000-000033010000}"/>
    <cellStyle name="_CORVIN SÉTÁNY Irodák ésDiszponibilis terek 2007.07.23" xfId="379" xr:uid="{00000000-0005-0000-0000-000034010000}"/>
    <cellStyle name="_CORVIN SÉTÁNY Irodák ésDiszponibilis terek 2007.07.23_080321 EXEDY ME summary with VE mod by Geza" xfId="380" xr:uid="{00000000-0005-0000-0000-000035010000}"/>
    <cellStyle name="_CORVIN SÉTÁNY Irodák ésDiszponibilis terek 2007.07.23_090223 JP School Renov 2009 - Estimation" xfId="381" xr:uid="{00000000-0005-0000-0000-000036010000}"/>
    <cellStyle name="_CORVIN SÉTÁNY Irodák ésDiszponibilis terek 2007.07.23_150107 SEWS-AWH EXECUTION Estimation" xfId="382" xr:uid="{00000000-0005-0000-0000-000037010000}"/>
    <cellStyle name="_CORVIN SÉTÁNY Irodák ésDiszponibilis terek 2007.07.23_Annex 1" xfId="383" xr:uid="{00000000-0005-0000-0000-000038010000}"/>
    <cellStyle name="_CORVIN SÉTÁNY Irodák ésDiszponibilis terek 2007.07.23_Annex 1_090223 JP School Renov 2009 - Estimation" xfId="384" xr:uid="{00000000-0005-0000-0000-000039010000}"/>
    <cellStyle name="_CORVIN SÉTÁNY Irodák ésDiszponibilis terek 2007.07.23_Annex 1_150107 SEWS-AWH EXECUTION Estimation" xfId="385" xr:uid="{00000000-0005-0000-0000-00003A010000}"/>
    <cellStyle name="_CORVIN SÉTÁNY Irodák ésDiszponibilis terek 2007.07.23_Hopferwieser ALPINE PH1 épületgépészet sűrített levegő 5. ütem leadott 2008.10.29" xfId="386" xr:uid="{00000000-0005-0000-0000-00003B010000}"/>
    <cellStyle name="_CORVIN SÉTÁNY Irodák ésDiszponibilis terek 2007.07.23_Hopferwieser ALPINE PH1 épületgépészet sűrített levegő 5. ütem leadott 2008.10.29_090223 JP School Renov 2009 - Estimation" xfId="387" xr:uid="{00000000-0005-0000-0000-00003C010000}"/>
    <cellStyle name="_CORVIN SÉTÁNY Irodák ésDiszponibilis terek 2007.07.23_Hopferwieser ALPINE PH1 épületgépészet sűrített levegő 5. ütem leadott 2008.10.29_150107 SEWS-AWH EXECUTION Estimation" xfId="388" xr:uid="{00000000-0005-0000-0000-00003D010000}"/>
    <cellStyle name="_CORVIN SÉTÁNY Irodák ésDiszponibilis terek 2007.07.23_M30-gepeszet Final-to be submitted" xfId="389" xr:uid="{00000000-0005-0000-0000-00003E010000}"/>
    <cellStyle name="_CORVIN SÉTÁNY Irodák ésDiszponibilis terek 2007.07.23_M70-1_kozmuvek Final - to be submitted" xfId="390" xr:uid="{00000000-0005-0000-0000-00003F010000}"/>
    <cellStyle name="_Cost balance" xfId="391" xr:uid="{00000000-0005-0000-0000-000040010000}"/>
    <cellStyle name="_Cost balance_090223 JP School Renov 2009 - Estimation" xfId="392" xr:uid="{00000000-0005-0000-0000-000041010000}"/>
    <cellStyle name="_Cost balance_150107 SEWS-AWH EXECUTION Estimation" xfId="393" xr:uid="{00000000-0005-0000-0000-000042010000}"/>
    <cellStyle name="_Cost balance_Estimation for Roof penetration - Taiho - 20081112" xfId="394" xr:uid="{00000000-0005-0000-0000-000043010000}"/>
    <cellStyle name="_Cost balance_HIROTEEC-ME Rough Estimation-20081210" xfId="395" xr:uid="{00000000-0005-0000-0000-000044010000}"/>
    <cellStyle name="_DaikinD change work list ME_Re09" xfId="396" xr:uid="{00000000-0005-0000-0000-000045010000}"/>
    <cellStyle name="_DaikinD change work list ME_Re10" xfId="397" xr:uid="{00000000-0005-0000-0000-000046010000}"/>
    <cellStyle name="_DaikinD change work list ME_Re10 (2)" xfId="398" xr:uid="{00000000-0005-0000-0000-000047010000}"/>
    <cellStyle name="_DaikinD change work list ME_Re11" xfId="399" xr:uid="{00000000-0005-0000-0000-000048010000}"/>
    <cellStyle name="_DaikinD change work list ME-UP Quality Rooms" xfId="400" xr:uid="{00000000-0005-0000-0000-000049010000}"/>
    <cellStyle name="_DDC Process additional works Re02" xfId="401" xr:uid="{00000000-0005-0000-0000-00004A010000}"/>
    <cellStyle name="_DDC QCrooms change works ME Re00" xfId="402" xr:uid="{00000000-0005-0000-0000-00004B010000}"/>
    <cellStyle name="_DDC QCrooms change works ME Re00_090202_KYOCERA II_NET_R03" xfId="403" xr:uid="{00000000-0005-0000-0000-00004C010000}"/>
    <cellStyle name="_DDC QCrooms change works ME Re00_090209 KSE_PhII 決裁書（EU）" xfId="404" xr:uid="{00000000-0005-0000-0000-00004D010000}"/>
    <cellStyle name="_DDC QCrooms change works ME Re00_S013 - Liberec_roof CN 13 1 09" xfId="405" xr:uid="{00000000-0005-0000-0000-00004E010000}"/>
    <cellStyle name="_design" xfId="406" xr:uid="{00000000-0005-0000-0000-00004F010000}"/>
    <cellStyle name="_Dunaferr" xfId="407" xr:uid="{00000000-0005-0000-0000-000050010000}"/>
    <cellStyle name="_ENSIkimenő" xfId="408" xr:uid="{00000000-0005-0000-0000-000051010000}"/>
    <cellStyle name="_ENSIkimenő 2" xfId="409" xr:uid="{00000000-0005-0000-0000-000052010000}"/>
    <cellStyle name="_ENSIkimenő_VWP_Project概要_1" xfId="410" xr:uid="{00000000-0005-0000-0000-000053010000}"/>
    <cellStyle name="_Eötvös József Főiskola" xfId="411" xr:uid="{00000000-0005-0000-0000-000054010000}"/>
    <cellStyle name="_Eötvös József Főiskola2" xfId="412" xr:uid="{00000000-0005-0000-0000-000055010000}"/>
    <cellStyle name="_Estimation - M&amp;E - Summit D&amp;V Modified" xfId="413" xr:uid="{00000000-0005-0000-0000-000056010000}"/>
    <cellStyle name="_Estimation - M&amp;E - Summit D&amp;V Modified_081124 HTC ME Specification Rev1" xfId="414" xr:uid="{00000000-0005-0000-0000-000057010000}"/>
    <cellStyle name="_Estimation - M&amp;E - Summit D&amp;V Modified_081202 HTC ME Specification Rev1" xfId="415" xr:uid="{00000000-0005-0000-0000-000058010000}"/>
    <cellStyle name="_Estimation - M&amp;E - Summit D&amp;V Modified_YOROZU-M&amp;E Rough Estimation-20080715-3" xfId="416" xr:uid="{00000000-0005-0000-0000-000059010000}"/>
    <cellStyle name="_Estimation - ME - Alpine New Compressor+ Room Ventilation 2008 10 31" xfId="417" xr:uid="{00000000-0005-0000-0000-00005A010000}"/>
    <cellStyle name="_Fűtés-Hűtés SD SC PS1" xfId="418" xr:uid="{00000000-0005-0000-0000-00005B010000}"/>
    <cellStyle name="_Fűtés-Hűtés SD SC PS1_080321 EXEDY ME summary with VE mod by Geza" xfId="419" xr:uid="{00000000-0005-0000-0000-00005C010000}"/>
    <cellStyle name="_Fűtés-Hűtés SD SC PS1_090223 JP School Renov 2009 - Estimation" xfId="420" xr:uid="{00000000-0005-0000-0000-00005D010000}"/>
    <cellStyle name="_Fűtés-Hűtés SD SC PS1_150107 SEWS-AWH EXECUTION Estimation" xfId="421" xr:uid="{00000000-0005-0000-0000-00005E010000}"/>
    <cellStyle name="_Fűtés-Hűtés SD SC PS1_Annex 1" xfId="422" xr:uid="{00000000-0005-0000-0000-00005F010000}"/>
    <cellStyle name="_Fűtés-Hűtés SD SC PS1_HIROTEEC-ME Rough Estimation-20081210" xfId="423" xr:uid="{00000000-0005-0000-0000-000060010000}"/>
    <cellStyle name="_Fűtés-Hűtés SD SC PS1_Hopferwieser ALPINE PH1 épületgépészet sűrített levegő 5. ütem leadott 2008.10.29" xfId="424" xr:uid="{00000000-0005-0000-0000-000061010000}"/>
    <cellStyle name="_Fűtés-Hűtés SD SC PS1_Hopferwieser ALPINE PH1 épületgépészet sűrített levegő 5. ütem leadott 2008.10.29_090223 JP School Renov 2009 - Estimation" xfId="425" xr:uid="{00000000-0005-0000-0000-000062010000}"/>
    <cellStyle name="_Fűtés-Hűtés SD SC PS1_Hopferwieser ALPINE PH1 épületgépészet sűrített levegő 5. ütem leadott 2008.10.29_150107 SEWS-AWH EXECUTION Estimation" xfId="426" xr:uid="{00000000-0005-0000-0000-000063010000}"/>
    <cellStyle name="_Fűtés-Hűtés SD SC PS1_M30-gepeszet Final-to be submitted" xfId="427" xr:uid="{00000000-0005-0000-0000-000064010000}"/>
    <cellStyle name="_Fűtés-Hűtés SD SC PS1_M70-1_kozmuvek Final - to be submitted" xfId="428" xr:uid="{00000000-0005-0000-0000-000065010000}"/>
    <cellStyle name="_G08 Estimation item list 20061109 v1" xfId="429" xr:uid="{00000000-0005-0000-0000-000066010000}"/>
    <cellStyle name="_G08 Estimation item list M&amp;E TAK NET 20070117" xfId="430" xr:uid="{00000000-0005-0000-0000-000067010000}"/>
    <cellStyle name="_Ganzvideó2" xfId="431" xr:uid="{00000000-0005-0000-0000-000068010000}"/>
    <cellStyle name="_Gázellátás Műhely" xfId="432" xr:uid="{00000000-0005-0000-0000-000069010000}"/>
    <cellStyle name="_Gázellátás Műhely_080321 EXEDY ME summary with VE mod by Geza" xfId="433" xr:uid="{00000000-0005-0000-0000-00006A010000}"/>
    <cellStyle name="_Gázellátás Műhely_090223 JP School Renov 2009 - Estimation" xfId="434" xr:uid="{00000000-0005-0000-0000-00006B010000}"/>
    <cellStyle name="_Gázellátás Műhely_150107 SEWS-AWH EXECUTION Estimation" xfId="435" xr:uid="{00000000-0005-0000-0000-00006C010000}"/>
    <cellStyle name="_Gázellátás Műhely_Annex 1" xfId="436" xr:uid="{00000000-0005-0000-0000-00006D010000}"/>
    <cellStyle name="_Gázellátás Műhely_HIROTEEC-ME Rough Estimation-20081210" xfId="437" xr:uid="{00000000-0005-0000-0000-00006E010000}"/>
    <cellStyle name="_Gázellátás Műhely_Hopferwieser ALPINE PH1 épületgépészet sűrített levegő 5. ütem leadott 2008.10.29" xfId="438" xr:uid="{00000000-0005-0000-0000-00006F010000}"/>
    <cellStyle name="_Gázellátás Műhely_Hopferwieser ALPINE PH1 épületgépészet sűrített levegő 5. ütem leadott 2008.10.29_090223 JP School Renov 2009 - Estimation" xfId="439" xr:uid="{00000000-0005-0000-0000-000070010000}"/>
    <cellStyle name="_Gázellátás Műhely_Hopferwieser ALPINE PH1 épületgépészet sűrített levegő 5. ütem leadott 2008.10.29_150107 SEWS-AWH EXECUTION Estimation" xfId="440" xr:uid="{00000000-0005-0000-0000-000071010000}"/>
    <cellStyle name="_Gázellátás Műhely_M30-gepeszet Final-to be submitted" xfId="441" xr:uid="{00000000-0005-0000-0000-000072010000}"/>
    <cellStyle name="_Gázellátás Műhely_M70-1_kozmuvek Final - to be submitted" xfId="442" xr:uid="{00000000-0005-0000-0000-000073010000}"/>
    <cellStyle name="_Gázjelző minta" xfId="443" xr:uid="{00000000-0005-0000-0000-000074010000}"/>
    <cellStyle name="_Gépészet v2" xfId="444" xr:uid="{00000000-0005-0000-0000-000075010000}"/>
    <cellStyle name="_gesamtsummen" xfId="445" xr:uid="{00000000-0005-0000-0000-000076010000}"/>
    <cellStyle name="_gesamtsummen_091105_QAPS NET2ndR00(MEinclVE)" xfId="446" xr:uid="{00000000-0005-0000-0000-000077010000}"/>
    <cellStyle name="_gesamtsummen_S013 - Liberec_roof CN 13 1 09" xfId="447" xr:uid="{00000000-0005-0000-0000-000078010000}"/>
    <cellStyle name="_gesamtsummen_S013 - Liberec_roof CN 13 1 09 2" xfId="4993" xr:uid="{F287F54E-A2D3-46DC-8C0A-E49030E8FF9D}"/>
    <cellStyle name="_gesamtsummen_S013 - Liberec_roof CN 13 1 09_091105_QAPS NET2ndR00(MEinclVE)" xfId="448" xr:uid="{00000000-0005-0000-0000-000079010000}"/>
    <cellStyle name="_gesamtsummen_S013 - Liberec_roof CN 13 1 09_091105_QAPS NET2ndR00(MEinclVE) 2" xfId="4994" xr:uid="{025AD33E-C32D-4282-AEE8-5A03FE3B7AFB}"/>
    <cellStyle name="_gesamtsummen_VWP_Project概要_1" xfId="449" xr:uid="{00000000-0005-0000-0000-00007A010000}"/>
    <cellStyle name="_Gordiusz-Villamos munkanem megosztás" xfId="450" xr:uid="{00000000-0005-0000-0000-00007B010000}"/>
    <cellStyle name="_Graphisoft Ajánlat számolással 2006.10.09." xfId="451" xr:uid="{00000000-0005-0000-0000-00007C010000}"/>
    <cellStyle name="_Graphisoft Ajánlat számolással 2006.10.09._080321 EXEDY ME summary with VE mod by Geza" xfId="452" xr:uid="{00000000-0005-0000-0000-00007D010000}"/>
    <cellStyle name="_Graphisoft Ajánlat számolással 2006.10.09._090223 JP School Renov 2009 - Estimation" xfId="453" xr:uid="{00000000-0005-0000-0000-00007E010000}"/>
    <cellStyle name="_Graphisoft Ajánlat számolással 2006.10.09._150107 SEWS-AWH EXECUTION Estimation" xfId="454" xr:uid="{00000000-0005-0000-0000-00007F010000}"/>
    <cellStyle name="_Graphisoft Ajánlat számolással 2006.10.09._Annex 1" xfId="455" xr:uid="{00000000-0005-0000-0000-000080010000}"/>
    <cellStyle name="_Graphisoft Ajánlat számolással 2006.10.09._HIROTEEC-ME Rough Estimation-20081210" xfId="456" xr:uid="{00000000-0005-0000-0000-000081010000}"/>
    <cellStyle name="_Graphisoft Ajánlat számolással 2006.10.09._Hopferwieser ALPINE PH1 épületgépészet sűrített levegő 5. ütem leadott 2008.10.29" xfId="457" xr:uid="{00000000-0005-0000-0000-000082010000}"/>
    <cellStyle name="_Graphisoft Ajánlat számolással 2006.10.09._Hopferwieser ALPINE PH1 épületgépészet sűrített levegő 5. ütem leadott 2008.10.29_090223 JP School Renov 2009 - Estimation" xfId="458" xr:uid="{00000000-0005-0000-0000-000083010000}"/>
    <cellStyle name="_Graphisoft Ajánlat számolással 2006.10.09._Hopferwieser ALPINE PH1 épületgépészet sűrített levegő 5. ütem leadott 2008.10.29_150107 SEWS-AWH EXECUTION Estimation" xfId="459" xr:uid="{00000000-0005-0000-0000-000084010000}"/>
    <cellStyle name="_Graphisoft Ajánlat számolással 2006.10.09._M30-gepeszet Final-to be submitted" xfId="460" xr:uid="{00000000-0005-0000-0000-000085010000}"/>
    <cellStyle name="_Graphisoft Ajánlat számolással 2006.10.09._M70-1_kozmuvek Final - to be submitted" xfId="461" xr:uid="{00000000-0005-0000-0000-000086010000}"/>
    <cellStyle name="_hasonlit_parkolo_kultér_tender_me" xfId="462" xr:uid="{00000000-0005-0000-0000-000087010000}"/>
    <cellStyle name="_hilfe-befehl" xfId="463" xr:uid="{00000000-0005-0000-0000-000088010000}"/>
    <cellStyle name="_hilfe-befehl 2" xfId="4995" xr:uid="{82DA899B-C8A9-462A-B036-E87613DAAFFC}"/>
    <cellStyle name="_hilfe-befehl_060926 subcontractor list for TTCE_02" xfId="464" xr:uid="{00000000-0005-0000-0000-000089010000}"/>
    <cellStyle name="_hilfe-befehl_060926 subcontractor list for TTCE_02 2" xfId="4996" xr:uid="{1501C3FF-4B73-47DF-84F6-9206291F8D52}"/>
    <cellStyle name="_hilfe-befehl_060926 subcontractor list for TTCE_02_VWP_Project概要_1" xfId="465" xr:uid="{00000000-0005-0000-0000-00008A010000}"/>
    <cellStyle name="_hilfe-befehl_060926 subcontractor list for TTCE_02_VWP_Project概要_1 2" xfId="4997" xr:uid="{B256E570-9BBB-45BB-932D-76B97D38EF37}"/>
    <cellStyle name="_hilfe-befehl_091105_QAPS NET2ndR00(MEinclVE)" xfId="466" xr:uid="{00000000-0005-0000-0000-00008B010000}"/>
    <cellStyle name="_hilfe-befehl_091105_QAPS NET2ndR00(MEinclVE) 2" xfId="4998" xr:uid="{5E3DC75E-85AB-47E0-B544-304B02EA6878}"/>
    <cellStyle name="_hilfe-befehl_2004.06 Budget Control(PSA) Ⅱ" xfId="467" xr:uid="{00000000-0005-0000-0000-00008C010000}"/>
    <cellStyle name="_hilfe-befehl_2004.06 Budget Control(PSA) Ⅱ 2" xfId="4999" xr:uid="{96BD5AFC-94DD-4312-A512-A058BFCA7093}"/>
    <cellStyle name="_hilfe-befehl_2004.06 Budget Control(PSA) Ⅱ_VWP_Project概要_1" xfId="468" xr:uid="{00000000-0005-0000-0000-00008D010000}"/>
    <cellStyle name="_hilfe-befehl_2004.06 Budget Control(PSA) Ⅱ_VWP_Project概要_1 2" xfId="5000" xr:uid="{44455021-EC2E-43B5-A4E8-4C137E21DEB7}"/>
    <cellStyle name="_hilfe-befehl_Durr Paint Shop Cost for working budget 19.10.2004" xfId="469" xr:uid="{00000000-0005-0000-0000-00008E010000}"/>
    <cellStyle name="_hilfe-befehl_Durr Paint Shop Cost for working budget 19.10.2004 2" xfId="5001" xr:uid="{047999C8-B8DA-4F6F-BFB5-37B479DC77F2}"/>
    <cellStyle name="_hilfe-befehl_Durr Paint Shop Cost for working budget 19.10.2004_VWP_Project概要_1" xfId="470" xr:uid="{00000000-0005-0000-0000-00008F010000}"/>
    <cellStyle name="_hilfe-befehl_Durr Paint Shop Cost for working budget 19.10.2004_VWP_Project概要_1 2" xfId="5002" xr:uid="{2A480861-12D7-4014-A272-F14E04394D88}"/>
    <cellStyle name="_hilfe-befehl_Durr Paint Shop unit cost 28.09.2004 mengenprüfung" xfId="471" xr:uid="{00000000-0005-0000-0000-000090010000}"/>
    <cellStyle name="_hilfe-befehl_Durr Paint Shop unit cost 28.09.2004 mengenprüfung 2" xfId="5003" xr:uid="{2D95EA0F-1086-434A-9FAA-D2794DC1D3EE}"/>
    <cellStyle name="_hilfe-befehl_Durr Paint Shop unit cost 28.09.2004 mengenprüfung_VWP_Project概要_1" xfId="472" xr:uid="{00000000-0005-0000-0000-000091010000}"/>
    <cellStyle name="_hilfe-befehl_Durr Paint Shop unit cost 28.09.2004 mengenprüfung_VWP_Project概要_1 2" xfId="5004" xr:uid="{45E36EA4-CE55-4625-8D3C-CD819387757D}"/>
    <cellStyle name="_hilfe-befehl_Final KIA Paint Shop 5.35%" xfId="473" xr:uid="{00000000-0005-0000-0000-000092010000}"/>
    <cellStyle name="_hilfe-befehl_Final KIA Paint Shop 5.35% 2" xfId="5005" xr:uid="{974795FB-36AB-4CD2-84DC-D6E21B344AA6}"/>
    <cellStyle name="_hilfe-befehl_Final KIA Paint Shop 5.35%_VWP_Project概要_1" xfId="474" xr:uid="{00000000-0005-0000-0000-000093010000}"/>
    <cellStyle name="_hilfe-befehl_Final KIA Paint Shop 5.35%_VWP_Project概要_1 2" xfId="5006" xr:uid="{55F8FF0A-966B-4765-A1B9-BB353A2A5178}"/>
    <cellStyle name="_hilfe-befehl_HYSCO Const" xfId="475" xr:uid="{00000000-0005-0000-0000-000094010000}"/>
    <cellStyle name="_hilfe-befehl_HYSCO Const 2" xfId="5007" xr:uid="{7A010880-D382-4FA3-9335-C2CD8976AB57}"/>
    <cellStyle name="_hilfe-befehl_HYSCO Const_VWP_Project概要_1" xfId="476" xr:uid="{00000000-0005-0000-0000-000095010000}"/>
    <cellStyle name="_hilfe-befehl_HYSCO Const_VWP_Project概要_1 2" xfId="5008" xr:uid="{39316CA3-7F7E-4B3C-80DD-BF1C6F82191F}"/>
    <cellStyle name="_hilfe-befehl_HYSCO_by Sodomka" xfId="477" xr:uid="{00000000-0005-0000-0000-000096010000}"/>
    <cellStyle name="_hilfe-befehl_HYSCO_by Sodomka 2" xfId="5009" xr:uid="{E710A936-1BC6-44A8-B1DC-C72ADBBD5AD1}"/>
    <cellStyle name="_hilfe-befehl_HYSCO_by Sodomka_VWP_Project概要_1" xfId="478" xr:uid="{00000000-0005-0000-0000-000097010000}"/>
    <cellStyle name="_hilfe-befehl_HYSCO_by Sodomka_VWP_Project概要_1 2" xfId="5010" xr:uid="{F86D2E20-08FB-4439-95E3-0D1199D0781C}"/>
    <cellStyle name="_hilfe-befehl_HYSCO_cost_051020" xfId="479" xr:uid="{00000000-0005-0000-0000-000098010000}"/>
    <cellStyle name="_hilfe-befehl_HYSCO_cost_051020 2" xfId="5011" xr:uid="{FAAB0A0F-66CD-400D-B34C-0702594A2E12}"/>
    <cellStyle name="_hilfe-befehl_HYSCO_cost_051020_VWP_Project概要_1" xfId="480" xr:uid="{00000000-0005-0000-0000-000099010000}"/>
    <cellStyle name="_hilfe-befehl_HYSCO_cost_051020_VWP_Project概要_1 2" xfId="5012" xr:uid="{E5A8C354-AB4C-4C6D-AD56-8B761C1BFFEC}"/>
    <cellStyle name="_hilfe-befehl_HYSCO_cost060313" xfId="481" xr:uid="{00000000-0005-0000-0000-00009A010000}"/>
    <cellStyle name="_hilfe-befehl_HYSCO_cost060313 2" xfId="5013" xr:uid="{DC4C652A-54C8-446C-A6D0-41D9C28C1B89}"/>
    <cellStyle name="_hilfe-befehl_HYSCO_cost060313_VWP_Project概要_1" xfId="482" xr:uid="{00000000-0005-0000-0000-00009B010000}"/>
    <cellStyle name="_hilfe-befehl_HYSCO_cost060313_VWP_Project概要_1 2" xfId="5014" xr:uid="{B5E4D7B4-7F5D-4BBD-921E-77F2928A9E54}"/>
    <cellStyle name="_hilfe-befehl_KIA Paint Shop" xfId="483" xr:uid="{00000000-0005-0000-0000-00009C010000}"/>
    <cellStyle name="_hilfe-befehl_KIA Paint Shop 2" xfId="5015" xr:uid="{2EE126B1-2072-476E-9F14-625761C4027E}"/>
    <cellStyle name="_hilfe-befehl_KIA Paint Shop_VWP_Project概要_1" xfId="484" xr:uid="{00000000-0005-0000-0000-00009D010000}"/>
    <cellStyle name="_hilfe-befehl_KIA Paint Shop_VWP_Project概要_1 2" xfId="5016" xr:uid="{B496C7E7-F948-4D59-9280-367D54664189}"/>
    <cellStyle name="_hilfe-befehl_MOBIS Const SKK" xfId="485" xr:uid="{00000000-0005-0000-0000-00009E010000}"/>
    <cellStyle name="_hilfe-befehl_MOBIS Const SKK 2" xfId="5017" xr:uid="{B0E9DC3C-4117-41FB-82BA-AA911682C843}"/>
    <cellStyle name="_hilfe-befehl_MOBIS Const SKK_VWP_Project概要_1" xfId="486" xr:uid="{00000000-0005-0000-0000-00009F010000}"/>
    <cellStyle name="_hilfe-befehl_MOBIS Const SKK_VWP_Project概要_1 2" xfId="5018" xr:uid="{3CF98F97-6278-42BD-AC65-573DA9C08B4E}"/>
    <cellStyle name="_hilfe-befehl_RDC_cost" xfId="487" xr:uid="{00000000-0005-0000-0000-0000A0010000}"/>
    <cellStyle name="_hilfe-befehl_RDC_cost 2" xfId="5019" xr:uid="{AA5D8C32-905A-453C-A8D1-9A82E50E999E}"/>
    <cellStyle name="_hilfe-befehl_RDC_cost_VWP_Project概要_1" xfId="488" xr:uid="{00000000-0005-0000-0000-0000A1010000}"/>
    <cellStyle name="_hilfe-befehl_RDC_cost_VWP_Project概要_1 2" xfId="5020" xr:uid="{798FB9D8-F2A8-40B8-8F48-678EE645640B}"/>
    <cellStyle name="_hilfe-befehl_RDC_cost060314" xfId="489" xr:uid="{00000000-0005-0000-0000-0000A2010000}"/>
    <cellStyle name="_hilfe-befehl_RDC_cost060314 2" xfId="5021" xr:uid="{1CC0F45A-ACED-4C92-A33D-C274701BD2A2}"/>
    <cellStyle name="_hilfe-befehl_RDC_cost060314_VWP_Project概要_1" xfId="490" xr:uid="{00000000-0005-0000-0000-0000A3010000}"/>
    <cellStyle name="_hilfe-befehl_RDC_cost060314_VWP_Project概要_1 2" xfId="5022" xr:uid="{4FAAEFA9-B7DB-4A09-9CCF-645AF9480820}"/>
    <cellStyle name="_hilfe-befehl_S013 - Liberec_roof CN 13 1 09" xfId="491" xr:uid="{00000000-0005-0000-0000-0000A4010000}"/>
    <cellStyle name="_hilfe-befehl_S013 - Liberec_roof CN 13 1 09 2" xfId="5023" xr:uid="{EC88281F-9784-455C-85B7-4F07F14754DA}"/>
    <cellStyle name="_hilfe-befehl_S013 - Liberec_roof CN 13 1 09_091105_QAPS NET2ndR00(MEinclVE)" xfId="492" xr:uid="{00000000-0005-0000-0000-0000A5010000}"/>
    <cellStyle name="_hilfe-befehl_S013 - Liberec_roof CN 13 1 09_091105_QAPS NET2ndR00(MEinclVE) 2" xfId="5024" xr:uid="{BB8F9781-9F24-427B-9533-65CFCEB2CB8C}"/>
    <cellStyle name="_hilfe-befehl_Siix Const" xfId="493" xr:uid="{00000000-0005-0000-0000-0000A6010000}"/>
    <cellStyle name="_hilfe-befehl_Siix Const 2" xfId="5025" xr:uid="{A2168B25-66C2-495F-B208-56816F347D27}"/>
    <cellStyle name="_hilfe-befehl_Siix Const_VWP_Project概要_1" xfId="494" xr:uid="{00000000-0005-0000-0000-0000A7010000}"/>
    <cellStyle name="_hilfe-befehl_Siix Const_VWP_Project概要_1 2" xfId="5026" xr:uid="{FB391DF1-90E7-4D9C-86B4-3402257018D8}"/>
    <cellStyle name="_hilfe-befehl_Unit Cost" xfId="495" xr:uid="{00000000-0005-0000-0000-0000A8010000}"/>
    <cellStyle name="_hilfe-befehl_Unit Cost 2" xfId="5027" xr:uid="{BAC762D6-DEEC-4A16-A4F1-842DAFBB5731}"/>
    <cellStyle name="_hilfe-befehl_Unit Cost_060926 subcontractor list for TTCE_02" xfId="496" xr:uid="{00000000-0005-0000-0000-0000A9010000}"/>
    <cellStyle name="_hilfe-befehl_Unit Cost_060926 subcontractor list for TTCE_02 2" xfId="5028" xr:uid="{872F5F4D-4F85-446A-81FB-9FE5A4230468}"/>
    <cellStyle name="_hilfe-befehl_Unit Cost_060926 subcontractor list for TTCE_02_VWP_Project概要_1" xfId="497" xr:uid="{00000000-0005-0000-0000-0000AA010000}"/>
    <cellStyle name="_hilfe-befehl_Unit Cost_060926 subcontractor list for TTCE_02_VWP_Project概要_1 2" xfId="5029" xr:uid="{343929EC-B345-44BF-8200-6C14F92A9250}"/>
    <cellStyle name="_hilfe-befehl_Unit Cost_091105_QAPS NET2ndR00(MEinclVE)" xfId="498" xr:uid="{00000000-0005-0000-0000-0000AB010000}"/>
    <cellStyle name="_hilfe-befehl_Unit Cost_091105_QAPS NET2ndR00(MEinclVE) 2" xfId="5030" xr:uid="{596225D4-3B0C-4D98-A2DE-DE4B85853ACE}"/>
    <cellStyle name="_hilfe-befehl_Unit Cost_S013 - Liberec_roof CN 13 1 09" xfId="499" xr:uid="{00000000-0005-0000-0000-0000AC010000}"/>
    <cellStyle name="_hilfe-befehl_Unit Cost_S013 - Liberec_roof CN 13 1 09 2" xfId="5031" xr:uid="{9EACD38B-F4FA-4326-AAA1-7D85757C2529}"/>
    <cellStyle name="_hilfe-befehl_Unit Cost_S013 - Liberec_roof CN 13 1 09_091105_QAPS NET2ndR00(MEinclVE)" xfId="500" xr:uid="{00000000-0005-0000-0000-0000AD010000}"/>
    <cellStyle name="_hilfe-befehl_Unit Cost_S013 - Liberec_roof CN 13 1 09_091105_QAPS NET2ndR00(MEinclVE) 2" xfId="5032" xr:uid="{55E987D7-23C2-432B-BAD0-0FE0A5ECC43E}"/>
    <cellStyle name="_hilfe-befehl_Unit Cost_VWP_Project概要_1" xfId="501" xr:uid="{00000000-0005-0000-0000-0000AE010000}"/>
    <cellStyle name="_hilfe-befehl_Unit Cost_VWP_Project概要_1 2" xfId="5033" xr:uid="{159F1BB0-ECA1-4953-92A6-1F00C9A715EB}"/>
    <cellStyle name="_hilfe-befehl_UNIT rate NGK 21.11.2002" xfId="502" xr:uid="{00000000-0005-0000-0000-0000AF010000}"/>
    <cellStyle name="_hilfe-befehl_UNIT rate NGK 21.11.2002 2" xfId="5034" xr:uid="{C4FC721D-3442-475B-8A0A-21AF8DF1C856}"/>
    <cellStyle name="_hilfe-befehl_UNIT rate NGK 21.11.2002_060926 subcontractor list for TTCE_02" xfId="503" xr:uid="{00000000-0005-0000-0000-0000B0010000}"/>
    <cellStyle name="_hilfe-befehl_UNIT rate NGK 21.11.2002_060926 subcontractor list for TTCE_02 2" xfId="5035" xr:uid="{56169B0D-4B55-4B43-B1A6-CF76D3DE5FB0}"/>
    <cellStyle name="_hilfe-befehl_UNIT rate NGK 21.11.2002_060926 subcontractor list for TTCE_02_VWP_Project概要_1" xfId="504" xr:uid="{00000000-0005-0000-0000-0000B1010000}"/>
    <cellStyle name="_hilfe-befehl_UNIT rate NGK 21.11.2002_060926 subcontractor list for TTCE_02_VWP_Project概要_1 2" xfId="5036" xr:uid="{B7226714-0B25-491B-8BE5-70A74D7611CA}"/>
    <cellStyle name="_hilfe-befehl_UNIT rate NGK 21.11.2002_091105_QAPS NET2ndR00(MEinclVE)" xfId="505" xr:uid="{00000000-0005-0000-0000-0000B2010000}"/>
    <cellStyle name="_hilfe-befehl_UNIT rate NGK 21.11.2002_091105_QAPS NET2ndR00(MEinclVE) 2" xfId="5037" xr:uid="{1E98944D-AE9F-45DD-8BBE-7993D7110F3C}"/>
    <cellStyle name="_hilfe-befehl_UNIT rate NGK 21.11.2002_S013 - Liberec_roof CN 13 1 09" xfId="506" xr:uid="{00000000-0005-0000-0000-0000B3010000}"/>
    <cellStyle name="_hilfe-befehl_UNIT rate NGK 21.11.2002_S013 - Liberec_roof CN 13 1 09 2" xfId="5038" xr:uid="{5C855E83-448D-4917-A2B4-4BE7D1642D41}"/>
    <cellStyle name="_hilfe-befehl_UNIT rate NGK 21.11.2002_S013 - Liberec_roof CN 13 1 09_091105_QAPS NET2ndR00(MEinclVE)" xfId="507" xr:uid="{00000000-0005-0000-0000-0000B4010000}"/>
    <cellStyle name="_hilfe-befehl_UNIT rate NGK 21.11.2002_S013 - Liberec_roof CN 13 1 09_091105_QAPS NET2ndR00(MEinclVE) 2" xfId="5039" xr:uid="{ABA37636-593A-47AA-B217-5DCD3344A99F}"/>
    <cellStyle name="_hilfe-befehl_UNIT rate NGK 21.11.2002_VWP_Project概要_1" xfId="508" xr:uid="{00000000-0005-0000-0000-0000B5010000}"/>
    <cellStyle name="_hilfe-befehl_UNIT rate NGK 21.11.2002_VWP_Project概要_1 2" xfId="5040" xr:uid="{34B88AC3-25D6-4575-9A83-A714AAD75375}"/>
    <cellStyle name="_hilfe-befehl_UNIT rate TMMP Version, 31.01.2003" xfId="509" xr:uid="{00000000-0005-0000-0000-0000B6010000}"/>
    <cellStyle name="_hilfe-befehl_UNIT rate TMMP Version, 31.01.2003 2" xfId="5041" xr:uid="{CE3DC046-D4DF-4BCD-8065-B83B68517CE8}"/>
    <cellStyle name="_hilfe-befehl_UNIT rate TMMP Version, 31.01.2003_060926 subcontractor list for TTCE_02" xfId="510" xr:uid="{00000000-0005-0000-0000-0000B7010000}"/>
    <cellStyle name="_hilfe-befehl_UNIT rate TMMP Version, 31.01.2003_060926 subcontractor list for TTCE_02 2" xfId="5042" xr:uid="{1117B54B-9B55-48F8-94D6-22DD537F3993}"/>
    <cellStyle name="_hilfe-befehl_UNIT rate TMMP Version, 31.01.2003_060926 subcontractor list for TTCE_02_VWP_Project概要_1" xfId="511" xr:uid="{00000000-0005-0000-0000-0000B8010000}"/>
    <cellStyle name="_hilfe-befehl_UNIT rate TMMP Version, 31.01.2003_060926 subcontractor list for TTCE_02_VWP_Project概要_1 2" xfId="5043" xr:uid="{2EEF24F7-E286-4E7B-8117-D1C1C9ABCB96}"/>
    <cellStyle name="_hilfe-befehl_UNIT rate TMMP Version, 31.01.2003_091105_QAPS NET2ndR00(MEinclVE)" xfId="512" xr:uid="{00000000-0005-0000-0000-0000B9010000}"/>
    <cellStyle name="_hilfe-befehl_UNIT rate TMMP Version, 31.01.2003_091105_QAPS NET2ndR00(MEinclVE) 2" xfId="5044" xr:uid="{961D1197-0790-49B9-BD23-8B5742643FA2}"/>
    <cellStyle name="_hilfe-befehl_UNIT rate TMMP Version, 31.01.2003_S013 - Liberec_roof CN 13 1 09" xfId="513" xr:uid="{00000000-0005-0000-0000-0000BA010000}"/>
    <cellStyle name="_hilfe-befehl_UNIT rate TMMP Version, 31.01.2003_S013 - Liberec_roof CN 13 1 09 2" xfId="5045" xr:uid="{03B53092-7324-49E4-A8CA-BFF994500591}"/>
    <cellStyle name="_hilfe-befehl_UNIT rate TMMP Version, 31.01.2003_S013 - Liberec_roof CN 13 1 09_091105_QAPS NET2ndR00(MEinclVE)" xfId="514" xr:uid="{00000000-0005-0000-0000-0000BB010000}"/>
    <cellStyle name="_hilfe-befehl_UNIT rate TMMP Version, 31.01.2003_S013 - Liberec_roof CN 13 1 09_091105_QAPS NET2ndR00(MEinclVE) 2" xfId="5046" xr:uid="{0A6BD4BB-A1A0-4CB5-B15E-41B2E84207A1}"/>
    <cellStyle name="_hilfe-befehl_UNIT rate TMMP Version, 31.01.2003_VWP_Project概要_1" xfId="515" xr:uid="{00000000-0005-0000-0000-0000BC010000}"/>
    <cellStyle name="_hilfe-befehl_UNIT rate TMMP Version, 31.01.2003_VWP_Project概要_1 2" xfId="5047" xr:uid="{E05C4821-6DE5-4958-8D9A-323E7FB05B93}"/>
    <cellStyle name="_hilfe-befehl_VWP_Project概要_1" xfId="516" xr:uid="{00000000-0005-0000-0000-0000BD010000}"/>
    <cellStyle name="_hilfe-befehl_VWP_Project概要_1 2" xfId="5048" xr:uid="{279B0683-2B76-4C99-A96E-6CB416B227AB}"/>
    <cellStyle name="_hilfe-befehl_経費見直 14Sep05 06年度分" xfId="517" xr:uid="{00000000-0005-0000-0000-0000BE010000}"/>
    <cellStyle name="_hilfe-befehl_経費見直 14Sep05 06年度分 2" xfId="5049" xr:uid="{3705BA35-54CC-4DEF-B00C-A7F4B4E97B71}"/>
    <cellStyle name="_hilfe-befehl_経費見直 14Sep05 06年度分_VWP_Project概要_1" xfId="518" xr:uid="{00000000-0005-0000-0000-0000BF010000}"/>
    <cellStyle name="_hilfe-befehl_経費見直 14Sep05 06年度分_VWP_Project概要_1 2" xfId="5050" xr:uid="{12348C2D-1870-4AA6-9F4B-3C3EFA069D18}"/>
    <cellStyle name="_hilfe-befehl_豊田通商変更見積り25.11.02" xfId="519" xr:uid="{00000000-0005-0000-0000-0000C0010000}"/>
    <cellStyle name="_hilfe-befehl_豊田通商変更見積り25.11.02 2" xfId="5051" xr:uid="{B292C6F5-9B9F-4276-B2BE-EBBCFC08B550}"/>
    <cellStyle name="_hilfe-befehl_豊田通商変更見積り25.11.02_060926 subcontractor list for TTCE_02" xfId="520" xr:uid="{00000000-0005-0000-0000-0000C1010000}"/>
    <cellStyle name="_hilfe-befehl_豊田通商変更見積り25.11.02_060926 subcontractor list for TTCE_02 2" xfId="5052" xr:uid="{0FC926BB-575D-478E-9E71-82D683C2982B}"/>
    <cellStyle name="_hilfe-befehl_豊田通商変更見積り25.11.02_060926 subcontractor list for TTCE_02_VWP_Project概要_1" xfId="521" xr:uid="{00000000-0005-0000-0000-0000C2010000}"/>
    <cellStyle name="_hilfe-befehl_豊田通商変更見積り25.11.02_060926 subcontractor list for TTCE_02_VWP_Project概要_1 2" xfId="5053" xr:uid="{157E50F6-E4EB-4FFF-B40B-DB4EC2950D48}"/>
    <cellStyle name="_hilfe-befehl_豊田通商変更見積り25.11.02_091105_QAPS NET2ndR00(MEinclVE)" xfId="522" xr:uid="{00000000-0005-0000-0000-0000C3010000}"/>
    <cellStyle name="_hilfe-befehl_豊田通商変更見積り25.11.02_091105_QAPS NET2ndR00(MEinclVE) 2" xfId="5054" xr:uid="{D0DB9AE0-207C-478E-B9DE-662DE793B01F}"/>
    <cellStyle name="_hilfe-befehl_豊田通商変更見積り25.11.02_S013 - Liberec_roof CN 13 1 09" xfId="523" xr:uid="{00000000-0005-0000-0000-0000C4010000}"/>
    <cellStyle name="_hilfe-befehl_豊田通商変更見積り25.11.02_S013 - Liberec_roof CN 13 1 09 2" xfId="5055" xr:uid="{B21C5818-491C-4992-906B-3BD0DDE822DF}"/>
    <cellStyle name="_hilfe-befehl_豊田通商変更見積り25.11.02_S013 - Liberec_roof CN 13 1 09_091105_QAPS NET2ndR00(MEinclVE)" xfId="524" xr:uid="{00000000-0005-0000-0000-0000C5010000}"/>
    <cellStyle name="_hilfe-befehl_豊田通商変更見積り25.11.02_S013 - Liberec_roof CN 13 1 09_091105_QAPS NET2ndR00(MEinclVE) 2" xfId="5056" xr:uid="{949344F6-EE65-4BF1-BAD8-FE1A8F245102}"/>
    <cellStyle name="_hilfe-befehl_豊田通商変更見積り25.11.02_VWP_Project概要_1" xfId="525" xr:uid="{00000000-0005-0000-0000-0000C6010000}"/>
    <cellStyle name="_hilfe-befehl_豊田通商変更見積り25.11.02_VWP_Project概要_1 2" xfId="5057" xr:uid="{465B13DB-112F-4FCA-918E-6528F5A84259}"/>
    <cellStyle name="_HIROTEEC-ME Rough Estimation-20081210" xfId="526" xr:uid="{00000000-0005-0000-0000-0000C7010000}"/>
    <cellStyle name="_Hopferwieser ARENA PLAZA BENETTON üzlet gépészete számolással 07.09.04" xfId="527" xr:uid="{00000000-0005-0000-0000-0000C8010000}"/>
    <cellStyle name="_Hopferwieser ARENA PLAZA BENETTON üzlet gépészete számolással 07.09.04_080321 EXEDY ME summary with VE mod by Geza" xfId="528" xr:uid="{00000000-0005-0000-0000-0000C9010000}"/>
    <cellStyle name="_Hopferwieser ARENA PLAZA BENETTON üzlet gépészete számolással 07.09.04_090223 JP School Renov 2009 - Estimation" xfId="529" xr:uid="{00000000-0005-0000-0000-0000CA010000}"/>
    <cellStyle name="_Hopferwieser ARENA PLAZA BENETTON üzlet gépészete számolással 07.09.04_150107 SEWS-AWH EXECUTION Estimation" xfId="530" xr:uid="{00000000-0005-0000-0000-0000CB010000}"/>
    <cellStyle name="_Hopferwieser ARENA PLAZA BENETTON üzlet gépészete számolással 07.09.04_Annex 1" xfId="531" xr:uid="{00000000-0005-0000-0000-0000CC010000}"/>
    <cellStyle name="_Hopferwieser ARENA PLAZA BENETTON üzlet gépészete számolással 07.09.04_M30-gepeszet Final-to be submitted" xfId="532" xr:uid="{00000000-0005-0000-0000-0000CD010000}"/>
    <cellStyle name="_Hopferwieser ARENA PLAZA BENETTON üzlet gépészete számolással 07.09.04_M70-1_kozmuvek Final - to be submitted" xfId="533" xr:uid="{00000000-0005-0000-0000-0000CE010000}"/>
    <cellStyle name="_Hopferwieser HKLS 07.06 STRABAG számolással" xfId="534" xr:uid="{00000000-0005-0000-0000-0000CF010000}"/>
    <cellStyle name="_Hopferwieser HKLS 07.06 STRABAG számolással_080321 EXEDY ME summary with VE mod by Geza" xfId="535" xr:uid="{00000000-0005-0000-0000-0000D0010000}"/>
    <cellStyle name="_Hopferwieser HKLS 07.06 STRABAG számolással_090223 JP School Renov 2009 - Estimation" xfId="536" xr:uid="{00000000-0005-0000-0000-0000D1010000}"/>
    <cellStyle name="_Hopferwieser HKLS 07.06 STRABAG számolással_150107 SEWS-AWH EXECUTION Estimation" xfId="537" xr:uid="{00000000-0005-0000-0000-0000D2010000}"/>
    <cellStyle name="_Hopferwieser HKLS 07.06 STRABAG számolással_Annex 1" xfId="538" xr:uid="{00000000-0005-0000-0000-0000D3010000}"/>
    <cellStyle name="_Hopferwieser HKLS 07.06 STRABAG számolással_HIROTEEC-ME Rough Estimation-20081210" xfId="539" xr:uid="{00000000-0005-0000-0000-0000D4010000}"/>
    <cellStyle name="_Hopferwieser HKLS 07.06 STRABAG számolással_Hopferwieser ALPINE PH1 épületgépészet sűrített levegő 5. ütem leadott 2008.10.29" xfId="540" xr:uid="{00000000-0005-0000-0000-0000D5010000}"/>
    <cellStyle name="_Hopferwieser HKLS 07.06 STRABAG számolással_Hopferwieser ALPINE PH1 épületgépészet sűrített levegő 5. ütem leadott 2008.10.29_090223 JP School Renov 2009 - Estimation" xfId="541" xr:uid="{00000000-0005-0000-0000-0000D6010000}"/>
    <cellStyle name="_Hopferwieser HKLS 07.06 STRABAG számolással_Hopferwieser ALPINE PH1 épületgépészet sűrített levegő 5. ütem leadott 2008.10.29_150107 SEWS-AWH EXECUTION Estimation" xfId="542" xr:uid="{00000000-0005-0000-0000-0000D7010000}"/>
    <cellStyle name="_Hopferwieser HKLS 07.06 STRABAG számolással_M30-gepeszet Final-to be submitted" xfId="543" xr:uid="{00000000-0005-0000-0000-0000D8010000}"/>
    <cellStyle name="_Hopferwieser HKLS 07.06 STRABAG számolással_M70-1_kozmuvek Final - to be submitted" xfId="544" xr:uid="{00000000-0005-0000-0000-0000D9010000}"/>
    <cellStyle name="_Hopferwieser Milleniumi Városközpont 7A számolással 10.16" xfId="545" xr:uid="{00000000-0005-0000-0000-0000DA010000}"/>
    <cellStyle name="_Hopferwieser Milleniumi Városközpont 7A számolással 10.16_080321 EXEDY ME summary with VE mod by Geza" xfId="546" xr:uid="{00000000-0005-0000-0000-0000DB010000}"/>
    <cellStyle name="_Hopferwieser Milleniumi Városközpont 7A számolással 10.16_090223 JP School Renov 2009 - Estimation" xfId="547" xr:uid="{00000000-0005-0000-0000-0000DC010000}"/>
    <cellStyle name="_Hopferwieser Milleniumi Városközpont 7A számolással 10.16_150107 SEWS-AWH EXECUTION Estimation" xfId="548" xr:uid="{00000000-0005-0000-0000-0000DD010000}"/>
    <cellStyle name="_Hopferwieser Milleniumi Városközpont 7A számolással 10.16_Annex 1" xfId="549" xr:uid="{00000000-0005-0000-0000-0000DE010000}"/>
    <cellStyle name="_Hopferwieser Milleniumi Városközpont 7A számolással 10.16_Annex 1_090223 JP School Renov 2009 - Estimation" xfId="550" xr:uid="{00000000-0005-0000-0000-0000DF010000}"/>
    <cellStyle name="_Hopferwieser Milleniumi Városközpont 7A számolással 10.16_Annex 1_150107 SEWS-AWH EXECUTION Estimation" xfId="551" xr:uid="{00000000-0005-0000-0000-0000E0010000}"/>
    <cellStyle name="_Hopferwieser Milleniumi Városközpont 7A számolással 10.16_M30-gepeszet Final-to be submitted" xfId="552" xr:uid="{00000000-0005-0000-0000-0000E1010000}"/>
    <cellStyle name="_Hopferwieser Milleniumi Városközpont 7A számolással 10.16_M70-1_kozmuvek Final - to be submitted" xfId="553" xr:uid="{00000000-0005-0000-0000-0000E2010000}"/>
    <cellStyle name="_Hopferwieser New York Palota számolással 05.08" xfId="554" xr:uid="{00000000-0005-0000-0000-0000E3010000}"/>
    <cellStyle name="_Hopferwieser New York Palota számolással 05.08_080321 EXEDY ME summary with VE mod by Geza" xfId="555" xr:uid="{00000000-0005-0000-0000-0000E4010000}"/>
    <cellStyle name="_Hopferwieser New York Palota számolással 05.08_090223 JP School Renov 2009 - Estimation" xfId="556" xr:uid="{00000000-0005-0000-0000-0000E5010000}"/>
    <cellStyle name="_Hopferwieser New York Palota számolással 05.08_150107 SEWS-AWH EXECUTION Estimation" xfId="557" xr:uid="{00000000-0005-0000-0000-0000E6010000}"/>
    <cellStyle name="_Hopferwieser New York Palota számolással 05.08_Annex 1" xfId="558" xr:uid="{00000000-0005-0000-0000-0000E7010000}"/>
    <cellStyle name="_Hopferwieser New York Palota számolással 05.08_HIROTEEC-ME Rough Estimation-20081210" xfId="559" xr:uid="{00000000-0005-0000-0000-0000E8010000}"/>
    <cellStyle name="_Hopferwieser New York Palota számolással 05.08_Hopferwieser ALPINE PH1 épületgépészet sűrített levegő 5. ütem leadott 2008.10.29" xfId="560" xr:uid="{00000000-0005-0000-0000-0000E9010000}"/>
    <cellStyle name="_Hopferwieser New York Palota számolással 05.08_Hopferwieser ALPINE PH1 épületgépészet sűrített levegő 5. ütem leadott 2008.10.29_090223 JP School Renov 2009 - Estimation" xfId="561" xr:uid="{00000000-0005-0000-0000-0000EA010000}"/>
    <cellStyle name="_Hopferwieser New York Palota számolással 05.08_Hopferwieser ALPINE PH1 épületgépészet sűrített levegő 5. ütem leadott 2008.10.29_150107 SEWS-AWH EXECUTION Estimation" xfId="562" xr:uid="{00000000-0005-0000-0000-0000EB010000}"/>
    <cellStyle name="_Hopferwieser New York Palota számolással 05.08_M30-gepeszet Final-to be submitted" xfId="563" xr:uid="{00000000-0005-0000-0000-0000EC010000}"/>
    <cellStyle name="_Hopferwieser New York Palota számolással 05.08_M70-1_kozmuvek Final - to be submitted" xfId="564" xr:uid="{00000000-0005-0000-0000-0000ED010000}"/>
    <cellStyle name="_Hopferwieser Newage Irodaház számolással 07.10.25" xfId="565" xr:uid="{00000000-0005-0000-0000-0000EE010000}"/>
    <cellStyle name="_Hopferwieser Pannon GSM székház 2007.03.26" xfId="566" xr:uid="{00000000-0005-0000-0000-0000EF010000}"/>
    <cellStyle name="_Hopferwieser Pannon GSM székház 2007.03.26_080321 EXEDY ME summary with VE mod by Geza" xfId="567" xr:uid="{00000000-0005-0000-0000-0000F0010000}"/>
    <cellStyle name="_Hopferwieser Pannon GSM székház 2007.03.26_090223 JP School Renov 2009 - Estimation" xfId="568" xr:uid="{00000000-0005-0000-0000-0000F1010000}"/>
    <cellStyle name="_Hopferwieser Pannon GSM székház 2007.03.26_150107 SEWS-AWH EXECUTION Estimation" xfId="569" xr:uid="{00000000-0005-0000-0000-0000F2010000}"/>
    <cellStyle name="_Hopferwieser Pannon GSM székház 2007.03.26_Annex 1" xfId="570" xr:uid="{00000000-0005-0000-0000-0000F3010000}"/>
    <cellStyle name="_Hopferwieser Pannon GSM székház 2007.03.26_Annex 1_090223 JP School Renov 2009 - Estimation" xfId="571" xr:uid="{00000000-0005-0000-0000-0000F4010000}"/>
    <cellStyle name="_Hopferwieser Pannon GSM székház 2007.03.26_Annex 1_150107 SEWS-AWH EXECUTION Estimation" xfId="572" xr:uid="{00000000-0005-0000-0000-0000F5010000}"/>
    <cellStyle name="_Hopferwieser Pannon GSM székház 2007.03.26_HIROTEEC-ME Rough Estimation-20081210" xfId="573" xr:uid="{00000000-0005-0000-0000-0000F6010000}"/>
    <cellStyle name="_Hopferwieser Pannon GSM székház 2007.03.26_Hopferwieser ALPINE PH1 épületgépészet sűrített levegő 5. ütem leadott 2008.10.29" xfId="574" xr:uid="{00000000-0005-0000-0000-0000F7010000}"/>
    <cellStyle name="_Hopferwieser Pannon GSM székház 2007.03.26_Hopferwieser ALPINE PH1 épületgépészet sűrített levegő 5. ütem leadott 2008.10.29_090223 JP School Renov 2009 - Estimation" xfId="575" xr:uid="{00000000-0005-0000-0000-0000F8010000}"/>
    <cellStyle name="_Hopferwieser Pannon GSM székház 2007.03.26_Hopferwieser ALPINE PH1 épületgépészet sűrített levegő 5. ütem leadott 2008.10.29_150107 SEWS-AWH EXECUTION Estimation" xfId="576" xr:uid="{00000000-0005-0000-0000-0000F9010000}"/>
    <cellStyle name="_Hopferwieser Pannon GSM székház 2007.03.26_M30-gepeszet Final-to be submitted" xfId="577" xr:uid="{00000000-0005-0000-0000-0000FA010000}"/>
    <cellStyle name="_Hopferwieser Pannon GSM székház 2007.03.26_M70-1_kozmuvek Final - to be submitted" xfId="578" xr:uid="{00000000-0005-0000-0000-0000FB010000}"/>
    <cellStyle name="_Hopferwieser Pannon GSM székház számolással 2007.03.26" xfId="579" xr:uid="{00000000-0005-0000-0000-0000FC010000}"/>
    <cellStyle name="_Hopferwieser Pannon GSM székház számolással 2007.03.26_080321 EXEDY ME summary with VE mod by Geza" xfId="580" xr:uid="{00000000-0005-0000-0000-0000FD010000}"/>
    <cellStyle name="_Hopferwieser Pannon GSM székház számolással 2007.03.26_090223 JP School Renov 2009 - Estimation" xfId="581" xr:uid="{00000000-0005-0000-0000-0000FE010000}"/>
    <cellStyle name="_Hopferwieser Pannon GSM székház számolással 2007.03.26_150107 SEWS-AWH EXECUTION Estimation" xfId="582" xr:uid="{00000000-0005-0000-0000-0000FF010000}"/>
    <cellStyle name="_Hopferwieser Pannon GSM székház számolással 2007.03.26_Annex 1" xfId="583" xr:uid="{00000000-0005-0000-0000-000000020000}"/>
    <cellStyle name="_Hopferwieser Pannon GSM székház számolással 2007.03.26_Annex 1_090223 JP School Renov 2009 - Estimation" xfId="584" xr:uid="{00000000-0005-0000-0000-000001020000}"/>
    <cellStyle name="_Hopferwieser Pannon GSM székház számolással 2007.03.26_Annex 1_150107 SEWS-AWH EXECUTION Estimation" xfId="585" xr:uid="{00000000-0005-0000-0000-000002020000}"/>
    <cellStyle name="_Hopferwieser Pannon GSM székház számolással 2007.03.26_HIROTEEC-ME Rough Estimation-20081210" xfId="586" xr:uid="{00000000-0005-0000-0000-000003020000}"/>
    <cellStyle name="_Hopferwieser Pannon GSM székház számolással 2007.03.26_Hopferwieser ALPINE PH1 épületgépészet sűrített levegő 5. ütem leadott 2008.10.29" xfId="587" xr:uid="{00000000-0005-0000-0000-000004020000}"/>
    <cellStyle name="_Hopferwieser Pannon GSM székház számolással 2007.03.26_Hopferwieser ALPINE PH1 épületgépészet sűrített levegő 5. ütem leadott 2008.10.29_090223 JP School Renov 2009 - Estimation" xfId="588" xr:uid="{00000000-0005-0000-0000-000005020000}"/>
    <cellStyle name="_Hopferwieser Pannon GSM székház számolással 2007.03.26_Hopferwieser ALPINE PH1 épületgépészet sűrített levegő 5. ütem leadott 2008.10.29_150107 SEWS-AWH EXECUTION Estimation" xfId="589" xr:uid="{00000000-0005-0000-0000-000006020000}"/>
    <cellStyle name="_Hopferwieser Pannon GSM székház számolással 2007.03.26_M30-gepeszet Final-to be submitted" xfId="590" xr:uid="{00000000-0005-0000-0000-000007020000}"/>
    <cellStyle name="_Hopferwieser Pannon GSM székház számolással 2007.03.26_M70-1_kozmuvek Final - to be submitted" xfId="591" xr:uid="{00000000-0005-0000-0000-000008020000}"/>
    <cellStyle name="_Hopferwieser Senátor Játékterem számolással 07.09.04" xfId="592" xr:uid="{00000000-0005-0000-0000-000009020000}"/>
    <cellStyle name="_Hopferwieser Senátor Játékterem számolással 07.09.04_080321 EXEDY ME summary with VE mod by Geza" xfId="593" xr:uid="{00000000-0005-0000-0000-00000A020000}"/>
    <cellStyle name="_Hopferwieser Senátor Játékterem számolással 07.09.04_090223 JP School Renov 2009 - Estimation" xfId="594" xr:uid="{00000000-0005-0000-0000-00000B020000}"/>
    <cellStyle name="_Hopferwieser Senátor Játékterem számolással 07.09.04_150107 SEWS-AWH EXECUTION Estimation" xfId="595" xr:uid="{00000000-0005-0000-0000-00000C020000}"/>
    <cellStyle name="_Hopferwieser Senátor Játékterem számolással 07.09.04_Annex 1" xfId="596" xr:uid="{00000000-0005-0000-0000-00000D020000}"/>
    <cellStyle name="_Hopferwieser Senátor Játékterem számolással 07.09.04_M30-gepeszet Final-to be submitted" xfId="597" xr:uid="{00000000-0005-0000-0000-00000E020000}"/>
    <cellStyle name="_Hopferwieser Senátor Játékterem számolással 07.09.04_M70-1_kozmuvek Final - to be submitted" xfId="598" xr:uid="{00000000-0005-0000-0000-00000F020000}"/>
    <cellStyle name="_M&amp;E Estimation - Clarion - 08.12.06" xfId="599" xr:uid="{00000000-0005-0000-0000-000010020000}"/>
    <cellStyle name="_M&amp;E Estimation - Clarion - 08.12.06_Submit-Clarion Step-1-2008 with Option 26032008 by Geza" xfId="600" xr:uid="{00000000-0005-0000-0000-000011020000}"/>
    <cellStyle name="_M&amp;E Estimation - Clarion - 08.12.06_Submit-Clarion Step-1-2008 with Option 31032008 by Geza" xfId="601" xr:uid="{00000000-0005-0000-0000-000012020000}"/>
    <cellStyle name="_M30-gepeszet Final-to be submitted" xfId="602" xr:uid="{00000000-0005-0000-0000-000013020000}"/>
    <cellStyle name="_M3BC-statika-070326" xfId="603" xr:uid="{00000000-0005-0000-0000-000014020000}"/>
    <cellStyle name="_M3BC-statika-070326_080321 EXEDY ME summary with VE mod by Geza" xfId="604" xr:uid="{00000000-0005-0000-0000-000015020000}"/>
    <cellStyle name="_M3BC-statika-070326_090223 JP School Renov 2009 - Estimation" xfId="605" xr:uid="{00000000-0005-0000-0000-000016020000}"/>
    <cellStyle name="_M3BC-statika-070326_150107 SEWS-AWH EXECUTION Estimation" xfId="606" xr:uid="{00000000-0005-0000-0000-000017020000}"/>
    <cellStyle name="_M3BC-statika-070326_Annex 1" xfId="607" xr:uid="{00000000-0005-0000-0000-000018020000}"/>
    <cellStyle name="_M3BC-statika-070326_Estimation - M&amp;E - Summit D&amp;V Modified" xfId="608" xr:uid="{00000000-0005-0000-0000-000019020000}"/>
    <cellStyle name="_M3BC-statika-070326_Estimation - M&amp;E - Summit D&amp;V Modified_081124 HTC ME Specification Rev1" xfId="609" xr:uid="{00000000-0005-0000-0000-00001A020000}"/>
    <cellStyle name="_M3BC-statika-070326_Estimation - M&amp;E - Summit D&amp;V Modified_081202 HTC ME Specification Rev1" xfId="610" xr:uid="{00000000-0005-0000-0000-00001B020000}"/>
    <cellStyle name="_M3BC-statika-070326_Estimation - M&amp;E - Summit D&amp;V Modified_YOROZU-M&amp;E Rough Estimation-20080715-3" xfId="611" xr:uid="{00000000-0005-0000-0000-00001C020000}"/>
    <cellStyle name="_M3BC-statika-070326_Estimation - ME - Alpine New Compressor+ Room Ventilation 2008 10 31" xfId="612" xr:uid="{00000000-0005-0000-0000-00001D020000}"/>
    <cellStyle name="_M3BC-statika-070326_Estimation for Roof penetration - Taiho - 20081112" xfId="613" xr:uid="{00000000-0005-0000-0000-00001E020000}"/>
    <cellStyle name="_M3BC-statika-070326_HIROTEEC-ME Rough Estimation-20081210" xfId="614" xr:uid="{00000000-0005-0000-0000-00001F020000}"/>
    <cellStyle name="_M3BC-statika-070326_Hopferwieser Alpine Ph1 épületgépészet légtechnika 4  ütem ajánlat 2008 10 29" xfId="615" xr:uid="{00000000-0005-0000-0000-000020020000}"/>
    <cellStyle name="_M3BC-statika-070326_Hopferwieser Alpine Ph1 épületgépészet légtechnika 4  ütem ajánlat 2008 10 29 mod by Howi" xfId="616" xr:uid="{00000000-0005-0000-0000-000021020000}"/>
    <cellStyle name="_M3BC-statika-070326_Hopferwieser Alpine Ph1 épületgépészet légtechnika 4  ütem ajánlat 2008 10 29 mod by Howi_090223 JP School Renov 2009 - Estimation" xfId="617" xr:uid="{00000000-0005-0000-0000-000022020000}"/>
    <cellStyle name="_M3BC-statika-070326_Hopferwieser Alpine Ph1 épületgépészet légtechnika 4  ütem ajánlat 2008 10 29 mod by Howi_150107 SEWS-AWH EXECUTION Estimation" xfId="618" xr:uid="{00000000-0005-0000-0000-000023020000}"/>
    <cellStyle name="_M3BC-statika-070326_Hopferwieser Alpine Ph1 épületgépészet légtechnika 4  ütem ajánlat 2008 10 29_090223 JP School Renov 2009 - Estimation" xfId="619" xr:uid="{00000000-0005-0000-0000-000024020000}"/>
    <cellStyle name="_M3BC-statika-070326_Hopferwieser Alpine Ph1 épületgépészet légtechnika 4  ütem ajánlat 2008 10 29_150107 SEWS-AWH EXECUTION Estimation" xfId="620" xr:uid="{00000000-0005-0000-0000-000025020000}"/>
    <cellStyle name="_M3BC-statika-070326_Hopferwieser Alpine Ph1 épületgépészet légtechnika 4  ütem ajánlat 2008 10 30 " xfId="621" xr:uid="{00000000-0005-0000-0000-000026020000}"/>
    <cellStyle name="_M3BC-statika-070326_Hopferwieser Alpine Ph1 épületgépészet légtechnika 4  ütem ajánlat 2008 10 30 _090223 JP School Renov 2009 - Estimation" xfId="622" xr:uid="{00000000-0005-0000-0000-000027020000}"/>
    <cellStyle name="_M3BC-statika-070326_Hopferwieser Alpine Ph1 épületgépészet légtechnika 4  ütem ajánlat 2008 10 30 _150107 SEWS-AWH EXECUTION Estimation" xfId="623" xr:uid="{00000000-0005-0000-0000-000028020000}"/>
    <cellStyle name="_M3BC-statika-070326_Hopferwieser Alpine Ph1 épületgépészet légtechnika 5  ütem ajánlat 2008 10 30 " xfId="624" xr:uid="{00000000-0005-0000-0000-000029020000}"/>
    <cellStyle name="_M3BC-statika-070326_Hopferwieser Alpine Ph1 épületgépészet légtechnika 5  ütem ajánlat 2008 10 30 _090223 JP School Renov 2009 - Estimation" xfId="625" xr:uid="{00000000-0005-0000-0000-00002A020000}"/>
    <cellStyle name="_M3BC-statika-070326_Hopferwieser Alpine Ph1 épületgépészet légtechnika 5  ütem ajánlat 2008 10 30 _150107 SEWS-AWH EXECUTION Estimation" xfId="626" xr:uid="{00000000-0005-0000-0000-00002B020000}"/>
    <cellStyle name="_M3BC-statika-070326_Hopferwieser Alpine Ph1 épületgépészet légtechnika 5. ütem ajánlat 2008.10.29" xfId="627" xr:uid="{00000000-0005-0000-0000-00002C020000}"/>
    <cellStyle name="_M3BC-statika-070326_Hopferwieser Alpine Ph1 épületgépészet légtechnika 5. ütem ajánlat 2008.10.29_090223 JP School Renov 2009 - Estimation" xfId="628" xr:uid="{00000000-0005-0000-0000-00002D020000}"/>
    <cellStyle name="_M3BC-statika-070326_Hopferwieser Alpine Ph1 épületgépészet légtechnika 5. ütem ajánlat 2008.10.29_150107 SEWS-AWH EXECUTION Estimation" xfId="629" xr:uid="{00000000-0005-0000-0000-00002E020000}"/>
    <cellStyle name="_M3BC-statika-070326_Hopferwieser ALPINE PH1 épületgépészet sűrített levegő 5. ütem leadott 2008.10.29" xfId="630" xr:uid="{00000000-0005-0000-0000-00002F020000}"/>
    <cellStyle name="_M3BC-statika-070326_Hopferwieser ALPINE PH1 épületgépészet sűrített levegő 5. ütem leadott 2008.10.29_090223 JP School Renov 2009 - Estimation" xfId="631" xr:uid="{00000000-0005-0000-0000-000030020000}"/>
    <cellStyle name="_M3BC-statika-070326_Hopferwieser ALPINE PH1 épületgépészet sűrített levegő 5. ütem leadott 2008.10.29_150107 SEWS-AWH EXECUTION Estimation" xfId="632" xr:uid="{00000000-0005-0000-0000-000031020000}"/>
    <cellStyle name="_M3BC-statika-070326_M30-gepeszet Final-to be submitted" xfId="633" xr:uid="{00000000-0005-0000-0000-000032020000}"/>
    <cellStyle name="_M3BC-statika-070326_M70-1_kozmuvek Final - to be submitted" xfId="634" xr:uid="{00000000-0005-0000-0000-000033020000}"/>
    <cellStyle name="_M40_2-elektromos Final - to be submitted" xfId="635" xr:uid="{00000000-0005-0000-0000-000034020000}"/>
    <cellStyle name="_M70-1_kozmuvek Final - to be submitted" xfId="636" xr:uid="{00000000-0005-0000-0000-000035020000}"/>
    <cellStyle name="_MÁVgázoltó" xfId="637" xr:uid="{00000000-0005-0000-0000-000036020000}"/>
    <cellStyle name="_ME Cost balance Denso Uc Injector 20070214 (2)" xfId="638" xr:uid="{00000000-0005-0000-0000-000037020000}"/>
    <cellStyle name="_Millenium városközpont 7a ép sprinkler ajánlat_jav_2007.07.18._hopferwieser_mail" xfId="639" xr:uid="{00000000-0005-0000-0000-000038020000}"/>
    <cellStyle name="_Millenium városközpont 7a ép sprinkler ajánlat_jav_2007.07.18._hopferwieser_mail_080321 EXEDY ME summary with VE mod by Geza" xfId="640" xr:uid="{00000000-0005-0000-0000-000039020000}"/>
    <cellStyle name="_Millenium városközpont 7a ép sprinkler ajánlat_jav_2007.07.18._hopferwieser_mail_090223 JP School Renov 2009 - Estimation" xfId="641" xr:uid="{00000000-0005-0000-0000-00003A020000}"/>
    <cellStyle name="_Millenium városközpont 7a ép sprinkler ajánlat_jav_2007.07.18._hopferwieser_mail_150107 SEWS-AWH EXECUTION Estimation" xfId="642" xr:uid="{00000000-0005-0000-0000-00003B020000}"/>
    <cellStyle name="_Millenium városközpont 7a ép sprinkler ajánlat_jav_2007.07.18._hopferwieser_mail_Annex 1" xfId="643" xr:uid="{00000000-0005-0000-0000-00003C020000}"/>
    <cellStyle name="_Millenium városközpont 7a ép sprinkler ajánlat_jav_2007.07.18._hopferwieser_mail_HIROTEEC-ME Rough Estimation-20081210" xfId="644" xr:uid="{00000000-0005-0000-0000-00003D020000}"/>
    <cellStyle name="_Millenium városközpont 7a ép sprinkler ajánlat_jav_2007.07.18._hopferwieser_mail_Hopferwieser ALPINE PH1 épületgépészet sűrített levegő 5. ütem leadott 2008.10.29" xfId="645" xr:uid="{00000000-0005-0000-0000-00003E020000}"/>
    <cellStyle name="_Millenium városközpont 7a ép sprinkler ajánlat_jav_2007.07.18._hopferwieser_mail_Hopferwieser ALPINE PH1 épületgépészet sűrített levegő 5. ütem leadott 2008.10.29_090223 JP School Renov 2009 - Estimation" xfId="646" xr:uid="{00000000-0005-0000-0000-00003F020000}"/>
    <cellStyle name="_Millenium városközpont 7a ép sprinkler ajánlat_jav_2007.07.18._hopferwieser_mail_Hopferwieser ALPINE PH1 épületgépészet sűrített levegő 5. ütem leadott 2008.10.29_150107 SEWS-AWH EXECUTION Estimation" xfId="647" xr:uid="{00000000-0005-0000-0000-000040020000}"/>
    <cellStyle name="_Millenium városközpont 7a ép sprinkler ajánlat_jav_2007.07.18._hopferwieser_mail_M30-gepeszet Final-to be submitted" xfId="648" xr:uid="{00000000-0005-0000-0000-000041020000}"/>
    <cellStyle name="_Millenium városközpont 7a ép sprinkler ajánlat_jav_2007.07.18._hopferwieser_mail_M70-1_kozmuvek Final - to be submitted" xfId="649" xr:uid="{00000000-0005-0000-0000-000042020000}"/>
    <cellStyle name="_MOd by TAK A08-212A Rough Electrical Estimation -  Yorozu költségbecslés e-mail" xfId="650" xr:uid="{00000000-0005-0000-0000-000043020000}"/>
    <cellStyle name="_MOd by TAK A08-212A Rough Electrical Estimation -  Yorozu költségbecslés e-mail_081124 HTC ME Specification Rev1" xfId="651" xr:uid="{00000000-0005-0000-0000-000044020000}"/>
    <cellStyle name="_MOd by TAK A08-212A Rough Electrical Estimation -  Yorozu költségbecslés e-mail_081202 HTC ME Specification Rev1" xfId="652" xr:uid="{00000000-0005-0000-0000-000045020000}"/>
    <cellStyle name="_MOd by TAK A08-212A Rough Electrical Estimation -  Yorozu költségbecslés e-mail_YOROZU-M&amp;E Rough Estimation-20080715-3" xfId="653" xr:uid="{00000000-0005-0000-0000-000046020000}"/>
    <cellStyle name="_Műhely hűtés SEP1" xfId="665" xr:uid="{00000000-0005-0000-0000-000052020000}"/>
    <cellStyle name="_Műhely hűtés SEP1_080321 EXEDY ME summary with VE mod by Geza" xfId="666" xr:uid="{00000000-0005-0000-0000-000053020000}"/>
    <cellStyle name="_Műhely hűtés SEP1_090223 JP School Renov 2009 - Estimation" xfId="667" xr:uid="{00000000-0005-0000-0000-000054020000}"/>
    <cellStyle name="_Műhely hűtés SEP1_150107 SEWS-AWH EXECUTION Estimation" xfId="668" xr:uid="{00000000-0005-0000-0000-000055020000}"/>
    <cellStyle name="_Műhely hűtés SEP1_Annex 1" xfId="669" xr:uid="{00000000-0005-0000-0000-000056020000}"/>
    <cellStyle name="_Műhely hűtés SEP1_HIROTEEC-ME Rough Estimation-20081210" xfId="670" xr:uid="{00000000-0005-0000-0000-000057020000}"/>
    <cellStyle name="_Műhely hűtés SEP1_Hopferwieser ALPINE PH1 épületgépészet sűrített levegő 5. ütem leadott 2008.10.29" xfId="671" xr:uid="{00000000-0005-0000-0000-000058020000}"/>
    <cellStyle name="_Műhely hűtés SEP1_Hopferwieser ALPINE PH1 épületgépészet sűrített levegő 5. ütem leadott 2008.10.29_090223 JP School Renov 2009 - Estimation" xfId="672" xr:uid="{00000000-0005-0000-0000-000059020000}"/>
    <cellStyle name="_Műhely hűtés SEP1_Hopferwieser ALPINE PH1 épületgépészet sűrített levegő 5. ütem leadott 2008.10.29_150107 SEWS-AWH EXECUTION Estimation" xfId="673" xr:uid="{00000000-0005-0000-0000-00005A020000}"/>
    <cellStyle name="_Műhely hűtés SEP1_M30-gepeszet Final-to be submitted" xfId="674" xr:uid="{00000000-0005-0000-0000-00005B020000}"/>
    <cellStyle name="_Műhely hűtés SEP1_M70-1_kozmuvek Final - to be submitted" xfId="675" xr:uid="{00000000-0005-0000-0000-00005C020000}"/>
    <cellStyle name="_Műhely sűrített levegő SEP2 " xfId="676" xr:uid="{00000000-0005-0000-0000-00005D020000}"/>
    <cellStyle name="_Műhely sűrített levegő SEP2 _080321 EXEDY ME summary with VE mod by Geza" xfId="677" xr:uid="{00000000-0005-0000-0000-00005E020000}"/>
    <cellStyle name="_Műhely sűrített levegő SEP2 _090223 JP School Renov 2009 - Estimation" xfId="678" xr:uid="{00000000-0005-0000-0000-00005F020000}"/>
    <cellStyle name="_Műhely sűrített levegő SEP2 _150107 SEWS-AWH EXECUTION Estimation" xfId="679" xr:uid="{00000000-0005-0000-0000-000060020000}"/>
    <cellStyle name="_Műhely sűrített levegő SEP2 _Annex 1" xfId="680" xr:uid="{00000000-0005-0000-0000-000061020000}"/>
    <cellStyle name="_Műhely sűrített levegő SEP2 _HIROTEEC-ME Rough Estimation-20081210" xfId="681" xr:uid="{00000000-0005-0000-0000-000062020000}"/>
    <cellStyle name="_Műhely sűrített levegő SEP2 _Hopferwieser ALPINE PH1 épületgépészet sűrített levegő 5. ütem leadott 2008.10.29" xfId="682" xr:uid="{00000000-0005-0000-0000-000063020000}"/>
    <cellStyle name="_Műhely sűrített levegő SEP2 _Hopferwieser ALPINE PH1 épületgépészet sűrített levegő 5. ütem leadott 2008.10.29_090223 JP School Renov 2009 - Estimation" xfId="683" xr:uid="{00000000-0005-0000-0000-000064020000}"/>
    <cellStyle name="_Műhely sűrített levegő SEP2 _Hopferwieser ALPINE PH1 épületgépészet sűrített levegő 5. ütem leadott 2008.10.29_150107 SEWS-AWH EXECUTION Estimation" xfId="684" xr:uid="{00000000-0005-0000-0000-000065020000}"/>
    <cellStyle name="_Műhely sűrített levegő SEP2 _M30-gepeszet Final-to be submitted" xfId="685" xr:uid="{00000000-0005-0000-0000-000066020000}"/>
    <cellStyle name="_Műhely sűrített levegő SEP2 _M70-1_kozmuvek Final - to be submitted" xfId="686" xr:uid="{00000000-0005-0000-0000-000067020000}"/>
    <cellStyle name="_Munkafüzet1" xfId="654" xr:uid="{00000000-0005-0000-0000-000047020000}"/>
    <cellStyle name="_Munkafüzet1_080321 EXEDY ME summary with VE mod by Geza" xfId="655" xr:uid="{00000000-0005-0000-0000-000048020000}"/>
    <cellStyle name="_Munkafüzet1_090223 JP School Renov 2009 - Estimation" xfId="656" xr:uid="{00000000-0005-0000-0000-000049020000}"/>
    <cellStyle name="_Munkafüzet1_150107 SEWS-AWH EXECUTION Estimation" xfId="657" xr:uid="{00000000-0005-0000-0000-00004A020000}"/>
    <cellStyle name="_Munkafüzet1_Annex 1" xfId="658" xr:uid="{00000000-0005-0000-0000-00004B020000}"/>
    <cellStyle name="_Munkafüzet1_HIROTEEC-ME Rough Estimation-20081210" xfId="659" xr:uid="{00000000-0005-0000-0000-00004C020000}"/>
    <cellStyle name="_Munkafüzet1_Hopferwieser ALPINE PH1 épületgépészet sűrített levegő 5. ütem leadott 2008.10.29" xfId="660" xr:uid="{00000000-0005-0000-0000-00004D020000}"/>
    <cellStyle name="_Munkafüzet1_Hopferwieser ALPINE PH1 épületgépészet sűrített levegő 5. ütem leadott 2008.10.29_090223 JP School Renov 2009 - Estimation" xfId="661" xr:uid="{00000000-0005-0000-0000-00004E020000}"/>
    <cellStyle name="_Munkafüzet1_Hopferwieser ALPINE PH1 épületgépészet sűrített levegő 5. ütem leadott 2008.10.29_150107 SEWS-AWH EXECUTION Estimation" xfId="662" xr:uid="{00000000-0005-0000-0000-00004F020000}"/>
    <cellStyle name="_Munkafüzet1_M30-gepeszet Final-to be submitted" xfId="663" xr:uid="{00000000-0005-0000-0000-000050020000}"/>
    <cellStyle name="_Munkafüzet1_M70-1_kozmuvek Final - to be submitted" xfId="664" xr:uid="{00000000-0005-0000-0000-000051020000}"/>
    <cellStyle name="_NOKIA OHUB raktárcsarnok Komárom 2007.05.29" xfId="687" xr:uid="{00000000-0005-0000-0000-000068020000}"/>
    <cellStyle name="_NOKIA OHUB raktárcsarnok Komárom 2007.05.29_080321 EXEDY ME summary with VE mod by Geza" xfId="688" xr:uid="{00000000-0005-0000-0000-000069020000}"/>
    <cellStyle name="_NOKIA OHUB raktárcsarnok Komárom 2007.05.29_090223 JP School Renov 2009 - Estimation" xfId="689" xr:uid="{00000000-0005-0000-0000-00006A020000}"/>
    <cellStyle name="_NOKIA OHUB raktárcsarnok Komárom 2007.05.29_150107 SEWS-AWH EXECUTION Estimation" xfId="690" xr:uid="{00000000-0005-0000-0000-00006B020000}"/>
    <cellStyle name="_NOKIA OHUB raktárcsarnok Komárom 2007.05.29_Annex 1" xfId="691" xr:uid="{00000000-0005-0000-0000-00006C020000}"/>
    <cellStyle name="_NOKIA OHUB raktárcsarnok Komárom 2007.05.29_Estimation - M&amp;E - Summit D&amp;V Modified" xfId="692" xr:uid="{00000000-0005-0000-0000-00006D020000}"/>
    <cellStyle name="_NOKIA OHUB raktárcsarnok Komárom 2007.05.29_Estimation - M&amp;E - Summit D&amp;V Modified_081124 HTC ME Specification Rev1" xfId="693" xr:uid="{00000000-0005-0000-0000-00006E020000}"/>
    <cellStyle name="_NOKIA OHUB raktárcsarnok Komárom 2007.05.29_Estimation - M&amp;E - Summit D&amp;V Modified_081202 HTC ME Specification Rev1" xfId="694" xr:uid="{00000000-0005-0000-0000-00006F020000}"/>
    <cellStyle name="_NOKIA OHUB raktárcsarnok Komárom 2007.05.29_Estimation - M&amp;E - Summit D&amp;V Modified_YOROZU-M&amp;E Rough Estimation-20080715-3" xfId="695" xr:uid="{00000000-0005-0000-0000-000070020000}"/>
    <cellStyle name="_NOKIA OHUB raktárcsarnok Komárom 2007.05.29_Estimation - ME - Alpine New Compressor+ Room Ventilation 2008 10 31" xfId="696" xr:uid="{00000000-0005-0000-0000-000071020000}"/>
    <cellStyle name="_NOKIA OHUB raktárcsarnok Komárom 2007.05.29_Estimation for Roof penetration - Taiho - 20081112" xfId="697" xr:uid="{00000000-0005-0000-0000-000072020000}"/>
    <cellStyle name="_NOKIA OHUB raktárcsarnok Komárom 2007.05.29_HIROTEEC-ME Rough Estimation-20081210" xfId="698" xr:uid="{00000000-0005-0000-0000-000073020000}"/>
    <cellStyle name="_NOKIA OHUB raktárcsarnok Komárom 2007.05.29_Hopferwieser Alpine Ph1 épületgépészet légtechnika 4  ütem ajánlat 2008 10 29" xfId="699" xr:uid="{00000000-0005-0000-0000-000074020000}"/>
    <cellStyle name="_NOKIA OHUB raktárcsarnok Komárom 2007.05.29_Hopferwieser Alpine Ph1 épületgépészet légtechnika 4  ütem ajánlat 2008 10 29 mod by Howi" xfId="700" xr:uid="{00000000-0005-0000-0000-000075020000}"/>
    <cellStyle name="_NOKIA OHUB raktárcsarnok Komárom 2007.05.29_Hopferwieser Alpine Ph1 épületgépészet légtechnika 4  ütem ajánlat 2008 10 29 mod by Howi_090223 JP School Renov 2009 - Estimation" xfId="701" xr:uid="{00000000-0005-0000-0000-000076020000}"/>
    <cellStyle name="_NOKIA OHUB raktárcsarnok Komárom 2007.05.29_Hopferwieser Alpine Ph1 épületgépészet légtechnika 4  ütem ajánlat 2008 10 29 mod by Howi_150107 SEWS-AWH EXECUTION Estimation" xfId="702" xr:uid="{00000000-0005-0000-0000-000077020000}"/>
    <cellStyle name="_NOKIA OHUB raktárcsarnok Komárom 2007.05.29_Hopferwieser Alpine Ph1 épületgépészet légtechnika 4  ütem ajánlat 2008 10 29_090223 JP School Renov 2009 - Estimation" xfId="703" xr:uid="{00000000-0005-0000-0000-000078020000}"/>
    <cellStyle name="_NOKIA OHUB raktárcsarnok Komárom 2007.05.29_Hopferwieser Alpine Ph1 épületgépészet légtechnika 4  ütem ajánlat 2008 10 29_150107 SEWS-AWH EXECUTION Estimation" xfId="704" xr:uid="{00000000-0005-0000-0000-000079020000}"/>
    <cellStyle name="_NOKIA OHUB raktárcsarnok Komárom 2007.05.29_Hopferwieser Alpine Ph1 épületgépészet légtechnika 4  ütem ajánlat 2008 10 30 " xfId="705" xr:uid="{00000000-0005-0000-0000-00007A020000}"/>
    <cellStyle name="_NOKIA OHUB raktárcsarnok Komárom 2007.05.29_Hopferwieser Alpine Ph1 épületgépészet légtechnika 4  ütem ajánlat 2008 10 30 _090223 JP School Renov 2009 - Estimation" xfId="706" xr:uid="{00000000-0005-0000-0000-00007B020000}"/>
    <cellStyle name="_NOKIA OHUB raktárcsarnok Komárom 2007.05.29_Hopferwieser Alpine Ph1 épületgépészet légtechnika 4  ütem ajánlat 2008 10 30 _150107 SEWS-AWH EXECUTION Estimation" xfId="707" xr:uid="{00000000-0005-0000-0000-00007C020000}"/>
    <cellStyle name="_NOKIA OHUB raktárcsarnok Komárom 2007.05.29_Hopferwieser Alpine Ph1 épületgépészet légtechnika 5  ütem ajánlat 2008 10 30 " xfId="708" xr:uid="{00000000-0005-0000-0000-00007D020000}"/>
    <cellStyle name="_NOKIA OHUB raktárcsarnok Komárom 2007.05.29_Hopferwieser Alpine Ph1 épületgépészet légtechnika 5  ütem ajánlat 2008 10 30 _090223 JP School Renov 2009 - Estimation" xfId="709" xr:uid="{00000000-0005-0000-0000-00007E020000}"/>
    <cellStyle name="_NOKIA OHUB raktárcsarnok Komárom 2007.05.29_Hopferwieser Alpine Ph1 épületgépészet légtechnika 5  ütem ajánlat 2008 10 30 _150107 SEWS-AWH EXECUTION Estimation" xfId="710" xr:uid="{00000000-0005-0000-0000-00007F020000}"/>
    <cellStyle name="_NOKIA OHUB raktárcsarnok Komárom 2007.05.29_Hopferwieser Alpine Ph1 épületgépészet légtechnika 5. ütem ajánlat 2008.10.29" xfId="711" xr:uid="{00000000-0005-0000-0000-000080020000}"/>
    <cellStyle name="_NOKIA OHUB raktárcsarnok Komárom 2007.05.29_Hopferwieser Alpine Ph1 épületgépészet légtechnika 5. ütem ajánlat 2008.10.29_090223 JP School Renov 2009 - Estimation" xfId="712" xr:uid="{00000000-0005-0000-0000-000081020000}"/>
    <cellStyle name="_NOKIA OHUB raktárcsarnok Komárom 2007.05.29_Hopferwieser Alpine Ph1 épületgépészet légtechnika 5. ütem ajánlat 2008.10.29_150107 SEWS-AWH EXECUTION Estimation" xfId="713" xr:uid="{00000000-0005-0000-0000-000082020000}"/>
    <cellStyle name="_NOKIA OHUB raktárcsarnok Komárom 2007.05.29_Hopferwieser ALPINE PH1 épületgépészet sűrített levegő 5. ütem leadott 2008.10.29" xfId="714" xr:uid="{00000000-0005-0000-0000-000083020000}"/>
    <cellStyle name="_NOKIA OHUB raktárcsarnok Komárom 2007.05.29_Hopferwieser ALPINE PH1 épületgépészet sűrített levegő 5. ütem leadott 2008.10.29_090223 JP School Renov 2009 - Estimation" xfId="715" xr:uid="{00000000-0005-0000-0000-000084020000}"/>
    <cellStyle name="_NOKIA OHUB raktárcsarnok Komárom 2007.05.29_Hopferwieser ALPINE PH1 épületgépészet sűrített levegő 5. ütem leadott 2008.10.29_150107 SEWS-AWH EXECUTION Estimation" xfId="716" xr:uid="{00000000-0005-0000-0000-000085020000}"/>
    <cellStyle name="_NOKIA OHUB raktárcsarnok Komárom 2007.05.29_M30-gepeszet Final-to be submitted" xfId="717" xr:uid="{00000000-0005-0000-0000-000086020000}"/>
    <cellStyle name="_NOKIA OHUB raktárcsarnok Komárom 2007.05.29_M70-1_kozmuvek Final - to be submitted" xfId="718" xr:uid="{00000000-0005-0000-0000-000087020000}"/>
    <cellStyle name="_PS1-Hőközont" xfId="719" xr:uid="{00000000-0005-0000-0000-000088020000}"/>
    <cellStyle name="_PS1-Hőközont_080321 EXEDY ME summary with VE mod by Geza" xfId="720" xr:uid="{00000000-0005-0000-0000-000089020000}"/>
    <cellStyle name="_PS1-Hőközont_090223 JP School Renov 2009 - Estimation" xfId="721" xr:uid="{00000000-0005-0000-0000-00008A020000}"/>
    <cellStyle name="_PS1-Hőközont_150107 SEWS-AWH EXECUTION Estimation" xfId="722" xr:uid="{00000000-0005-0000-0000-00008B020000}"/>
    <cellStyle name="_PS1-Hőközont_Annex 1" xfId="723" xr:uid="{00000000-0005-0000-0000-00008C020000}"/>
    <cellStyle name="_PS1-Hőközont_HIROTEEC-ME Rough Estimation-20081210" xfId="724" xr:uid="{00000000-0005-0000-0000-00008D020000}"/>
    <cellStyle name="_PS1-Hőközont_Hopferwieser ALPINE PH1 épületgépészet sűrített levegő 5. ütem leadott 2008.10.29" xfId="725" xr:uid="{00000000-0005-0000-0000-00008E020000}"/>
    <cellStyle name="_PS1-Hőközont_Hopferwieser ALPINE PH1 épületgépészet sűrített levegő 5. ütem leadott 2008.10.29_090223 JP School Renov 2009 - Estimation" xfId="726" xr:uid="{00000000-0005-0000-0000-00008F020000}"/>
    <cellStyle name="_PS1-Hőközont_Hopferwieser ALPINE PH1 épületgépészet sűrített levegő 5. ütem leadott 2008.10.29_150107 SEWS-AWH EXECUTION Estimation" xfId="727" xr:uid="{00000000-0005-0000-0000-000090020000}"/>
    <cellStyle name="_PS1-Hőközont_M30-gepeszet Final-to be submitted" xfId="728" xr:uid="{00000000-0005-0000-0000-000091020000}"/>
    <cellStyle name="_PS1-Hőközont_M70-1_kozmuvek Final - to be submitted" xfId="729" xr:uid="{00000000-0005-0000-0000-000092020000}"/>
    <cellStyle name="_Sebranice-Alps Electrtic-324-2007" xfId="730" xr:uid="{00000000-0005-0000-0000-000093020000}"/>
    <cellStyle name="_SEWS-AWH production equipment list 20081111" xfId="731" xr:uid="{00000000-0005-0000-0000-000094020000}"/>
    <cellStyle name="_SEWS-AWH production equipment list 20081111_090223 JP School Renov 2009 - Estimation" xfId="732" xr:uid="{00000000-0005-0000-0000-000095020000}"/>
    <cellStyle name="_SEWS-AWH production equipment list 20081111_150107 SEWS-AWH EXECUTION Estimation" xfId="733" xr:uid="{00000000-0005-0000-0000-000096020000}"/>
    <cellStyle name="_SONY NITRA" xfId="734" xr:uid="{00000000-0005-0000-0000-000097020000}"/>
    <cellStyle name="_SONY NITRA_080321 EXEDY ME summary with VE mod by Geza" xfId="735" xr:uid="{00000000-0005-0000-0000-000098020000}"/>
    <cellStyle name="_SONY NITRA_090223 JP School Renov 2009 - Estimation" xfId="736" xr:uid="{00000000-0005-0000-0000-000099020000}"/>
    <cellStyle name="_SONY NITRA_150107 SEWS-AWH EXECUTION Estimation" xfId="737" xr:uid="{00000000-0005-0000-0000-00009A020000}"/>
    <cellStyle name="_SONY NITRA_Annex 1" xfId="738" xr:uid="{00000000-0005-0000-0000-00009B020000}"/>
    <cellStyle name="_SONY NITRA_HIROTEEC-ME Rough Estimation-20081210" xfId="739" xr:uid="{00000000-0005-0000-0000-00009C020000}"/>
    <cellStyle name="_SONY NITRA_Hopferwieser ALPINE PH1 épületgépészet sűrített levegő 5. ütem leadott 2008.10.29" xfId="740" xr:uid="{00000000-0005-0000-0000-00009D020000}"/>
    <cellStyle name="_SONY NITRA_Hopferwieser ALPINE PH1 épületgépészet sűrített levegő 5. ütem leadott 2008.10.29_090223 JP School Renov 2009 - Estimation" xfId="741" xr:uid="{00000000-0005-0000-0000-00009E020000}"/>
    <cellStyle name="_SONY NITRA_Hopferwieser ALPINE PH1 épületgépészet sűrített levegő 5. ütem leadott 2008.10.29_150107 SEWS-AWH EXECUTION Estimation" xfId="742" xr:uid="{00000000-0005-0000-0000-00009F020000}"/>
    <cellStyle name="_SONY NITRA_M30-gepeszet Final-to be submitted" xfId="743" xr:uid="{00000000-0005-0000-0000-0000A0020000}"/>
    <cellStyle name="_SONY NITRA_M70-1_kozmuvek Final - to be submitted" xfId="744" xr:uid="{00000000-0005-0000-0000-0000A1020000}"/>
    <cellStyle name="_spalte-kommentar" xfId="745" xr:uid="{00000000-0005-0000-0000-0000A2020000}"/>
    <cellStyle name="_spalte-kommentar_060926 subcontractor list for TTCE_02" xfId="746" xr:uid="{00000000-0005-0000-0000-0000A3020000}"/>
    <cellStyle name="_spalte-kommentar_S013 - Liberec_roof CN 13 1 09" xfId="747" xr:uid="{00000000-0005-0000-0000-0000A4020000}"/>
    <cellStyle name="_spalte-kommentar_unit cost Mizutani HITACHI Extension Rosswein DE 23.06.2005 (230505)" xfId="748" xr:uid="{00000000-0005-0000-0000-0000A5020000}"/>
    <cellStyle name="_spalte-kommentar_unit cost Mizutani HITACHI Extension Rosswein DE 23.06.2005 (230505)_Hitachi Sachsen Ph.2 05.06.24" xfId="749" xr:uid="{00000000-0005-0000-0000-0000A6020000}"/>
    <cellStyle name="_SUB-CON TENDER List 20070328 J+G" xfId="750" xr:uid="{00000000-0005-0000-0000-0000A7020000}"/>
    <cellStyle name="_Summary Clarion 20.12.05" xfId="751" xr:uid="{00000000-0005-0000-0000-0000A8020000}"/>
    <cellStyle name="_Summary Clarion 20.12.05_Clarion Step-12008 Step-22009 02042008 by Geza" xfId="752" xr:uid="{00000000-0005-0000-0000-0000A9020000}"/>
    <cellStyle name="_Summary Clarion 20.12.05_Clarion Step-12008 Step-22009 31032008 by Geza" xfId="753" xr:uid="{00000000-0005-0000-0000-0000AA020000}"/>
    <cellStyle name="_Summary Clarion 20.12.05_Clarion Step-1-2008 xls Step-2-2009 with Option 29012008 by Geza" xfId="754" xr:uid="{00000000-0005-0000-0000-0000AB020000}"/>
    <cellStyle name="_Summary Clarion 20.12.05_Submit-Clarion Step-1-2008 with Option 01042008 by Geza" xfId="755" xr:uid="{00000000-0005-0000-0000-0000AC020000}"/>
    <cellStyle name="_Summary Clarion 20.12.05_Submit-Clarion Step-1-2008 with Option 02042008 by Geza" xfId="756" xr:uid="{00000000-0005-0000-0000-0000AD020000}"/>
    <cellStyle name="_Summary Clarion 20.12.05_Submit-Clarion Step-1-2008 with Option 26032008 by Geza" xfId="757" xr:uid="{00000000-0005-0000-0000-0000AE020000}"/>
    <cellStyle name="_Summary Clarion 20.12.05_Submit-Clarion Step-1-2008 with Option 31032008 by Geza" xfId="758" xr:uid="{00000000-0005-0000-0000-0000AF020000}"/>
    <cellStyle name="_Summary Clarion final 20051220 (2)" xfId="759" xr:uid="{00000000-0005-0000-0000-0000B0020000}"/>
    <cellStyle name="_Sűrített levegő_SA_SB SEP2" xfId="760" xr:uid="{00000000-0005-0000-0000-0000B1020000}"/>
    <cellStyle name="_Sűrített levegő_SA_SB SEP2_080321 EXEDY ME summary with VE mod by Geza" xfId="761" xr:uid="{00000000-0005-0000-0000-0000B2020000}"/>
    <cellStyle name="_Sűrített levegő_SA_SB SEP2_090223 JP School Renov 2009 - Estimation" xfId="762" xr:uid="{00000000-0005-0000-0000-0000B3020000}"/>
    <cellStyle name="_Sűrített levegő_SA_SB SEP2_150107 SEWS-AWH EXECUTION Estimation" xfId="763" xr:uid="{00000000-0005-0000-0000-0000B4020000}"/>
    <cellStyle name="_Sűrített levegő_SA_SB SEP2_Annex 1" xfId="764" xr:uid="{00000000-0005-0000-0000-0000B5020000}"/>
    <cellStyle name="_Sűrített levegő_SA_SB SEP2_HIROTEEC-ME Rough Estimation-20081210" xfId="765" xr:uid="{00000000-0005-0000-0000-0000B6020000}"/>
    <cellStyle name="_Sűrített levegő_SA_SB SEP2_Hopferwieser ALPINE PH1 épületgépészet sűrített levegő 5. ütem leadott 2008.10.29" xfId="766" xr:uid="{00000000-0005-0000-0000-0000B7020000}"/>
    <cellStyle name="_Sűrített levegő_SA_SB SEP2_Hopferwieser ALPINE PH1 épületgépészet sűrített levegő 5. ütem leadott 2008.10.29_090223 JP School Renov 2009 - Estimation" xfId="767" xr:uid="{00000000-0005-0000-0000-0000B8020000}"/>
    <cellStyle name="_Sűrített levegő_SA_SB SEP2_Hopferwieser ALPINE PH1 épületgépészet sűrített levegő 5. ütem leadott 2008.10.29_150107 SEWS-AWH EXECUTION Estimation" xfId="768" xr:uid="{00000000-0005-0000-0000-0000B9020000}"/>
    <cellStyle name="_Sűrített levegő_SA_SB SEP2_M30-gepeszet Final-to be submitted" xfId="769" xr:uid="{00000000-0005-0000-0000-0000BA020000}"/>
    <cellStyle name="_Sűrített levegő_SA_SB SEP2_M70-1_kozmuvek Final - to be submitted" xfId="770" xr:uid="{00000000-0005-0000-0000-0000BB020000}"/>
    <cellStyle name="_TAKNET Electrical" xfId="771" xr:uid="{00000000-0005-0000-0000-0000BC020000}"/>
    <cellStyle name="_TAKNET Electrical_Clarion Step-12008 Step-22009 02042008 by Geza" xfId="772" xr:uid="{00000000-0005-0000-0000-0000BD020000}"/>
    <cellStyle name="_TAKNET Electrical_Estimation - M&amp;E - Summit D&amp;V Modified" xfId="773" xr:uid="{00000000-0005-0000-0000-0000BE020000}"/>
    <cellStyle name="_TAKNET Electrical_Estimation - M&amp;E - Summit D&amp;V Modified_081124 HTC ME Specification Rev1" xfId="774" xr:uid="{00000000-0005-0000-0000-0000BF020000}"/>
    <cellStyle name="_TAKNET Electrical_Estimation - M&amp;E - Summit D&amp;V Modified_081202 HTC ME Specification Rev1" xfId="775" xr:uid="{00000000-0005-0000-0000-0000C0020000}"/>
    <cellStyle name="_TAKNET Electrical_Estimation - M&amp;E - Summit D&amp;V Modified_YOROZU-M&amp;E Rough Estimation-20080715-3" xfId="776" xr:uid="{00000000-0005-0000-0000-0000C1020000}"/>
    <cellStyle name="_TAKNET Electrical_M&amp;E Estimation - Clarion - 08.12.06" xfId="777" xr:uid="{00000000-0005-0000-0000-0000C2020000}"/>
    <cellStyle name="_TAKNET Electrical_M&amp;E Estimation - Clarion - 08.12.06_Submit-Clarion Step-1-2008 with Option 26032008 by Geza" xfId="778" xr:uid="{00000000-0005-0000-0000-0000C3020000}"/>
    <cellStyle name="_TAKNET Electrical_M&amp;E Estimation - Clarion - 08.12.06_Submit-Clarion Step-1-2008 with Option 31032008 by Geza" xfId="779" xr:uid="{00000000-0005-0000-0000-0000C4020000}"/>
    <cellStyle name="_templateME" xfId="780" xr:uid="{00000000-0005-0000-0000-0000C5020000}"/>
    <cellStyle name="_TGSSC2 BOQ (TAKENAKA) 02July2003" xfId="781" xr:uid="{00000000-0005-0000-0000-0000C6020000}"/>
    <cellStyle name="_toyota ajánlat VIV Rt" xfId="782" xr:uid="{00000000-0005-0000-0000-0000C7020000}"/>
    <cellStyle name="_U ép. fűtés" xfId="783" xr:uid="{00000000-0005-0000-0000-0000C8020000}"/>
    <cellStyle name="_U ép. fűtés_080321 EXEDY ME summary with VE mod by Geza" xfId="784" xr:uid="{00000000-0005-0000-0000-0000C9020000}"/>
    <cellStyle name="_U ép. fűtés_090223 JP School Renov 2009 - Estimation" xfId="785" xr:uid="{00000000-0005-0000-0000-0000CA020000}"/>
    <cellStyle name="_U ép. fűtés_150107 SEWS-AWH EXECUTION Estimation" xfId="786" xr:uid="{00000000-0005-0000-0000-0000CB020000}"/>
    <cellStyle name="_U ép. fűtés_Annex 1" xfId="787" xr:uid="{00000000-0005-0000-0000-0000CC020000}"/>
    <cellStyle name="_U ép. fűtés_HIROTEEC-ME Rough Estimation-20081210" xfId="788" xr:uid="{00000000-0005-0000-0000-0000CD020000}"/>
    <cellStyle name="_U ép. fűtés_Hopferwieser ALPINE PH1 épületgépészet sűrített levegő 5. ütem leadott 2008.10.29" xfId="789" xr:uid="{00000000-0005-0000-0000-0000CE020000}"/>
    <cellStyle name="_U ép. fűtés_Hopferwieser ALPINE PH1 épületgépészet sűrített levegő 5. ütem leadott 2008.10.29_090223 JP School Renov 2009 - Estimation" xfId="790" xr:uid="{00000000-0005-0000-0000-0000CF020000}"/>
    <cellStyle name="_U ép. fűtés_Hopferwieser ALPINE PH1 épületgépészet sűrített levegő 5. ütem leadott 2008.10.29_150107 SEWS-AWH EXECUTION Estimation" xfId="791" xr:uid="{00000000-0005-0000-0000-0000D0020000}"/>
    <cellStyle name="_U ép. fűtés_M30-gepeszet Final-to be submitted" xfId="792" xr:uid="{00000000-0005-0000-0000-0000D1020000}"/>
    <cellStyle name="_U ép. fűtés_M70-1_kozmuvek Final - to be submitted" xfId="793" xr:uid="{00000000-0005-0000-0000-0000D2020000}"/>
    <cellStyle name="_U ép. víz-csat" xfId="794" xr:uid="{00000000-0005-0000-0000-0000D3020000}"/>
    <cellStyle name="_U ép. víz-csat_080321 EXEDY ME summary with VE mod by Geza" xfId="795" xr:uid="{00000000-0005-0000-0000-0000D4020000}"/>
    <cellStyle name="_U ép. víz-csat_090223 JP School Renov 2009 - Estimation" xfId="796" xr:uid="{00000000-0005-0000-0000-0000D5020000}"/>
    <cellStyle name="_U ép. víz-csat_150107 SEWS-AWH EXECUTION Estimation" xfId="797" xr:uid="{00000000-0005-0000-0000-0000D6020000}"/>
    <cellStyle name="_U ép. víz-csat_Annex 1" xfId="798" xr:uid="{00000000-0005-0000-0000-0000D7020000}"/>
    <cellStyle name="_U ép. víz-csat_HIROTEEC-ME Rough Estimation-20081210" xfId="799" xr:uid="{00000000-0005-0000-0000-0000D8020000}"/>
    <cellStyle name="_U ép. víz-csat_Hopferwieser ALPINE PH1 épületgépészet sűrített levegő 5. ütem leadott 2008.10.29" xfId="800" xr:uid="{00000000-0005-0000-0000-0000D9020000}"/>
    <cellStyle name="_U ép. víz-csat_Hopferwieser ALPINE PH1 épületgépészet sűrített levegő 5. ütem leadott 2008.10.29_090223 JP School Renov 2009 - Estimation" xfId="801" xr:uid="{00000000-0005-0000-0000-0000DA020000}"/>
    <cellStyle name="_U ép. víz-csat_Hopferwieser ALPINE PH1 épületgépészet sűrített levegő 5. ütem leadott 2008.10.29_150107 SEWS-AWH EXECUTION Estimation" xfId="802" xr:uid="{00000000-0005-0000-0000-0000DB020000}"/>
    <cellStyle name="_U ép. víz-csat_M30-gepeszet Final-to be submitted" xfId="803" xr:uid="{00000000-0005-0000-0000-0000DC020000}"/>
    <cellStyle name="_U ép. víz-csat_M70-1_kozmuvek Final - to be submitted" xfId="804" xr:uid="{00000000-0005-0000-0000-0000DD020000}"/>
    <cellStyle name="_U. ép gáz" xfId="805" xr:uid="{00000000-0005-0000-0000-0000DE020000}"/>
    <cellStyle name="_U. ép gáz_080321 EXEDY ME summary with VE mod by Geza" xfId="806" xr:uid="{00000000-0005-0000-0000-0000DF020000}"/>
    <cellStyle name="_U. ép gáz_090223 JP School Renov 2009 - Estimation" xfId="807" xr:uid="{00000000-0005-0000-0000-0000E0020000}"/>
    <cellStyle name="_U. ép gáz_150107 SEWS-AWH EXECUTION Estimation" xfId="808" xr:uid="{00000000-0005-0000-0000-0000E1020000}"/>
    <cellStyle name="_U. ép gáz_Annex 1" xfId="809" xr:uid="{00000000-0005-0000-0000-0000E2020000}"/>
    <cellStyle name="_U. ép gáz_HIROTEEC-ME Rough Estimation-20081210" xfId="810" xr:uid="{00000000-0005-0000-0000-0000E3020000}"/>
    <cellStyle name="_U. ép gáz_Hopferwieser ALPINE PH1 épületgépészet sűrített levegő 5. ütem leadott 2008.10.29" xfId="811" xr:uid="{00000000-0005-0000-0000-0000E4020000}"/>
    <cellStyle name="_U. ép gáz_Hopferwieser ALPINE PH1 épületgépészet sűrített levegő 5. ütem leadott 2008.10.29_090223 JP School Renov 2009 - Estimation" xfId="812" xr:uid="{00000000-0005-0000-0000-0000E5020000}"/>
    <cellStyle name="_U. ép gáz_Hopferwieser ALPINE PH1 épületgépészet sűrített levegő 5. ütem leadott 2008.10.29_150107 SEWS-AWH EXECUTION Estimation" xfId="813" xr:uid="{00000000-0005-0000-0000-0000E6020000}"/>
    <cellStyle name="_U. ép gáz_M30-gepeszet Final-to be submitted" xfId="814" xr:uid="{00000000-0005-0000-0000-0000E7020000}"/>
    <cellStyle name="_U. ép gáz_M70-1_kozmuvek Final - to be submitted" xfId="815" xr:uid="{00000000-0005-0000-0000-0000E8020000}"/>
    <cellStyle name="_ueber1" xfId="816" xr:uid="{00000000-0005-0000-0000-0000E9020000}"/>
    <cellStyle name="_ueber2" xfId="817" xr:uid="{00000000-0005-0000-0000-0000EA020000}"/>
    <cellStyle name="_ueber3" xfId="818" xr:uid="{00000000-0005-0000-0000-0000EB020000}"/>
    <cellStyle name="_Ushin ME 20080219 by Geza after SubCon Agreements" xfId="819" xr:uid="{00000000-0005-0000-0000-0000EC020000}"/>
    <cellStyle name="_Ushin ME 20080326 by Geza after SubCon Agreements" xfId="820" xr:uid="{00000000-0005-0000-0000-0000ED020000}"/>
    <cellStyle name="_Veszprém" xfId="821" xr:uid="{00000000-0005-0000-0000-0000EE020000}"/>
    <cellStyle name="_veszprémantennabejövő" xfId="822" xr:uid="{00000000-0005-0000-0000-0000EF020000}"/>
    <cellStyle name="_Víz-csatorna PS1" xfId="823" xr:uid="{00000000-0005-0000-0000-0000F0020000}"/>
    <cellStyle name="_Víz-csatorna PS1_080321 EXEDY ME summary with VE mod by Geza" xfId="824" xr:uid="{00000000-0005-0000-0000-0000F1020000}"/>
    <cellStyle name="_Víz-csatorna PS1_090223 JP School Renov 2009 - Estimation" xfId="825" xr:uid="{00000000-0005-0000-0000-0000F2020000}"/>
    <cellStyle name="_Víz-csatorna PS1_150107 SEWS-AWH EXECUTION Estimation" xfId="826" xr:uid="{00000000-0005-0000-0000-0000F3020000}"/>
    <cellStyle name="_Víz-csatorna PS1_Annex 1" xfId="827" xr:uid="{00000000-0005-0000-0000-0000F4020000}"/>
    <cellStyle name="_Víz-csatorna PS1_HIROTEEC-ME Rough Estimation-20081210" xfId="828" xr:uid="{00000000-0005-0000-0000-0000F5020000}"/>
    <cellStyle name="_Víz-csatorna PS1_Hopferwieser ALPINE PH1 épületgépészet sűrített levegő 5. ütem leadott 2008.10.29" xfId="829" xr:uid="{00000000-0005-0000-0000-0000F6020000}"/>
    <cellStyle name="_Víz-csatorna PS1_Hopferwieser ALPINE PH1 épületgépészet sűrített levegő 5. ütem leadott 2008.10.29_090223 JP School Renov 2009 - Estimation" xfId="830" xr:uid="{00000000-0005-0000-0000-0000F7020000}"/>
    <cellStyle name="_Víz-csatorna PS1_Hopferwieser ALPINE PH1 épületgépészet sűrített levegő 5. ütem leadott 2008.10.29_150107 SEWS-AWH EXECUTION Estimation" xfId="831" xr:uid="{00000000-0005-0000-0000-0000F8020000}"/>
    <cellStyle name="_Víz-csatorna PS1_M30-gepeszet Final-to be submitted" xfId="832" xr:uid="{00000000-0005-0000-0000-0000F9020000}"/>
    <cellStyle name="_Víz-csatorna PS1_M70-1_kozmuvek Final - to be submitted" xfId="833" xr:uid="{00000000-0005-0000-0000-0000FA020000}"/>
    <cellStyle name="_W (vízgépház) Víz-csatorna" xfId="834" xr:uid="{00000000-0005-0000-0000-0000FB020000}"/>
    <cellStyle name="_W (vízgépház) Víz-csatorna_080321 EXEDY ME summary with VE mod by Geza" xfId="835" xr:uid="{00000000-0005-0000-0000-0000FC020000}"/>
    <cellStyle name="_W (vízgépház) Víz-csatorna_090223 JP School Renov 2009 - Estimation" xfId="836" xr:uid="{00000000-0005-0000-0000-0000FD020000}"/>
    <cellStyle name="_W (vízgépház) Víz-csatorna_150107 SEWS-AWH EXECUTION Estimation" xfId="837" xr:uid="{00000000-0005-0000-0000-0000FE020000}"/>
    <cellStyle name="_W (vízgépház) Víz-csatorna_Annex 1" xfId="838" xr:uid="{00000000-0005-0000-0000-0000FF020000}"/>
    <cellStyle name="_W (vízgépház) Víz-csatorna_HIROTEEC-ME Rough Estimation-20081210" xfId="839" xr:uid="{00000000-0005-0000-0000-000000030000}"/>
    <cellStyle name="_W (vízgépház) Víz-csatorna_Hopferwieser ALPINE PH1 épületgépészet sűrített levegő 5. ütem leadott 2008.10.29" xfId="840" xr:uid="{00000000-0005-0000-0000-000001030000}"/>
    <cellStyle name="_W (vízgépház) Víz-csatorna_Hopferwieser ALPINE PH1 épületgépészet sűrített levegő 5. ütem leadott 2008.10.29_090223 JP School Renov 2009 - Estimation" xfId="841" xr:uid="{00000000-0005-0000-0000-000002030000}"/>
    <cellStyle name="_W (vízgépház) Víz-csatorna_Hopferwieser ALPINE PH1 épületgépészet sűrített levegő 5. ütem leadott 2008.10.29_150107 SEWS-AWH EXECUTION Estimation" xfId="842" xr:uid="{00000000-0005-0000-0000-000003030000}"/>
    <cellStyle name="_W (vízgépház) Víz-csatorna_M30-gepeszet Final-to be submitted" xfId="843" xr:uid="{00000000-0005-0000-0000-000004030000}"/>
    <cellStyle name="_W (vízgépház) Víz-csatorna_M70-1_kozmuvek Final - to be submitted" xfId="844" xr:uid="{00000000-0005-0000-0000-000005030000}"/>
    <cellStyle name="_WWT version comparison 20071001" xfId="845" xr:uid="{00000000-0005-0000-0000-000006030000}"/>
    <cellStyle name="_zeile-berechnung" xfId="846" xr:uid="{00000000-0005-0000-0000-000007030000}"/>
    <cellStyle name="_zeile-bezeichner" xfId="847" xr:uid="{00000000-0005-0000-0000-000008030000}"/>
    <cellStyle name="_zeile-ergebnis" xfId="848" xr:uid="{00000000-0005-0000-0000-000009030000}"/>
    <cellStyle name="_zeile-rechenzeichen" xfId="849" xr:uid="{00000000-0005-0000-0000-00000A030000}"/>
    <cellStyle name="_zwischensummen" xfId="850" xr:uid="{00000000-0005-0000-0000-00000B030000}"/>
    <cellStyle name="_zwischensummen 2" xfId="5058" xr:uid="{57E49E92-E6E3-4BB6-A814-88F3B6B06294}"/>
    <cellStyle name="_zwischensummen_091105_QAPS NET2ndR00(MEinclVE)" xfId="851" xr:uid="{00000000-0005-0000-0000-00000C030000}"/>
    <cellStyle name="_zwischensummen_091105_QAPS NET2ndR00(MEinclVE) 2" xfId="5059" xr:uid="{6AE8B780-6990-44C3-9C46-509A447BEC4A}"/>
    <cellStyle name="_zwischensummen_S013 - Liberec_roof CN 13 1 09" xfId="852" xr:uid="{00000000-0005-0000-0000-00000D030000}"/>
    <cellStyle name="_zwischensummen_S013 - Liberec_roof CN 13 1 09 2" xfId="5060" xr:uid="{E0FBEA52-7A39-486C-AFB6-684E3CE2B0EC}"/>
    <cellStyle name="_zwischensummen_S013 - Liberec_roof CN 13 1 09_091105_QAPS NET2ndR00(MEinclVE)" xfId="853" xr:uid="{00000000-0005-0000-0000-00000E030000}"/>
    <cellStyle name="_zwischensummen_S013 - Liberec_roof CN 13 1 09_091105_QAPS NET2ndR00(MEinclVE) 2" xfId="5061" xr:uid="{853C363D-2204-4FA4-A46C-7C46CB9A08B6}"/>
    <cellStyle name="_zwischensummen_VWP_Project概要_1" xfId="854" xr:uid="{00000000-0005-0000-0000-00000F030000}"/>
    <cellStyle name="_zwischensummen_VWP_Project概要_1 2" xfId="5062" xr:uid="{B04E48EB-A267-42E4-9EF9-821BCD67E357}"/>
    <cellStyle name="_コピーDaikinD change work list ME_Re09" xfId="855" xr:uid="{00000000-0005-0000-0000-000010030000}"/>
    <cellStyle name="’Ê‰Ý [0.00]_‰Æ‹ïŠTZ" xfId="856" xr:uid="{00000000-0005-0000-0000-000011030000}"/>
    <cellStyle name="’Ê‰Ý_‰Æ‹ïŠTZ" xfId="857" xr:uid="{00000000-0005-0000-0000-000012030000}"/>
    <cellStyle name="•W_`" xfId="858" xr:uid="{00000000-0005-0000-0000-000013030000}"/>
    <cellStyle name="1" xfId="859" xr:uid="{00000000-0005-0000-0000-000014030000}"/>
    <cellStyle name="1 2" xfId="5063" xr:uid="{9C2C01B8-4675-4E35-A73C-ADA780839DCC}"/>
    <cellStyle name="1_049F_K_CH_Piast_wersja2" xfId="860" xr:uid="{00000000-0005-0000-0000-000015030000}"/>
    <cellStyle name="1_049F_K_CH_Piast_wersja2 2" xfId="5064" xr:uid="{A9085DAC-7657-46BD-A0A4-A5156838BE8E}"/>
    <cellStyle name="1_049F_K_CH_Piast_wersja2_091105_QAPS NET2ndR00(MEinclVE)" xfId="861" xr:uid="{00000000-0005-0000-0000-000016030000}"/>
    <cellStyle name="1_049F_K_CH_Piast_wersja2_091105_QAPS NET2ndR00(MEinclVE) 2" xfId="5065" xr:uid="{1111EDE6-020E-4627-8F04-C5DA16620A26}"/>
    <cellStyle name="1_049F_K_CH_Piast_wersja2_S013 - Liberec_roof CN 13 1 09" xfId="862" xr:uid="{00000000-0005-0000-0000-000017030000}"/>
    <cellStyle name="1_049F_K_CH_Piast_wersja2_S013 - Liberec_roof CN 13 1 09 2" xfId="5066" xr:uid="{BB661E68-D691-42DA-AB4E-4EBF4DE4E2C0}"/>
    <cellStyle name="1_049F_K_CH_Piast_wersja2_S013 - Liberec_roof CN 13 1 09_091105_QAPS NET2ndR00(MEinclVE)" xfId="863" xr:uid="{00000000-0005-0000-0000-000018030000}"/>
    <cellStyle name="1_049F_K_CH_Piast_wersja2_S013 - Liberec_roof CN 13 1 09_091105_QAPS NET2ndR00(MEinclVE) 2" xfId="5067" xr:uid="{513AAA34-6B51-4E1B-8117-7372B68DFA34}"/>
    <cellStyle name="1_049F_K_CH_Piast_wersja2_VWP_Project概要_1" xfId="864" xr:uid="{00000000-0005-0000-0000-000019030000}"/>
    <cellStyle name="1_049F_K_CH_Piast_wersja2_VWP_Project概要_1 2" xfId="5068" xr:uid="{EC087743-BE8F-4D0B-BE8D-9B54BA7D581E}"/>
    <cellStyle name="1_65203_2000.05.11" xfId="865" xr:uid="{00000000-0005-0000-0000-00001A030000}"/>
    <cellStyle name="1_65203_2000.05.11 2" xfId="5069" xr:uid="{0D9C858F-CB7D-408E-A26E-7AA5CF4D6547}"/>
    <cellStyle name="1_65203_2000.05.11_091105_QAPS NET2ndR00(MEinclVE)" xfId="866" xr:uid="{00000000-0005-0000-0000-00001B030000}"/>
    <cellStyle name="1_65203_2000.05.11_091105_QAPS NET2ndR00(MEinclVE) 2" xfId="5070" xr:uid="{BFC5E155-E497-45D7-8C48-2EE050B47263}"/>
    <cellStyle name="1_65203_2000.05.11_S013 - Liberec_roof CN 13 1 09" xfId="867" xr:uid="{00000000-0005-0000-0000-00001C030000}"/>
    <cellStyle name="1_65203_2000.05.11_S013 - Liberec_roof CN 13 1 09 2" xfId="5071" xr:uid="{D0B1F684-F623-4EAD-BAC2-21020B5D38BC}"/>
    <cellStyle name="1_65203_2000.05.11_S013 - Liberec_roof CN 13 1 09_091105_QAPS NET2ndR00(MEinclVE)" xfId="868" xr:uid="{00000000-0005-0000-0000-00001D030000}"/>
    <cellStyle name="1_65203_2000.05.11_S013 - Liberec_roof CN 13 1 09_091105_QAPS NET2ndR00(MEinclVE) 2" xfId="5072" xr:uid="{FB1088D2-23B4-42D5-A733-79110C7EB931}"/>
    <cellStyle name="1_65203_2000.05.11_VWP_Project概要_1" xfId="869" xr:uid="{00000000-0005-0000-0000-00001E030000}"/>
    <cellStyle name="1_65203_2000.05.11_VWP_Project概要_1 2" xfId="5073" xr:uid="{47B15255-91DC-4AB0-AC5F-0720CCB1B5A4}"/>
    <cellStyle name="1_Ico_12c" xfId="870" xr:uid="{00000000-0005-0000-0000-00001F030000}"/>
    <cellStyle name="1_Ico_12c 2" xfId="5074" xr:uid="{4614F065-0030-4ABB-968C-CB4DAD330EAE}"/>
    <cellStyle name="1_Ico_12c_091105_QAPS NET2ndR00(MEinclVE)" xfId="871" xr:uid="{00000000-0005-0000-0000-000020030000}"/>
    <cellStyle name="1_Ico_12c_091105_QAPS NET2ndR00(MEinclVE) 2" xfId="5075" xr:uid="{4984CB5A-7B33-4469-BA77-F3CF65ED0B49}"/>
    <cellStyle name="1_Ico_12c_S013 - Liberec_roof CN 13 1 09" xfId="872" xr:uid="{00000000-0005-0000-0000-000021030000}"/>
    <cellStyle name="1_Ico_12c_S013 - Liberec_roof CN 13 1 09 2" xfId="5076" xr:uid="{AE2C893B-F60F-46EB-97DB-F19B6D134DD1}"/>
    <cellStyle name="1_Ico_12c_S013 - Liberec_roof CN 13 1 09_091105_QAPS NET2ndR00(MEinclVE)" xfId="873" xr:uid="{00000000-0005-0000-0000-000022030000}"/>
    <cellStyle name="1_Ico_12c_S013 - Liberec_roof CN 13 1 09_091105_QAPS NET2ndR00(MEinclVE) 2" xfId="5077" xr:uid="{CCC7A317-A0CA-4F4A-81F2-13D471F4CCD6}"/>
    <cellStyle name="1_Ico_12c_VWP_Project概要_1" xfId="874" xr:uid="{00000000-0005-0000-0000-000023030000}"/>
    <cellStyle name="1_Ico_12c_VWP_Project概要_1 2" xfId="5078" xr:uid="{7D6B7381-D7F3-473E-A3DB-3FF68F667354}"/>
    <cellStyle name="1_karta ico maj" xfId="875" xr:uid="{00000000-0005-0000-0000-000024030000}"/>
    <cellStyle name="1_karta ico maj 2" xfId="5079" xr:uid="{67D307A8-BE47-437A-896B-F525D54F2AD1}"/>
    <cellStyle name="1_karta ico maj_091105_QAPS NET2ndR00(MEinclVE)" xfId="876" xr:uid="{00000000-0005-0000-0000-000025030000}"/>
    <cellStyle name="1_karta ico maj_091105_QAPS NET2ndR00(MEinclVE) 2" xfId="5080" xr:uid="{58B0D30D-783E-4BAA-9191-6D31C1611A69}"/>
    <cellStyle name="1_karta ico maj_S013 - Liberec_roof CN 13 1 09" xfId="877" xr:uid="{00000000-0005-0000-0000-000026030000}"/>
    <cellStyle name="1_karta ico maj_S013 - Liberec_roof CN 13 1 09 2" xfId="5081" xr:uid="{7127E2EA-339E-491B-A7A5-4C9400BBD21C}"/>
    <cellStyle name="1_karta ico maj_S013 - Liberec_roof CN 13 1 09_091105_QAPS NET2ndR00(MEinclVE)" xfId="878" xr:uid="{00000000-0005-0000-0000-000027030000}"/>
    <cellStyle name="1_karta ico maj_S013 - Liberec_roof CN 13 1 09_091105_QAPS NET2ndR00(MEinclVE) 2" xfId="5082" xr:uid="{58E478E4-B6F1-4EB3-B6B0-50E87CE30A31}"/>
    <cellStyle name="1_karta ico maj_VWP_Project概要_1" xfId="879" xr:uid="{00000000-0005-0000-0000-000028030000}"/>
    <cellStyle name="1_karta ico maj_VWP_Project概要_1 2" xfId="5083" xr:uid="{743132AD-9A96-4930-AF0B-377EDCA7A04F}"/>
    <cellStyle name="1_Kłodzko-szkoleniowy" xfId="880" xr:uid="{00000000-0005-0000-0000-000029030000}"/>
    <cellStyle name="1_Kłodzko-szkoleniowy 2" xfId="5084" xr:uid="{5ECFF888-620F-457D-B285-11C8FC825A42}"/>
    <cellStyle name="1_Kłodzko-szkoleniowy_091105_QAPS NET2ndR00(MEinclVE)" xfId="881" xr:uid="{00000000-0005-0000-0000-00002A030000}"/>
    <cellStyle name="1_Kłodzko-szkoleniowy_091105_QAPS NET2ndR00(MEinclVE) 2" xfId="5085" xr:uid="{9916A45D-5825-47E7-9B6D-F8C682E68EF8}"/>
    <cellStyle name="1_Kłodzko-szkoleniowy_S013 - Liberec_roof CN 13 1 09" xfId="882" xr:uid="{00000000-0005-0000-0000-00002B030000}"/>
    <cellStyle name="1_Kłodzko-szkoleniowy_S013 - Liberec_roof CN 13 1 09 2" xfId="5086" xr:uid="{D22BA631-0212-41B9-A173-0159ED79A8F0}"/>
    <cellStyle name="1_Kłodzko-szkoleniowy_S013 - Liberec_roof CN 13 1 09_091105_QAPS NET2ndR00(MEinclVE)" xfId="883" xr:uid="{00000000-0005-0000-0000-00002C030000}"/>
    <cellStyle name="1_Kłodzko-szkoleniowy_S013 - Liberec_roof CN 13 1 09_091105_QAPS NET2ndR00(MEinclVE) 2" xfId="5087" xr:uid="{09E1418E-C2FD-4FE1-8119-F2019AF48E01}"/>
    <cellStyle name="1_Kłodzko-szkoleniowy_VWP_Project概要_1" xfId="884" xr:uid="{00000000-0005-0000-0000-00002D030000}"/>
    <cellStyle name="1_Kłodzko-szkoleniowy_VWP_Project概要_1 2" xfId="5088" xr:uid="{A37FB819-E447-4663-A87C-62C3F8D277D7}"/>
    <cellStyle name="20 % – Zvýraznění1" xfId="885" xr:uid="{00000000-0005-0000-0000-00002E030000}"/>
    <cellStyle name="20 % – Zvýraznění2" xfId="886" xr:uid="{00000000-0005-0000-0000-00002F030000}"/>
    <cellStyle name="20 % – Zvýraznění3" xfId="887" xr:uid="{00000000-0005-0000-0000-000030030000}"/>
    <cellStyle name="20 % – Zvýraznění4" xfId="888" xr:uid="{00000000-0005-0000-0000-000031030000}"/>
    <cellStyle name="20 % – Zvýraznění5" xfId="889" xr:uid="{00000000-0005-0000-0000-000032030000}"/>
    <cellStyle name="20 % – Zvýraznění6" xfId="890" xr:uid="{00000000-0005-0000-0000-000033030000}"/>
    <cellStyle name="20% - 1. jelölőszín 2" xfId="26" xr:uid="{00000000-0005-0000-0000-000034030000}"/>
    <cellStyle name="20% - 1. jelölőszín 2 2" xfId="891" xr:uid="{00000000-0005-0000-0000-000035030000}"/>
    <cellStyle name="20% - 1. jelölőszín 2 3" xfId="892" xr:uid="{00000000-0005-0000-0000-000036030000}"/>
    <cellStyle name="20% - 1. jelölőszín 2 4" xfId="3835" xr:uid="{00000000-0005-0000-0000-000037030000}"/>
    <cellStyle name="20% - 1. jelölőszín 2 5" xfId="3892" xr:uid="{00000000-0005-0000-0000-000038030000}"/>
    <cellStyle name="20% - 1. jelölőszín 2 6" xfId="4972" xr:uid="{AF5827BB-DB67-413D-9593-8FDE1D475734}"/>
    <cellStyle name="20% - 1. jelölőszín 3" xfId="893" xr:uid="{00000000-0005-0000-0000-000039030000}"/>
    <cellStyle name="20% - 1. jelölőszín 4" xfId="894" xr:uid="{00000000-0005-0000-0000-00003A030000}"/>
    <cellStyle name="20% - 1. jelölőszín 5" xfId="895" xr:uid="{00000000-0005-0000-0000-00003B030000}"/>
    <cellStyle name="20% - 2. jelölőszín 2" xfId="30" xr:uid="{00000000-0005-0000-0000-00003C030000}"/>
    <cellStyle name="20% - 2. jelölőszín 2 2" xfId="896" xr:uid="{00000000-0005-0000-0000-00003D030000}"/>
    <cellStyle name="20% - 2. jelölőszín 2 3" xfId="897" xr:uid="{00000000-0005-0000-0000-00003E030000}"/>
    <cellStyle name="20% - 2. jelölőszín 2 4" xfId="3837" xr:uid="{00000000-0005-0000-0000-00003F030000}"/>
    <cellStyle name="20% - 2. jelölőszín 2 5" xfId="3894" xr:uid="{00000000-0005-0000-0000-000040030000}"/>
    <cellStyle name="20% - 2. jelölőszín 2 6" xfId="4974" xr:uid="{F98993B9-5FD4-4545-A87E-33B181E9F103}"/>
    <cellStyle name="20% - 2. jelölőszín 3" xfId="898" xr:uid="{00000000-0005-0000-0000-000041030000}"/>
    <cellStyle name="20% - 2. jelölőszín 4" xfId="899" xr:uid="{00000000-0005-0000-0000-000042030000}"/>
    <cellStyle name="20% - 2. jelölőszín 5" xfId="900" xr:uid="{00000000-0005-0000-0000-000043030000}"/>
    <cellStyle name="20% - 3. jelölőszín 2" xfId="34" xr:uid="{00000000-0005-0000-0000-000044030000}"/>
    <cellStyle name="20% - 3. jelölőszín 2 2" xfId="901" xr:uid="{00000000-0005-0000-0000-000045030000}"/>
    <cellStyle name="20% - 3. jelölőszín 2 3" xfId="902" xr:uid="{00000000-0005-0000-0000-000046030000}"/>
    <cellStyle name="20% - 3. jelölőszín 2 4" xfId="3839" xr:uid="{00000000-0005-0000-0000-000047030000}"/>
    <cellStyle name="20% - 3. jelölőszín 2 5" xfId="3896" xr:uid="{00000000-0005-0000-0000-000048030000}"/>
    <cellStyle name="20% - 3. jelölőszín 2 6" xfId="4976" xr:uid="{9E8A3DB3-EC42-47B3-8B93-46C0A172DD03}"/>
    <cellStyle name="20% - 3. jelölőszín 3" xfId="903" xr:uid="{00000000-0005-0000-0000-000049030000}"/>
    <cellStyle name="20% - 3. jelölőszín 4" xfId="904" xr:uid="{00000000-0005-0000-0000-00004A030000}"/>
    <cellStyle name="20% - 4. jelölőszín 2" xfId="38" xr:uid="{00000000-0005-0000-0000-00004B030000}"/>
    <cellStyle name="20% - 4. jelölőszín 2 2" xfId="905" xr:uid="{00000000-0005-0000-0000-00004C030000}"/>
    <cellStyle name="20% - 4. jelölőszín 2 3" xfId="906" xr:uid="{00000000-0005-0000-0000-00004D030000}"/>
    <cellStyle name="20% - 4. jelölőszín 2 4" xfId="3841" xr:uid="{00000000-0005-0000-0000-00004E030000}"/>
    <cellStyle name="20% - 4. jelölőszín 2 5" xfId="3898" xr:uid="{00000000-0005-0000-0000-00004F030000}"/>
    <cellStyle name="20% - 4. jelölőszín 2 6" xfId="4978" xr:uid="{01CDD86C-5332-44E9-AE26-944750F9E7E8}"/>
    <cellStyle name="20% - 4. jelölőszín 3" xfId="907" xr:uid="{00000000-0005-0000-0000-000050030000}"/>
    <cellStyle name="20% - 4. jelölőszín 4" xfId="908" xr:uid="{00000000-0005-0000-0000-000051030000}"/>
    <cellStyle name="20% - 4. jelölőszín 5" xfId="909" xr:uid="{00000000-0005-0000-0000-000052030000}"/>
    <cellStyle name="20% - 5. jelölőszín 2" xfId="42" xr:uid="{00000000-0005-0000-0000-000053030000}"/>
    <cellStyle name="20% - 5. jelölőszín 2 2" xfId="910" xr:uid="{00000000-0005-0000-0000-000054030000}"/>
    <cellStyle name="20% - 5. jelölőszín 2 3" xfId="911" xr:uid="{00000000-0005-0000-0000-000055030000}"/>
    <cellStyle name="20% - 5. jelölőszín 2 4" xfId="3843" xr:uid="{00000000-0005-0000-0000-000056030000}"/>
    <cellStyle name="20% - 5. jelölőszín 2 5" xfId="3900" xr:uid="{00000000-0005-0000-0000-000057030000}"/>
    <cellStyle name="20% - 5. jelölőszín 2 6" xfId="4980" xr:uid="{0C9A4C7A-CCD7-44F8-9EE8-D15C7E81DF87}"/>
    <cellStyle name="20% - 5. jelölőszín 3" xfId="912" xr:uid="{00000000-0005-0000-0000-000058030000}"/>
    <cellStyle name="20% - 5. jelölőszín 4" xfId="913" xr:uid="{00000000-0005-0000-0000-000059030000}"/>
    <cellStyle name="20% - 6. jelölőszín 2" xfId="46" xr:uid="{00000000-0005-0000-0000-00005A030000}"/>
    <cellStyle name="20% - 6. jelölőszín 2 2" xfId="914" xr:uid="{00000000-0005-0000-0000-00005B030000}"/>
    <cellStyle name="20% - 6. jelölőszín 2 3" xfId="915" xr:uid="{00000000-0005-0000-0000-00005C030000}"/>
    <cellStyle name="20% - 6. jelölőszín 2 4" xfId="3845" xr:uid="{00000000-0005-0000-0000-00005D030000}"/>
    <cellStyle name="20% - 6. jelölőszín 2 5" xfId="3902" xr:uid="{00000000-0005-0000-0000-00005E030000}"/>
    <cellStyle name="20% - 6. jelölőszín 2 6" xfId="4982" xr:uid="{161473AB-7FBE-481E-8EE9-4DB49B72EEE7}"/>
    <cellStyle name="20% - 6. jelölőszín 3" xfId="916" xr:uid="{00000000-0005-0000-0000-00005F030000}"/>
    <cellStyle name="20% - 6. jelölőszín 4" xfId="917" xr:uid="{00000000-0005-0000-0000-000060030000}"/>
    <cellStyle name="20% - 6. jelölőszín 5" xfId="918" xr:uid="{00000000-0005-0000-0000-000061030000}"/>
    <cellStyle name="20% - Accent1" xfId="919" xr:uid="{00000000-0005-0000-0000-000062030000}"/>
    <cellStyle name="20% - Accent2" xfId="920" xr:uid="{00000000-0005-0000-0000-000063030000}"/>
    <cellStyle name="20% - Accent3" xfId="921" xr:uid="{00000000-0005-0000-0000-000064030000}"/>
    <cellStyle name="20% - Accent4" xfId="922" xr:uid="{00000000-0005-0000-0000-000065030000}"/>
    <cellStyle name="20% - Accent5" xfId="923" xr:uid="{00000000-0005-0000-0000-000066030000}"/>
    <cellStyle name="20% - Accent6" xfId="924" xr:uid="{00000000-0005-0000-0000-000067030000}"/>
    <cellStyle name="20% - akcent 1" xfId="925" xr:uid="{00000000-0005-0000-0000-000068030000}"/>
    <cellStyle name="20% - akcent 2" xfId="926" xr:uid="{00000000-0005-0000-0000-000069030000}"/>
    <cellStyle name="20% - akcent 3" xfId="927" xr:uid="{00000000-0005-0000-0000-00006A030000}"/>
    <cellStyle name="20% - akcent 4" xfId="928" xr:uid="{00000000-0005-0000-0000-00006B030000}"/>
    <cellStyle name="20% - akcent 5" xfId="929" xr:uid="{00000000-0005-0000-0000-00006C030000}"/>
    <cellStyle name="20% - akcent 6" xfId="930" xr:uid="{00000000-0005-0000-0000-00006D030000}"/>
    <cellStyle name="20% - アクセント 1 2" xfId="931" xr:uid="{00000000-0005-0000-0000-00006E030000}"/>
    <cellStyle name="20% - アクセント 1 3" xfId="932" xr:uid="{00000000-0005-0000-0000-00006F030000}"/>
    <cellStyle name="20% - アクセント 1 4" xfId="933" xr:uid="{00000000-0005-0000-0000-000070030000}"/>
    <cellStyle name="20% - アクセント 1 5" xfId="934" xr:uid="{00000000-0005-0000-0000-000071030000}"/>
    <cellStyle name="20% - アクセント 2 2" xfId="935" xr:uid="{00000000-0005-0000-0000-000072030000}"/>
    <cellStyle name="20% - アクセント 2 3" xfId="936" xr:uid="{00000000-0005-0000-0000-000073030000}"/>
    <cellStyle name="20% - アクセント 2 4" xfId="937" xr:uid="{00000000-0005-0000-0000-000074030000}"/>
    <cellStyle name="20% - アクセント 2 5" xfId="938" xr:uid="{00000000-0005-0000-0000-000075030000}"/>
    <cellStyle name="20% - アクセント 3 2" xfId="939" xr:uid="{00000000-0005-0000-0000-000076030000}"/>
    <cellStyle name="20% - アクセント 3 3" xfId="940" xr:uid="{00000000-0005-0000-0000-000077030000}"/>
    <cellStyle name="20% - アクセント 3 4" xfId="941" xr:uid="{00000000-0005-0000-0000-000078030000}"/>
    <cellStyle name="20% - アクセント 3 5" xfId="942" xr:uid="{00000000-0005-0000-0000-000079030000}"/>
    <cellStyle name="20% - アクセント 4 2" xfId="943" xr:uid="{00000000-0005-0000-0000-00007A030000}"/>
    <cellStyle name="20% - アクセント 4 3" xfId="944" xr:uid="{00000000-0005-0000-0000-00007B030000}"/>
    <cellStyle name="20% - アクセント 4 4" xfId="945" xr:uid="{00000000-0005-0000-0000-00007C030000}"/>
    <cellStyle name="20% - アクセント 4 5" xfId="946" xr:uid="{00000000-0005-0000-0000-00007D030000}"/>
    <cellStyle name="20% - アクセント 5 2" xfId="947" xr:uid="{00000000-0005-0000-0000-00007E030000}"/>
    <cellStyle name="20% - アクセント 5 3" xfId="948" xr:uid="{00000000-0005-0000-0000-00007F030000}"/>
    <cellStyle name="20% - アクセント 5 4" xfId="949" xr:uid="{00000000-0005-0000-0000-000080030000}"/>
    <cellStyle name="20% - アクセント 5 5" xfId="950" xr:uid="{00000000-0005-0000-0000-000081030000}"/>
    <cellStyle name="20% - アクセント 6 2" xfId="951" xr:uid="{00000000-0005-0000-0000-000082030000}"/>
    <cellStyle name="20% - アクセント 6 3" xfId="952" xr:uid="{00000000-0005-0000-0000-000083030000}"/>
    <cellStyle name="20% - アクセント 6 4" xfId="953" xr:uid="{00000000-0005-0000-0000-000084030000}"/>
    <cellStyle name="20% - アクセント 6 5" xfId="954" xr:uid="{00000000-0005-0000-0000-000085030000}"/>
    <cellStyle name="40 % – Zvýraznění1" xfId="955" xr:uid="{00000000-0005-0000-0000-000086030000}"/>
    <cellStyle name="40 % – Zvýraznění2" xfId="956" xr:uid="{00000000-0005-0000-0000-000087030000}"/>
    <cellStyle name="40 % – Zvýraznění3" xfId="957" xr:uid="{00000000-0005-0000-0000-000088030000}"/>
    <cellStyle name="40 % – Zvýraznění4" xfId="958" xr:uid="{00000000-0005-0000-0000-000089030000}"/>
    <cellStyle name="40 % – Zvýraznění5" xfId="959" xr:uid="{00000000-0005-0000-0000-00008A030000}"/>
    <cellStyle name="40 % – Zvýraznění6" xfId="960" xr:uid="{00000000-0005-0000-0000-00008B030000}"/>
    <cellStyle name="40% - 1. jelölőszín 2" xfId="27" xr:uid="{00000000-0005-0000-0000-00008C030000}"/>
    <cellStyle name="40% - 1. jelölőszín 2 2" xfId="961" xr:uid="{00000000-0005-0000-0000-00008D030000}"/>
    <cellStyle name="40% - 1. jelölőszín 2 3" xfId="962" xr:uid="{00000000-0005-0000-0000-00008E030000}"/>
    <cellStyle name="40% - 1. jelölőszín 2 4" xfId="3836" xr:uid="{00000000-0005-0000-0000-00008F030000}"/>
    <cellStyle name="40% - 1. jelölőszín 2 5" xfId="3893" xr:uid="{00000000-0005-0000-0000-000090030000}"/>
    <cellStyle name="40% - 1. jelölőszín 2 6" xfId="4973" xr:uid="{43EC2C89-C2B0-4C5A-BB51-74132BB75C90}"/>
    <cellStyle name="40% - 1. jelölőszín 3" xfId="963" xr:uid="{00000000-0005-0000-0000-000091030000}"/>
    <cellStyle name="40% - 1. jelölőszín 4" xfId="964" xr:uid="{00000000-0005-0000-0000-000092030000}"/>
    <cellStyle name="40% - 1. jelölőszín 5" xfId="965" xr:uid="{00000000-0005-0000-0000-000093030000}"/>
    <cellStyle name="40% - 2. jelölőszín 2" xfId="31" xr:uid="{00000000-0005-0000-0000-000094030000}"/>
    <cellStyle name="40% - 2. jelölőszín 2 2" xfId="966" xr:uid="{00000000-0005-0000-0000-000095030000}"/>
    <cellStyle name="40% - 2. jelölőszín 2 3" xfId="967" xr:uid="{00000000-0005-0000-0000-000096030000}"/>
    <cellStyle name="40% - 2. jelölőszín 2 4" xfId="3838" xr:uid="{00000000-0005-0000-0000-000097030000}"/>
    <cellStyle name="40% - 2. jelölőszín 2 5" xfId="3895" xr:uid="{00000000-0005-0000-0000-000098030000}"/>
    <cellStyle name="40% - 2. jelölőszín 2 6" xfId="4975" xr:uid="{508E6390-19A7-4096-8253-E6A9026205EC}"/>
    <cellStyle name="40% - 2. jelölőszín 3" xfId="968" xr:uid="{00000000-0005-0000-0000-000099030000}"/>
    <cellStyle name="40% - 2. jelölőszín 4" xfId="969" xr:uid="{00000000-0005-0000-0000-00009A030000}"/>
    <cellStyle name="40% - 3. jelölőszín 2" xfId="35" xr:uid="{00000000-0005-0000-0000-00009B030000}"/>
    <cellStyle name="40% - 3. jelölőszín 2 2" xfId="970" xr:uid="{00000000-0005-0000-0000-00009C030000}"/>
    <cellStyle name="40% - 3. jelölőszín 2 3" xfId="971" xr:uid="{00000000-0005-0000-0000-00009D030000}"/>
    <cellStyle name="40% - 3. jelölőszín 2 4" xfId="3840" xr:uid="{00000000-0005-0000-0000-00009E030000}"/>
    <cellStyle name="40% - 3. jelölőszín 2 5" xfId="3897" xr:uid="{00000000-0005-0000-0000-00009F030000}"/>
    <cellStyle name="40% - 3. jelölőszín 2 6" xfId="4977" xr:uid="{E1B57762-6BAA-4151-ACBD-2973691E94AD}"/>
    <cellStyle name="40% - 3. jelölőszín 3" xfId="972" xr:uid="{00000000-0005-0000-0000-0000A0030000}"/>
    <cellStyle name="40% - 3. jelölőszín 4" xfId="973" xr:uid="{00000000-0005-0000-0000-0000A1030000}"/>
    <cellStyle name="40% - 4. jelölőszín 2" xfId="39" xr:uid="{00000000-0005-0000-0000-0000A2030000}"/>
    <cellStyle name="40% - 4. jelölőszín 2 2" xfId="974" xr:uid="{00000000-0005-0000-0000-0000A3030000}"/>
    <cellStyle name="40% - 4. jelölőszín 2 3" xfId="975" xr:uid="{00000000-0005-0000-0000-0000A4030000}"/>
    <cellStyle name="40% - 4. jelölőszín 2 4" xfId="3842" xr:uid="{00000000-0005-0000-0000-0000A5030000}"/>
    <cellStyle name="40% - 4. jelölőszín 2 5" xfId="3899" xr:uid="{00000000-0005-0000-0000-0000A6030000}"/>
    <cellStyle name="40% - 4. jelölőszín 2 6" xfId="4979" xr:uid="{4A12D4B1-A01D-462B-A9F2-B673A665F0DC}"/>
    <cellStyle name="40% - 4. jelölőszín 3" xfId="976" xr:uid="{00000000-0005-0000-0000-0000A7030000}"/>
    <cellStyle name="40% - 4. jelölőszín 4" xfId="977" xr:uid="{00000000-0005-0000-0000-0000A8030000}"/>
    <cellStyle name="40% - 4. jelölőszín 5" xfId="978" xr:uid="{00000000-0005-0000-0000-0000A9030000}"/>
    <cellStyle name="40% - 5. jelölőszín 2" xfId="43" xr:uid="{00000000-0005-0000-0000-0000AA030000}"/>
    <cellStyle name="40% - 5. jelölőszín 2 2" xfId="979" xr:uid="{00000000-0005-0000-0000-0000AB030000}"/>
    <cellStyle name="40% - 5. jelölőszín 2 3" xfId="980" xr:uid="{00000000-0005-0000-0000-0000AC030000}"/>
    <cellStyle name="40% - 5. jelölőszín 2 4" xfId="3844" xr:uid="{00000000-0005-0000-0000-0000AD030000}"/>
    <cellStyle name="40% - 5. jelölőszín 2 5" xfId="3901" xr:uid="{00000000-0005-0000-0000-0000AE030000}"/>
    <cellStyle name="40% - 5. jelölőszín 2 6" xfId="4981" xr:uid="{7EFDBBB0-4A46-40C7-A2E8-3F233814BD98}"/>
    <cellStyle name="40% - 5. jelölőszín 3" xfId="981" xr:uid="{00000000-0005-0000-0000-0000AF030000}"/>
    <cellStyle name="40% - 5. jelölőszín 4" xfId="982" xr:uid="{00000000-0005-0000-0000-0000B0030000}"/>
    <cellStyle name="40% - 5. jelölőszín 5" xfId="983" xr:uid="{00000000-0005-0000-0000-0000B1030000}"/>
    <cellStyle name="40% - 6. jelölőszín 2" xfId="47" xr:uid="{00000000-0005-0000-0000-0000B2030000}"/>
    <cellStyle name="40% - 6. jelölőszín 2 2" xfId="984" xr:uid="{00000000-0005-0000-0000-0000B3030000}"/>
    <cellStyle name="40% - 6. jelölőszín 2 3" xfId="985" xr:uid="{00000000-0005-0000-0000-0000B4030000}"/>
    <cellStyle name="40% - 6. jelölőszín 2 4" xfId="3846" xr:uid="{00000000-0005-0000-0000-0000B5030000}"/>
    <cellStyle name="40% - 6. jelölőszín 2 5" xfId="3903" xr:uid="{00000000-0005-0000-0000-0000B6030000}"/>
    <cellStyle name="40% - 6. jelölőszín 2 6" xfId="4983" xr:uid="{55FCFB84-583E-4A62-AF31-A7E573DA4282}"/>
    <cellStyle name="40% - 6. jelölőszín 3" xfId="986" xr:uid="{00000000-0005-0000-0000-0000B7030000}"/>
    <cellStyle name="40% - 6. jelölőszín 4" xfId="987" xr:uid="{00000000-0005-0000-0000-0000B8030000}"/>
    <cellStyle name="40% - 6. jelölőszín 5" xfId="988" xr:uid="{00000000-0005-0000-0000-0000B9030000}"/>
    <cellStyle name="40% - Accent1" xfId="989" xr:uid="{00000000-0005-0000-0000-0000BA030000}"/>
    <cellStyle name="40% - Accent2" xfId="990" xr:uid="{00000000-0005-0000-0000-0000BB030000}"/>
    <cellStyle name="40% - Accent3" xfId="991" xr:uid="{00000000-0005-0000-0000-0000BC030000}"/>
    <cellStyle name="40% - Accent4" xfId="992" xr:uid="{00000000-0005-0000-0000-0000BD030000}"/>
    <cellStyle name="40% - Accent5" xfId="993" xr:uid="{00000000-0005-0000-0000-0000BE030000}"/>
    <cellStyle name="40% - Accent6" xfId="994" xr:uid="{00000000-0005-0000-0000-0000BF030000}"/>
    <cellStyle name="40% - akcent 1" xfId="995" xr:uid="{00000000-0005-0000-0000-0000C0030000}"/>
    <cellStyle name="40% - akcent 2" xfId="996" xr:uid="{00000000-0005-0000-0000-0000C1030000}"/>
    <cellStyle name="40% - akcent 3" xfId="997" xr:uid="{00000000-0005-0000-0000-0000C2030000}"/>
    <cellStyle name="40% - akcent 4" xfId="998" xr:uid="{00000000-0005-0000-0000-0000C3030000}"/>
    <cellStyle name="40% - akcent 5" xfId="999" xr:uid="{00000000-0005-0000-0000-0000C4030000}"/>
    <cellStyle name="40% - akcent 6" xfId="1000" xr:uid="{00000000-0005-0000-0000-0000C5030000}"/>
    <cellStyle name="40% - アクセント 1 2" xfId="1001" xr:uid="{00000000-0005-0000-0000-0000C6030000}"/>
    <cellStyle name="40% - アクセント 1 3" xfId="1002" xr:uid="{00000000-0005-0000-0000-0000C7030000}"/>
    <cellStyle name="40% - アクセント 1 4" xfId="1003" xr:uid="{00000000-0005-0000-0000-0000C8030000}"/>
    <cellStyle name="40% - アクセント 1 5" xfId="1004" xr:uid="{00000000-0005-0000-0000-0000C9030000}"/>
    <cellStyle name="40% - アクセント 2 2" xfId="1005" xr:uid="{00000000-0005-0000-0000-0000CA030000}"/>
    <cellStyle name="40% - アクセント 2 3" xfId="1006" xr:uid="{00000000-0005-0000-0000-0000CB030000}"/>
    <cellStyle name="40% - アクセント 2 4" xfId="1007" xr:uid="{00000000-0005-0000-0000-0000CC030000}"/>
    <cellStyle name="40% - アクセント 2 5" xfId="1008" xr:uid="{00000000-0005-0000-0000-0000CD030000}"/>
    <cellStyle name="40% - アクセント 3 2" xfId="1009" xr:uid="{00000000-0005-0000-0000-0000CE030000}"/>
    <cellStyle name="40% - アクセント 3 3" xfId="1010" xr:uid="{00000000-0005-0000-0000-0000CF030000}"/>
    <cellStyle name="40% - アクセント 3 4" xfId="1011" xr:uid="{00000000-0005-0000-0000-0000D0030000}"/>
    <cellStyle name="40% - アクセント 3 5" xfId="1012" xr:uid="{00000000-0005-0000-0000-0000D1030000}"/>
    <cellStyle name="40% - アクセント 4 2" xfId="1013" xr:uid="{00000000-0005-0000-0000-0000D2030000}"/>
    <cellStyle name="40% - アクセント 4 3" xfId="1014" xr:uid="{00000000-0005-0000-0000-0000D3030000}"/>
    <cellStyle name="40% - アクセント 4 4" xfId="1015" xr:uid="{00000000-0005-0000-0000-0000D4030000}"/>
    <cellStyle name="40% - アクセント 4 5" xfId="1016" xr:uid="{00000000-0005-0000-0000-0000D5030000}"/>
    <cellStyle name="40% - アクセント 5 2" xfId="1017" xr:uid="{00000000-0005-0000-0000-0000D6030000}"/>
    <cellStyle name="40% - アクセント 5 3" xfId="1018" xr:uid="{00000000-0005-0000-0000-0000D7030000}"/>
    <cellStyle name="40% - アクセント 5 4" xfId="1019" xr:uid="{00000000-0005-0000-0000-0000D8030000}"/>
    <cellStyle name="40% - アクセント 5 5" xfId="1020" xr:uid="{00000000-0005-0000-0000-0000D9030000}"/>
    <cellStyle name="40% - アクセント 6 2" xfId="1021" xr:uid="{00000000-0005-0000-0000-0000DA030000}"/>
    <cellStyle name="40% - アクセント 6 3" xfId="1022" xr:uid="{00000000-0005-0000-0000-0000DB030000}"/>
    <cellStyle name="40% - アクセント 6 4" xfId="1023" xr:uid="{00000000-0005-0000-0000-0000DC030000}"/>
    <cellStyle name="40% - アクセント 6 5" xfId="1024" xr:uid="{00000000-0005-0000-0000-0000DD030000}"/>
    <cellStyle name="60 % – Zvýraznění1" xfId="1025" xr:uid="{00000000-0005-0000-0000-0000DE030000}"/>
    <cellStyle name="60 % – Zvýraznění2" xfId="1026" xr:uid="{00000000-0005-0000-0000-0000DF030000}"/>
    <cellStyle name="60 % – Zvýraznění3" xfId="1027" xr:uid="{00000000-0005-0000-0000-0000E0030000}"/>
    <cellStyle name="60 % – Zvýraznění4" xfId="1028" xr:uid="{00000000-0005-0000-0000-0000E1030000}"/>
    <cellStyle name="60 % – Zvýraznění5" xfId="1029" xr:uid="{00000000-0005-0000-0000-0000E2030000}"/>
    <cellStyle name="60 % – Zvýraznění6" xfId="1030" xr:uid="{00000000-0005-0000-0000-0000E3030000}"/>
    <cellStyle name="60% - 1. jelölőszín 2" xfId="28" xr:uid="{00000000-0005-0000-0000-0000E4030000}"/>
    <cellStyle name="60% - 1. jelölőszín 2 2" xfId="1031" xr:uid="{00000000-0005-0000-0000-0000E5030000}"/>
    <cellStyle name="60% - 1. jelölőszín 2 3" xfId="1032" xr:uid="{00000000-0005-0000-0000-0000E6030000}"/>
    <cellStyle name="60% - 1. jelölőszín 3" xfId="1033" xr:uid="{00000000-0005-0000-0000-0000E7030000}"/>
    <cellStyle name="60% - 1. jelölőszín 4" xfId="1034" xr:uid="{00000000-0005-0000-0000-0000E8030000}"/>
    <cellStyle name="60% - 1. jelölőszín 5" xfId="1035" xr:uid="{00000000-0005-0000-0000-0000E9030000}"/>
    <cellStyle name="60% - 2. jelölőszín 2" xfId="32" xr:uid="{00000000-0005-0000-0000-0000EA030000}"/>
    <cellStyle name="60% - 2. jelölőszín 2 2" xfId="1036" xr:uid="{00000000-0005-0000-0000-0000EB030000}"/>
    <cellStyle name="60% - 2. jelölőszín 2 3" xfId="1037" xr:uid="{00000000-0005-0000-0000-0000EC030000}"/>
    <cellStyle name="60% - 2. jelölőszín 3" xfId="1038" xr:uid="{00000000-0005-0000-0000-0000ED030000}"/>
    <cellStyle name="60% - 2. jelölőszín 4" xfId="1039" xr:uid="{00000000-0005-0000-0000-0000EE030000}"/>
    <cellStyle name="60% - 2. jelölőszín 5" xfId="1040" xr:uid="{00000000-0005-0000-0000-0000EF030000}"/>
    <cellStyle name="60% - 3. jelölőszín 2" xfId="36" xr:uid="{00000000-0005-0000-0000-0000F0030000}"/>
    <cellStyle name="60% - 3. jelölőszín 2 2" xfId="1041" xr:uid="{00000000-0005-0000-0000-0000F1030000}"/>
    <cellStyle name="60% - 3. jelölőszín 2 3" xfId="1042" xr:uid="{00000000-0005-0000-0000-0000F2030000}"/>
    <cellStyle name="60% - 3. jelölőszín 3" xfId="1043" xr:uid="{00000000-0005-0000-0000-0000F3030000}"/>
    <cellStyle name="60% - 3. jelölőszín 4" xfId="1044" xr:uid="{00000000-0005-0000-0000-0000F4030000}"/>
    <cellStyle name="60% - 3. jelölőszín 5" xfId="1045" xr:uid="{00000000-0005-0000-0000-0000F5030000}"/>
    <cellStyle name="60% - 4. jelölőszín 2" xfId="40" xr:uid="{00000000-0005-0000-0000-0000F6030000}"/>
    <cellStyle name="60% - 4. jelölőszín 2 2" xfId="1046" xr:uid="{00000000-0005-0000-0000-0000F7030000}"/>
    <cellStyle name="60% - 4. jelölőszín 2 3" xfId="1047" xr:uid="{00000000-0005-0000-0000-0000F8030000}"/>
    <cellStyle name="60% - 4. jelölőszín 3" xfId="1048" xr:uid="{00000000-0005-0000-0000-0000F9030000}"/>
    <cellStyle name="60% - 4. jelölőszín 4" xfId="1049" xr:uid="{00000000-0005-0000-0000-0000FA030000}"/>
    <cellStyle name="60% - 4. jelölőszín 5" xfId="1050" xr:uid="{00000000-0005-0000-0000-0000FB030000}"/>
    <cellStyle name="60% - 5. jelölőszín 2" xfId="44" xr:uid="{00000000-0005-0000-0000-0000FC030000}"/>
    <cellStyle name="60% - 5. jelölőszín 2 2" xfId="1051" xr:uid="{00000000-0005-0000-0000-0000FD030000}"/>
    <cellStyle name="60% - 5. jelölőszín 2 3" xfId="1052" xr:uid="{00000000-0005-0000-0000-0000FE030000}"/>
    <cellStyle name="60% - 5. jelölőszín 3" xfId="1053" xr:uid="{00000000-0005-0000-0000-0000FF030000}"/>
    <cellStyle name="60% - 5. jelölőszín 4" xfId="1054" xr:uid="{00000000-0005-0000-0000-000000040000}"/>
    <cellStyle name="60% - 5. jelölőszín 5" xfId="1055" xr:uid="{00000000-0005-0000-0000-000001040000}"/>
    <cellStyle name="60% - 6. jelölőszín 2" xfId="48" xr:uid="{00000000-0005-0000-0000-000002040000}"/>
    <cellStyle name="60% - 6. jelölőszín 2 2" xfId="1056" xr:uid="{00000000-0005-0000-0000-000003040000}"/>
    <cellStyle name="60% - 6. jelölőszín 2 3" xfId="1057" xr:uid="{00000000-0005-0000-0000-000004040000}"/>
    <cellStyle name="60% - 6. jelölőszín 3" xfId="1058" xr:uid="{00000000-0005-0000-0000-000005040000}"/>
    <cellStyle name="60% - 6. jelölőszín 4" xfId="1059" xr:uid="{00000000-0005-0000-0000-000006040000}"/>
    <cellStyle name="60% - 6. jelölőszín 5" xfId="1060" xr:uid="{00000000-0005-0000-0000-000007040000}"/>
    <cellStyle name="60% - Accent1" xfId="1061" xr:uid="{00000000-0005-0000-0000-000008040000}"/>
    <cellStyle name="60% - Accent2" xfId="1062" xr:uid="{00000000-0005-0000-0000-000009040000}"/>
    <cellStyle name="60% - Accent3" xfId="1063" xr:uid="{00000000-0005-0000-0000-00000A040000}"/>
    <cellStyle name="60% - Accent4" xfId="1064" xr:uid="{00000000-0005-0000-0000-00000B040000}"/>
    <cellStyle name="60% - Accent5" xfId="1065" xr:uid="{00000000-0005-0000-0000-00000C040000}"/>
    <cellStyle name="60% - Accent6" xfId="1066" xr:uid="{00000000-0005-0000-0000-00000D040000}"/>
    <cellStyle name="60% - akcent 1" xfId="1067" xr:uid="{00000000-0005-0000-0000-00000E040000}"/>
    <cellStyle name="60% - akcent 2" xfId="1068" xr:uid="{00000000-0005-0000-0000-00000F040000}"/>
    <cellStyle name="60% - akcent 3" xfId="1069" xr:uid="{00000000-0005-0000-0000-000010040000}"/>
    <cellStyle name="60% - akcent 4" xfId="1070" xr:uid="{00000000-0005-0000-0000-000011040000}"/>
    <cellStyle name="60% - akcent 5" xfId="1071" xr:uid="{00000000-0005-0000-0000-000012040000}"/>
    <cellStyle name="60% - akcent 6" xfId="1072" xr:uid="{00000000-0005-0000-0000-000013040000}"/>
    <cellStyle name="60% - アクセント 1 2" xfId="1073" xr:uid="{00000000-0005-0000-0000-000014040000}"/>
    <cellStyle name="60% - アクセント 1 3" xfId="1074" xr:uid="{00000000-0005-0000-0000-000015040000}"/>
    <cellStyle name="60% - アクセント 1 4" xfId="1075" xr:uid="{00000000-0005-0000-0000-000016040000}"/>
    <cellStyle name="60% - アクセント 1 5" xfId="1076" xr:uid="{00000000-0005-0000-0000-000017040000}"/>
    <cellStyle name="60% - アクセント 2 2" xfId="1077" xr:uid="{00000000-0005-0000-0000-000018040000}"/>
    <cellStyle name="60% - アクセント 2 3" xfId="1078" xr:uid="{00000000-0005-0000-0000-000019040000}"/>
    <cellStyle name="60% - アクセント 2 4" xfId="1079" xr:uid="{00000000-0005-0000-0000-00001A040000}"/>
    <cellStyle name="60% - アクセント 2 5" xfId="1080" xr:uid="{00000000-0005-0000-0000-00001B040000}"/>
    <cellStyle name="60% - アクセント 3 2" xfId="1081" xr:uid="{00000000-0005-0000-0000-00001C040000}"/>
    <cellStyle name="60% - アクセント 3 3" xfId="1082" xr:uid="{00000000-0005-0000-0000-00001D040000}"/>
    <cellStyle name="60% - アクセント 3 4" xfId="1083" xr:uid="{00000000-0005-0000-0000-00001E040000}"/>
    <cellStyle name="60% - アクセント 3 5" xfId="1084" xr:uid="{00000000-0005-0000-0000-00001F040000}"/>
    <cellStyle name="60% - アクセント 4 2" xfId="1085" xr:uid="{00000000-0005-0000-0000-000020040000}"/>
    <cellStyle name="60% - アクセント 4 3" xfId="1086" xr:uid="{00000000-0005-0000-0000-000021040000}"/>
    <cellStyle name="60% - アクセント 4 4" xfId="1087" xr:uid="{00000000-0005-0000-0000-000022040000}"/>
    <cellStyle name="60% - アクセント 4 5" xfId="1088" xr:uid="{00000000-0005-0000-0000-000023040000}"/>
    <cellStyle name="60% - アクセント 5 2" xfId="1089" xr:uid="{00000000-0005-0000-0000-000024040000}"/>
    <cellStyle name="60% - アクセント 5 3" xfId="1090" xr:uid="{00000000-0005-0000-0000-000025040000}"/>
    <cellStyle name="60% - アクセント 5 4" xfId="1091" xr:uid="{00000000-0005-0000-0000-000026040000}"/>
    <cellStyle name="60% - アクセント 5 5" xfId="1092" xr:uid="{00000000-0005-0000-0000-000027040000}"/>
    <cellStyle name="60% - アクセント 6 2" xfId="1093" xr:uid="{00000000-0005-0000-0000-000028040000}"/>
    <cellStyle name="60% - アクセント 6 3" xfId="1094" xr:uid="{00000000-0005-0000-0000-000029040000}"/>
    <cellStyle name="60% - アクセント 6 4" xfId="1095" xr:uid="{00000000-0005-0000-0000-00002A040000}"/>
    <cellStyle name="60% - アクセント 6 5" xfId="1096" xr:uid="{00000000-0005-0000-0000-00002B040000}"/>
    <cellStyle name="Accent1" xfId="1097" xr:uid="{00000000-0005-0000-0000-00002C040000}"/>
    <cellStyle name="Accent1 - 20%" xfId="1098" xr:uid="{00000000-0005-0000-0000-00002D040000}"/>
    <cellStyle name="Accent1 - 20% 2" xfId="1099" xr:uid="{00000000-0005-0000-0000-00002E040000}"/>
    <cellStyle name="Accent1 - 40%" xfId="1100" xr:uid="{00000000-0005-0000-0000-00002F040000}"/>
    <cellStyle name="Accent1 - 40% 2" xfId="1101" xr:uid="{00000000-0005-0000-0000-000030040000}"/>
    <cellStyle name="Accent1 - 60%" xfId="1102" xr:uid="{00000000-0005-0000-0000-000031040000}"/>
    <cellStyle name="Accent1 - 60% 2" xfId="1103" xr:uid="{00000000-0005-0000-0000-000032040000}"/>
    <cellStyle name="Accent2" xfId="1104" xr:uid="{00000000-0005-0000-0000-000033040000}"/>
    <cellStyle name="Accent2 - 20%" xfId="1105" xr:uid="{00000000-0005-0000-0000-000034040000}"/>
    <cellStyle name="Accent2 - 20% 2" xfId="1106" xr:uid="{00000000-0005-0000-0000-000035040000}"/>
    <cellStyle name="Accent2 - 40%" xfId="1107" xr:uid="{00000000-0005-0000-0000-000036040000}"/>
    <cellStyle name="Accent2 - 40% 2" xfId="1108" xr:uid="{00000000-0005-0000-0000-000037040000}"/>
    <cellStyle name="Accent2 - 60%" xfId="1109" xr:uid="{00000000-0005-0000-0000-000038040000}"/>
    <cellStyle name="Accent2 - 60% 2" xfId="1110" xr:uid="{00000000-0005-0000-0000-000039040000}"/>
    <cellStyle name="Accent3" xfId="1111" xr:uid="{00000000-0005-0000-0000-00003A040000}"/>
    <cellStyle name="Accent3 - 20%" xfId="1112" xr:uid="{00000000-0005-0000-0000-00003B040000}"/>
    <cellStyle name="Accent3 - 20% 2" xfId="1113" xr:uid="{00000000-0005-0000-0000-00003C040000}"/>
    <cellStyle name="Accent3 - 40%" xfId="1114" xr:uid="{00000000-0005-0000-0000-00003D040000}"/>
    <cellStyle name="Accent3 - 40% 2" xfId="1115" xr:uid="{00000000-0005-0000-0000-00003E040000}"/>
    <cellStyle name="Accent3 - 60%" xfId="1116" xr:uid="{00000000-0005-0000-0000-00003F040000}"/>
    <cellStyle name="Accent3 - 60% 2" xfId="1117" xr:uid="{00000000-0005-0000-0000-000040040000}"/>
    <cellStyle name="Accent4" xfId="1118" xr:uid="{00000000-0005-0000-0000-000041040000}"/>
    <cellStyle name="Accent4 - 20%" xfId="1119" xr:uid="{00000000-0005-0000-0000-000042040000}"/>
    <cellStyle name="Accent4 - 20% 2" xfId="1120" xr:uid="{00000000-0005-0000-0000-000043040000}"/>
    <cellStyle name="Accent4 - 40%" xfId="1121" xr:uid="{00000000-0005-0000-0000-000044040000}"/>
    <cellStyle name="Accent4 - 40% 2" xfId="1122" xr:uid="{00000000-0005-0000-0000-000045040000}"/>
    <cellStyle name="Accent4 - 60%" xfId="1123" xr:uid="{00000000-0005-0000-0000-000046040000}"/>
    <cellStyle name="Accent4 - 60% 2" xfId="1124" xr:uid="{00000000-0005-0000-0000-000047040000}"/>
    <cellStyle name="Accent5" xfId="1125" xr:uid="{00000000-0005-0000-0000-000048040000}"/>
    <cellStyle name="Accent5 - 20%" xfId="1126" xr:uid="{00000000-0005-0000-0000-000049040000}"/>
    <cellStyle name="Accent5 - 20% 2" xfId="1127" xr:uid="{00000000-0005-0000-0000-00004A040000}"/>
    <cellStyle name="Accent5 - 40%" xfId="1128" xr:uid="{00000000-0005-0000-0000-00004B040000}"/>
    <cellStyle name="Accent5 - 40% 2" xfId="1129" xr:uid="{00000000-0005-0000-0000-00004C040000}"/>
    <cellStyle name="Accent5 - 60%" xfId="1130" xr:uid="{00000000-0005-0000-0000-00004D040000}"/>
    <cellStyle name="Accent5 - 60% 2" xfId="1131" xr:uid="{00000000-0005-0000-0000-00004E040000}"/>
    <cellStyle name="Accent6" xfId="1132" xr:uid="{00000000-0005-0000-0000-00004F040000}"/>
    <cellStyle name="Accent6 - 20%" xfId="1133" xr:uid="{00000000-0005-0000-0000-000050040000}"/>
    <cellStyle name="Accent6 - 20% 2" xfId="1134" xr:uid="{00000000-0005-0000-0000-000051040000}"/>
    <cellStyle name="Accent6 - 40%" xfId="1135" xr:uid="{00000000-0005-0000-0000-000052040000}"/>
    <cellStyle name="Accent6 - 40% 2" xfId="1136" xr:uid="{00000000-0005-0000-0000-000053040000}"/>
    <cellStyle name="Accent6 - 60%" xfId="1137" xr:uid="{00000000-0005-0000-0000-000054040000}"/>
    <cellStyle name="Accent6 - 60% 2" xfId="1138" xr:uid="{00000000-0005-0000-0000-000055040000}"/>
    <cellStyle name="ADD_MEG" xfId="3871" xr:uid="{00000000-0005-0000-0000-000056040000}"/>
    <cellStyle name="Akcent 1" xfId="1139" xr:uid="{00000000-0005-0000-0000-000057040000}"/>
    <cellStyle name="Akcent 2" xfId="1140" xr:uid="{00000000-0005-0000-0000-000058040000}"/>
    <cellStyle name="Akcent 3" xfId="1141" xr:uid="{00000000-0005-0000-0000-000059040000}"/>
    <cellStyle name="Akcent 4" xfId="1142" xr:uid="{00000000-0005-0000-0000-00005A040000}"/>
    <cellStyle name="Akcent 5" xfId="1143" xr:uid="{00000000-0005-0000-0000-00005B040000}"/>
    <cellStyle name="Akcent 6" xfId="1144" xr:uid="{00000000-0005-0000-0000-00005C040000}"/>
    <cellStyle name="APPEAR" xfId="1145" xr:uid="{00000000-0005-0000-0000-00005D040000}"/>
    <cellStyle name="Bad" xfId="1146" xr:uid="{00000000-0005-0000-0000-00005E040000}"/>
    <cellStyle name="Bevitel 2" xfId="16" xr:uid="{00000000-0005-0000-0000-00005F040000}"/>
    <cellStyle name="Bevitel 2 2" xfId="1147" xr:uid="{00000000-0005-0000-0000-000060040000}"/>
    <cellStyle name="Bevitel 2 2 2" xfId="5089" xr:uid="{260ADC22-2279-41EA-A332-8A1DA1460600}"/>
    <cellStyle name="Bevitel 2 3" xfId="1148" xr:uid="{00000000-0005-0000-0000-000061040000}"/>
    <cellStyle name="Bevitel 2 3 2" xfId="5090" xr:uid="{C0E2743C-CA9F-4167-80DB-B4A76FD85891}"/>
    <cellStyle name="Bevitel 3" xfId="1149" xr:uid="{00000000-0005-0000-0000-000062040000}"/>
    <cellStyle name="Bevitel 3 2" xfId="5091" xr:uid="{E3BA71A6-D28C-4836-89C0-3B591597A207}"/>
    <cellStyle name="Bevitel 4" xfId="1150" xr:uid="{00000000-0005-0000-0000-000063040000}"/>
    <cellStyle name="Bevitel 4 2" xfId="5092" xr:uid="{7E70B711-31F2-4753-B2EB-4D57147B8432}"/>
    <cellStyle name="Bevitel 5" xfId="1151" xr:uid="{00000000-0005-0000-0000-000064040000}"/>
    <cellStyle name="Bevitel 5 2" xfId="5093" xr:uid="{B79299C2-ECAE-45B9-A120-114F73306E7F}"/>
    <cellStyle name="bezčárky_" xfId="1152" xr:uid="{00000000-0005-0000-0000-000065040000}"/>
    <cellStyle name="bUDGET  96" xfId="1153" xr:uid="{00000000-0005-0000-0000-000066040000}"/>
    <cellStyle name="Calc Currency (0)" xfId="1154" xr:uid="{00000000-0005-0000-0000-000067040000}"/>
    <cellStyle name="Calculation" xfId="1155" xr:uid="{00000000-0005-0000-0000-000068040000}"/>
    <cellStyle name="Calculation 2" xfId="5094" xr:uid="{EE8F7B38-477C-45E5-8556-2F997D290259}"/>
    <cellStyle name="cargill9" xfId="1156" xr:uid="{00000000-0005-0000-0000-000069040000}"/>
    <cellStyle name="cargill9 2" xfId="5095" xr:uid="{3966BF71-8016-4468-A216-AD30F22FA1E0}"/>
    <cellStyle name="čárky bez des. míst_PROMO_tender_ALL format" xfId="1157" xr:uid="{00000000-0005-0000-0000-00006A040000}"/>
    <cellStyle name="čárky_DMCZ BQEL_HV_C" xfId="1158" xr:uid="{00000000-0005-0000-0000-00006B040000}"/>
    <cellStyle name="Celkem" xfId="1159" xr:uid="{00000000-0005-0000-0000-00006C040000}"/>
    <cellStyle name="Celkem 2" xfId="5096" xr:uid="{9DC9BA79-8157-4A2A-A6FC-1E6BC838203C}"/>
    <cellStyle name="Check Cell" xfId="1160" xr:uid="{00000000-0005-0000-0000-00006D040000}"/>
    <cellStyle name="Chybně" xfId="1161" xr:uid="{00000000-0005-0000-0000-00006E040000}"/>
    <cellStyle name="Cím" xfId="7" builtinId="15" customBuiltin="1"/>
    <cellStyle name="Cím 2" xfId="1162" xr:uid="{00000000-0005-0000-0000-000070040000}"/>
    <cellStyle name="Cím 2 2" xfId="1163" xr:uid="{00000000-0005-0000-0000-000071040000}"/>
    <cellStyle name="Cím 2 3" xfId="1164" xr:uid="{00000000-0005-0000-0000-000072040000}"/>
    <cellStyle name="Cím 3" xfId="1165" xr:uid="{00000000-0005-0000-0000-000073040000}"/>
    <cellStyle name="Cím 4" xfId="1166" xr:uid="{00000000-0005-0000-0000-000074040000}"/>
    <cellStyle name="Cím 5" xfId="1167" xr:uid="{00000000-0005-0000-0000-000075040000}"/>
    <cellStyle name="Cím 6" xfId="3862" xr:uid="{00000000-0005-0000-0000-000076040000}"/>
    <cellStyle name="Címsor 1 2" xfId="9" xr:uid="{00000000-0005-0000-0000-000077040000}"/>
    <cellStyle name="Címsor 1 2 2" xfId="1168" xr:uid="{00000000-0005-0000-0000-000078040000}"/>
    <cellStyle name="Címsor 1 2 3" xfId="1169" xr:uid="{00000000-0005-0000-0000-000079040000}"/>
    <cellStyle name="Címsor 1 3" xfId="1170" xr:uid="{00000000-0005-0000-0000-00007A040000}"/>
    <cellStyle name="Címsor 1 4" xfId="1171" xr:uid="{00000000-0005-0000-0000-00007B040000}"/>
    <cellStyle name="Címsor 1 5" xfId="1172" xr:uid="{00000000-0005-0000-0000-00007C040000}"/>
    <cellStyle name="Címsor 2 2" xfId="10" xr:uid="{00000000-0005-0000-0000-00007D040000}"/>
    <cellStyle name="Címsor 2 2 2" xfId="1173" xr:uid="{00000000-0005-0000-0000-00007E040000}"/>
    <cellStyle name="Címsor 2 2 3" xfId="1174" xr:uid="{00000000-0005-0000-0000-00007F040000}"/>
    <cellStyle name="Címsor 2 3" xfId="1175" xr:uid="{00000000-0005-0000-0000-000080040000}"/>
    <cellStyle name="Címsor 2 4" xfId="1176" xr:uid="{00000000-0005-0000-0000-000081040000}"/>
    <cellStyle name="Címsor 2 5" xfId="1177" xr:uid="{00000000-0005-0000-0000-000082040000}"/>
    <cellStyle name="Címsor 3 2" xfId="11" xr:uid="{00000000-0005-0000-0000-000083040000}"/>
    <cellStyle name="Címsor 3 2 2" xfId="1178" xr:uid="{00000000-0005-0000-0000-000084040000}"/>
    <cellStyle name="Címsor 3 2 2 2" xfId="3963" xr:uid="{00000000-0005-0000-0000-000085040000}"/>
    <cellStyle name="Címsor 3 2 3" xfId="1179" xr:uid="{00000000-0005-0000-0000-000086040000}"/>
    <cellStyle name="Címsor 3 2 3 2" xfId="3964" xr:uid="{00000000-0005-0000-0000-000087040000}"/>
    <cellStyle name="Címsor 3 3" xfId="1180" xr:uid="{00000000-0005-0000-0000-000088040000}"/>
    <cellStyle name="Címsor 3 3 2" xfId="3965" xr:uid="{00000000-0005-0000-0000-000089040000}"/>
    <cellStyle name="Címsor 3 4" xfId="1181" xr:uid="{00000000-0005-0000-0000-00008A040000}"/>
    <cellStyle name="Címsor 3 4 2" xfId="3966" xr:uid="{00000000-0005-0000-0000-00008B040000}"/>
    <cellStyle name="Címsor 3 5" xfId="1182" xr:uid="{00000000-0005-0000-0000-00008C040000}"/>
    <cellStyle name="Címsor 3 5 2" xfId="3967" xr:uid="{00000000-0005-0000-0000-00008D040000}"/>
    <cellStyle name="Címsor 4 2" xfId="12" xr:uid="{00000000-0005-0000-0000-00008E040000}"/>
    <cellStyle name="Címsor 4 2 2" xfId="1183" xr:uid="{00000000-0005-0000-0000-00008F040000}"/>
    <cellStyle name="Címsor 4 2 3" xfId="1184" xr:uid="{00000000-0005-0000-0000-000090040000}"/>
    <cellStyle name="Címsor 4 3" xfId="1185" xr:uid="{00000000-0005-0000-0000-000091040000}"/>
    <cellStyle name="Címsor 4 4" xfId="1186" xr:uid="{00000000-0005-0000-0000-000092040000}"/>
    <cellStyle name="číslo.00_" xfId="1187" xr:uid="{00000000-0005-0000-0000-000093040000}"/>
    <cellStyle name="ColStyle1" xfId="3883" xr:uid="{00000000-0005-0000-0000-000094040000}"/>
    <cellStyle name="ColStyle2" xfId="3884" xr:uid="{00000000-0005-0000-0000-000095040000}"/>
    <cellStyle name="ColStyle3" xfId="3885" xr:uid="{00000000-0005-0000-0000-000096040000}"/>
    <cellStyle name="ColStyle4" xfId="3886" xr:uid="{00000000-0005-0000-0000-000097040000}"/>
    <cellStyle name="ColStyle5" xfId="3887" xr:uid="{00000000-0005-0000-0000-000098040000}"/>
    <cellStyle name="ColStyle6" xfId="3888" xr:uid="{00000000-0005-0000-0000-000099040000}"/>
    <cellStyle name="Column_Header_Line_Left" xfId="65" xr:uid="{00000000-0005-0000-0000-00009A040000}"/>
    <cellStyle name="Comma (2dp)" xfId="1188" xr:uid="{00000000-0005-0000-0000-00009B040000}"/>
    <cellStyle name="Comma (2dp) Dashed" xfId="1189" xr:uid="{00000000-0005-0000-0000-00009C040000}"/>
    <cellStyle name="Comma (2dp) Nil" xfId="1190" xr:uid="{00000000-0005-0000-0000-00009D040000}"/>
    <cellStyle name="Comma (2dp+nz)" xfId="1191" xr:uid="{00000000-0005-0000-0000-00009E040000}"/>
    <cellStyle name="Comma (nz)" xfId="1192" xr:uid="{00000000-0005-0000-0000-00009F040000}"/>
    <cellStyle name="Comma [0] 2" xfId="1193" xr:uid="{00000000-0005-0000-0000-0000A0040000}"/>
    <cellStyle name="Comma 2" xfId="1194" xr:uid="{00000000-0005-0000-0000-0000A1040000}"/>
    <cellStyle name="Comma 2 2" xfId="1195" xr:uid="{00000000-0005-0000-0000-0000A2040000}"/>
    <cellStyle name="Comma 3" xfId="1196" xr:uid="{00000000-0005-0000-0000-0000A3040000}"/>
    <cellStyle name="Comma 3 2" xfId="1197" xr:uid="{00000000-0005-0000-0000-0000A4040000}"/>
    <cellStyle name="Comma 3 2 2" xfId="1198" xr:uid="{00000000-0005-0000-0000-0000A5040000}"/>
    <cellStyle name="Comma 3 2 2 2" xfId="1199" xr:uid="{00000000-0005-0000-0000-0000A6040000}"/>
    <cellStyle name="Comma 3 2 3" xfId="1200" xr:uid="{00000000-0005-0000-0000-0000A7040000}"/>
    <cellStyle name="Comma 3 2 4" xfId="1201" xr:uid="{00000000-0005-0000-0000-0000A8040000}"/>
    <cellStyle name="Comma 3 3" xfId="1202" xr:uid="{00000000-0005-0000-0000-0000A9040000}"/>
    <cellStyle name="Comma 3 3 2" xfId="1203" xr:uid="{00000000-0005-0000-0000-0000AA040000}"/>
    <cellStyle name="Comma 3 4" xfId="1204" xr:uid="{00000000-0005-0000-0000-0000AB040000}"/>
    <cellStyle name="Comma 3 5" xfId="1205" xr:uid="{00000000-0005-0000-0000-0000AC040000}"/>
    <cellStyle name="Comma Dashed" xfId="1206" xr:uid="{00000000-0005-0000-0000-0000AD040000}"/>
    <cellStyle name="Comma Nil" xfId="1207" xr:uid="{00000000-0005-0000-0000-0000AE040000}"/>
    <cellStyle name="Comma0" xfId="1208" xr:uid="{00000000-0005-0000-0000-0000AF040000}"/>
    <cellStyle name="Comma0 2" xfId="1209" xr:uid="{00000000-0005-0000-0000-0000B0040000}"/>
    <cellStyle name="Currency (2dp)" xfId="1210" xr:uid="{00000000-0005-0000-0000-0000B1040000}"/>
    <cellStyle name="Currency (2dp) Dashed" xfId="1211" xr:uid="{00000000-0005-0000-0000-0000B2040000}"/>
    <cellStyle name="Currency (2dp) Nil" xfId="1212" xr:uid="{00000000-0005-0000-0000-0000B3040000}"/>
    <cellStyle name="Currency (2dp+nz)" xfId="1213" xr:uid="{00000000-0005-0000-0000-0000B4040000}"/>
    <cellStyle name="Currency (nz)" xfId="1214" xr:uid="{00000000-0005-0000-0000-0000B5040000}"/>
    <cellStyle name="Currency Dashed" xfId="1215" xr:uid="{00000000-0005-0000-0000-0000B6040000}"/>
    <cellStyle name="Currency Nil" xfId="1216" xr:uid="{00000000-0005-0000-0000-0000B7040000}"/>
    <cellStyle name="Currency0" xfId="1217" xr:uid="{00000000-0005-0000-0000-0000B8040000}"/>
    <cellStyle name="Currency0 2" xfId="1218" xr:uid="{00000000-0005-0000-0000-0000B9040000}"/>
    <cellStyle name="Dane wejściowe" xfId="1219" xr:uid="{00000000-0005-0000-0000-0000BA040000}"/>
    <cellStyle name="Dane wejściowe 2" xfId="5097" xr:uid="{1E60285D-6412-423B-AB02-3D454EAA0E20}"/>
    <cellStyle name="Dane wyjściowe" xfId="1220" xr:uid="{00000000-0005-0000-0000-0000BB040000}"/>
    <cellStyle name="Dane wyjściowe 2" xfId="5098" xr:uid="{BA770614-7DC2-4CE9-9267-E71797D584F3}"/>
    <cellStyle name="Date" xfId="1221" xr:uid="{00000000-0005-0000-0000-0000BC040000}"/>
    <cellStyle name="daten" xfId="1222" xr:uid="{00000000-0005-0000-0000-0000BD040000}"/>
    <cellStyle name="daten 2" xfId="3859" xr:uid="{00000000-0005-0000-0000-0000BE040000}"/>
    <cellStyle name="daten 3" xfId="3860" xr:uid="{00000000-0005-0000-0000-0000BF040000}"/>
    <cellStyle name="daten 4" xfId="3861" xr:uid="{00000000-0005-0000-0000-0000C0040000}"/>
    <cellStyle name="daten 5" xfId="3975" xr:uid="{00000000-0005-0000-0000-0000C1040000}"/>
    <cellStyle name="daten 6" xfId="5099" xr:uid="{9DA0D2E2-B71A-4CD7-9723-F4E90D34C986}"/>
    <cellStyle name="Dezimal [0]_blancoCOSTFORM" xfId="1223" xr:uid="{00000000-0005-0000-0000-0000C2040000}"/>
    <cellStyle name="Dezimal_blancoCOSTFORM" xfId="1224" xr:uid="{00000000-0005-0000-0000-0000C3040000}"/>
    <cellStyle name="Dobre" xfId="1225" xr:uid="{00000000-0005-0000-0000-0000C4040000}"/>
    <cellStyle name="Ellenőrzőcella 2" xfId="20" xr:uid="{00000000-0005-0000-0000-0000C5040000}"/>
    <cellStyle name="Ellenőrzőcella 2 2" xfId="1226" xr:uid="{00000000-0005-0000-0000-0000C6040000}"/>
    <cellStyle name="Ellenőrzőcella 2 3" xfId="1227" xr:uid="{00000000-0005-0000-0000-0000C7040000}"/>
    <cellStyle name="Ellenőrzőcella 3" xfId="1228" xr:uid="{00000000-0005-0000-0000-0000C8040000}"/>
    <cellStyle name="Ellenőrzőcella 4" xfId="1229" xr:uid="{00000000-0005-0000-0000-0000C9040000}"/>
    <cellStyle name="Emphasis 1" xfId="1230" xr:uid="{00000000-0005-0000-0000-0000CA040000}"/>
    <cellStyle name="Emphasis 1 2" xfId="1231" xr:uid="{00000000-0005-0000-0000-0000CB040000}"/>
    <cellStyle name="Emphasis 2" xfId="1232" xr:uid="{00000000-0005-0000-0000-0000CC040000}"/>
    <cellStyle name="Emphasis 2 2" xfId="1233" xr:uid="{00000000-0005-0000-0000-0000CD040000}"/>
    <cellStyle name="Emphasis 3" xfId="1234" xr:uid="{00000000-0005-0000-0000-0000CE040000}"/>
    <cellStyle name="Emphasis 3 2" xfId="1235" xr:uid="{00000000-0005-0000-0000-0000CF040000}"/>
    <cellStyle name="Euro" xfId="1236" xr:uid="{00000000-0005-0000-0000-0000D0040000}"/>
    <cellStyle name="Euro 2" xfId="1237" xr:uid="{00000000-0005-0000-0000-0000D1040000}"/>
    <cellStyle name="Euro 3" xfId="1238" xr:uid="{00000000-0005-0000-0000-0000D2040000}"/>
    <cellStyle name="Euro 4" xfId="1239" xr:uid="{00000000-0005-0000-0000-0000D3040000}"/>
    <cellStyle name="Euro 5" xfId="1240" xr:uid="{00000000-0005-0000-0000-0000D4040000}"/>
    <cellStyle name="Explanatory Text" xfId="1241" xr:uid="{00000000-0005-0000-0000-0000D5040000}"/>
    <cellStyle name="Extensions" xfId="1242" xr:uid="{00000000-0005-0000-0000-0000D6040000}"/>
    <cellStyle name="Ezres" xfId="1" builtinId="3"/>
    <cellStyle name="Ezres [0] 2" xfId="53" xr:uid="{00000000-0005-0000-0000-0000D8040000}"/>
    <cellStyle name="Ezres [0] 2 2" xfId="1243" xr:uid="{00000000-0005-0000-0000-0000D9040000}"/>
    <cellStyle name="Ezres [0] 3" xfId="54" xr:uid="{00000000-0005-0000-0000-0000DA040000}"/>
    <cellStyle name="Ezres [0] 3 2" xfId="1244" xr:uid="{00000000-0005-0000-0000-0000DB040000}"/>
    <cellStyle name="Ezres [0] 3 2 2" xfId="1245" xr:uid="{00000000-0005-0000-0000-0000DC040000}"/>
    <cellStyle name="Ezres [0] 3 3" xfId="1246" xr:uid="{00000000-0005-0000-0000-0000DD040000}"/>
    <cellStyle name="Ezres [0] 4" xfId="1247" xr:uid="{00000000-0005-0000-0000-0000DE040000}"/>
    <cellStyle name="Ezres [0] 4 2" xfId="1248" xr:uid="{00000000-0005-0000-0000-0000DF040000}"/>
    <cellStyle name="Ezres [0] 5" xfId="1249" xr:uid="{00000000-0005-0000-0000-0000E0040000}"/>
    <cellStyle name="Ezres [0] 5 2" xfId="1250" xr:uid="{00000000-0005-0000-0000-0000E1040000}"/>
    <cellStyle name="Ezres 10" xfId="1251" xr:uid="{00000000-0005-0000-0000-0000E2040000}"/>
    <cellStyle name="Ezres 10 2" xfId="1252" xr:uid="{00000000-0005-0000-0000-0000E3040000}"/>
    <cellStyle name="Ezres 10 2 2" xfId="1253" xr:uid="{00000000-0005-0000-0000-0000E4040000}"/>
    <cellStyle name="Ezres 10 3" xfId="1254" xr:uid="{00000000-0005-0000-0000-0000E5040000}"/>
    <cellStyle name="Ezres 10 4" xfId="1255" xr:uid="{00000000-0005-0000-0000-0000E6040000}"/>
    <cellStyle name="Ezres 11" xfId="1256" xr:uid="{00000000-0005-0000-0000-0000E7040000}"/>
    <cellStyle name="Ezres 11 2" xfId="1257" xr:uid="{00000000-0005-0000-0000-0000E8040000}"/>
    <cellStyle name="Ezres 11 2 2" xfId="1258" xr:uid="{00000000-0005-0000-0000-0000E9040000}"/>
    <cellStyle name="Ezres 11 3" xfId="1259" xr:uid="{00000000-0005-0000-0000-0000EA040000}"/>
    <cellStyle name="Ezres 11 4" xfId="1260" xr:uid="{00000000-0005-0000-0000-0000EB040000}"/>
    <cellStyle name="Ezres 12" xfId="1261" xr:uid="{00000000-0005-0000-0000-0000EC040000}"/>
    <cellStyle name="Ezres 12 2" xfId="1262" xr:uid="{00000000-0005-0000-0000-0000ED040000}"/>
    <cellStyle name="Ezres 12 2 2" xfId="1263" xr:uid="{00000000-0005-0000-0000-0000EE040000}"/>
    <cellStyle name="Ezres 12 3" xfId="1264" xr:uid="{00000000-0005-0000-0000-0000EF040000}"/>
    <cellStyle name="Ezres 12 4" xfId="1265" xr:uid="{00000000-0005-0000-0000-0000F0040000}"/>
    <cellStyle name="Ezres 13" xfId="1266" xr:uid="{00000000-0005-0000-0000-0000F1040000}"/>
    <cellStyle name="Ezres 13 2" xfId="1267" xr:uid="{00000000-0005-0000-0000-0000F2040000}"/>
    <cellStyle name="Ezres 13 2 2" xfId="1268" xr:uid="{00000000-0005-0000-0000-0000F3040000}"/>
    <cellStyle name="Ezres 13 3" xfId="1269" xr:uid="{00000000-0005-0000-0000-0000F4040000}"/>
    <cellStyle name="Ezres 13 4" xfId="1270" xr:uid="{00000000-0005-0000-0000-0000F5040000}"/>
    <cellStyle name="Ezres 14" xfId="1271" xr:uid="{00000000-0005-0000-0000-0000F6040000}"/>
    <cellStyle name="Ezres 14 2" xfId="1272" xr:uid="{00000000-0005-0000-0000-0000F7040000}"/>
    <cellStyle name="Ezres 14 2 2" xfId="1273" xr:uid="{00000000-0005-0000-0000-0000F8040000}"/>
    <cellStyle name="Ezres 14 3" xfId="1274" xr:uid="{00000000-0005-0000-0000-0000F9040000}"/>
    <cellStyle name="Ezres 14 4" xfId="1275" xr:uid="{00000000-0005-0000-0000-0000FA040000}"/>
    <cellStyle name="Ezres 15" xfId="1276" xr:uid="{00000000-0005-0000-0000-0000FB040000}"/>
    <cellStyle name="Ezres 15 2" xfId="1277" xr:uid="{00000000-0005-0000-0000-0000FC040000}"/>
    <cellStyle name="Ezres 15 2 2" xfId="1278" xr:uid="{00000000-0005-0000-0000-0000FD040000}"/>
    <cellStyle name="Ezres 15 3" xfId="1279" xr:uid="{00000000-0005-0000-0000-0000FE040000}"/>
    <cellStyle name="Ezres 15 4" xfId="1280" xr:uid="{00000000-0005-0000-0000-0000FF040000}"/>
    <cellStyle name="Ezres 16" xfId="1281" xr:uid="{00000000-0005-0000-0000-000000050000}"/>
    <cellStyle name="Ezres 16 2" xfId="1282" xr:uid="{00000000-0005-0000-0000-000001050000}"/>
    <cellStyle name="Ezres 16 2 2" xfId="1283" xr:uid="{00000000-0005-0000-0000-000002050000}"/>
    <cellStyle name="Ezres 16 3" xfId="1284" xr:uid="{00000000-0005-0000-0000-000003050000}"/>
    <cellStyle name="Ezres 16 4" xfId="1285" xr:uid="{00000000-0005-0000-0000-000004050000}"/>
    <cellStyle name="Ezres 17" xfId="1286" xr:uid="{00000000-0005-0000-0000-000005050000}"/>
    <cellStyle name="Ezres 17 2" xfId="1287" xr:uid="{00000000-0005-0000-0000-000006050000}"/>
    <cellStyle name="Ezres 17 2 2" xfId="1288" xr:uid="{00000000-0005-0000-0000-000007050000}"/>
    <cellStyle name="Ezres 17 3" xfId="1289" xr:uid="{00000000-0005-0000-0000-000008050000}"/>
    <cellStyle name="Ezres 17 4" xfId="1290" xr:uid="{00000000-0005-0000-0000-000009050000}"/>
    <cellStyle name="Ezres 18" xfId="1291" xr:uid="{00000000-0005-0000-0000-00000A050000}"/>
    <cellStyle name="Ezres 18 2" xfId="1292" xr:uid="{00000000-0005-0000-0000-00000B050000}"/>
    <cellStyle name="Ezres 18 2 2" xfId="1293" xr:uid="{00000000-0005-0000-0000-00000C050000}"/>
    <cellStyle name="Ezres 18 3" xfId="1294" xr:uid="{00000000-0005-0000-0000-00000D050000}"/>
    <cellStyle name="Ezres 18 4" xfId="1295" xr:uid="{00000000-0005-0000-0000-00000E050000}"/>
    <cellStyle name="Ezres 19" xfId="1296" xr:uid="{00000000-0005-0000-0000-00000F050000}"/>
    <cellStyle name="Ezres 19 2" xfId="1297" xr:uid="{00000000-0005-0000-0000-000010050000}"/>
    <cellStyle name="Ezres 19 2 2" xfId="1298" xr:uid="{00000000-0005-0000-0000-000011050000}"/>
    <cellStyle name="Ezres 19 3" xfId="1299" xr:uid="{00000000-0005-0000-0000-000012050000}"/>
    <cellStyle name="Ezres 19 4" xfId="1300" xr:uid="{00000000-0005-0000-0000-000013050000}"/>
    <cellStyle name="Ezres 2" xfId="51" xr:uid="{00000000-0005-0000-0000-000014050000}"/>
    <cellStyle name="Ezres 2 10" xfId="4984" xr:uid="{85F029F6-D1DC-4D07-BD56-5C9CDCD150CD}"/>
    <cellStyle name="Ezres 2 2" xfId="50" xr:uid="{00000000-0005-0000-0000-000015050000}"/>
    <cellStyle name="Ezres 2 2 2" xfId="1301" xr:uid="{00000000-0005-0000-0000-000016050000}"/>
    <cellStyle name="Ezres 2 2 2 2" xfId="1302" xr:uid="{00000000-0005-0000-0000-000017050000}"/>
    <cellStyle name="Ezres 2 2 2 2 2" xfId="1303" xr:uid="{00000000-0005-0000-0000-000018050000}"/>
    <cellStyle name="Ezres 2 2 2 3" xfId="1304" xr:uid="{00000000-0005-0000-0000-000019050000}"/>
    <cellStyle name="Ezres 2 2 2 4" xfId="1305" xr:uid="{00000000-0005-0000-0000-00001A050000}"/>
    <cellStyle name="Ezres 2 2 3" xfId="1306" xr:uid="{00000000-0005-0000-0000-00001B050000}"/>
    <cellStyle name="Ezres 2 2 3 2" xfId="1307" xr:uid="{00000000-0005-0000-0000-00001C050000}"/>
    <cellStyle name="Ezres 2 2 3 2 2" xfId="1308" xr:uid="{00000000-0005-0000-0000-00001D050000}"/>
    <cellStyle name="Ezres 2 2 3 3" xfId="1309" xr:uid="{00000000-0005-0000-0000-00001E050000}"/>
    <cellStyle name="Ezres 2 2 3 4" xfId="1310" xr:uid="{00000000-0005-0000-0000-00001F050000}"/>
    <cellStyle name="Ezres 2 2 4" xfId="1311" xr:uid="{00000000-0005-0000-0000-000020050000}"/>
    <cellStyle name="Ezres 2 2 4 2" xfId="1312" xr:uid="{00000000-0005-0000-0000-000021050000}"/>
    <cellStyle name="Ezres 2 2 4 2 2" xfId="1313" xr:uid="{00000000-0005-0000-0000-000022050000}"/>
    <cellStyle name="Ezres 2 2 4 2 3" xfId="1314" xr:uid="{00000000-0005-0000-0000-000023050000}"/>
    <cellStyle name="Ezres 2 2 4 3" xfId="1315" xr:uid="{00000000-0005-0000-0000-000024050000}"/>
    <cellStyle name="Ezres 2 2 4 4" xfId="1316" xr:uid="{00000000-0005-0000-0000-000025050000}"/>
    <cellStyle name="Ezres 2 2 5" xfId="1317" xr:uid="{00000000-0005-0000-0000-000026050000}"/>
    <cellStyle name="Ezres 2 2 5 2" xfId="1318" xr:uid="{00000000-0005-0000-0000-000027050000}"/>
    <cellStyle name="Ezres 2 2 5 3" xfId="1319" xr:uid="{00000000-0005-0000-0000-000028050000}"/>
    <cellStyle name="Ezres 2 2 6" xfId="1320" xr:uid="{00000000-0005-0000-0000-000029050000}"/>
    <cellStyle name="Ezres 2 2 6 2" xfId="1321" xr:uid="{00000000-0005-0000-0000-00002A050000}"/>
    <cellStyle name="Ezres 2 2 7" xfId="1322" xr:uid="{00000000-0005-0000-0000-00002B050000}"/>
    <cellStyle name="Ezres 2 2 7 2" xfId="1323" xr:uid="{00000000-0005-0000-0000-00002C050000}"/>
    <cellStyle name="Ezres 2 2 8" xfId="1324" xr:uid="{00000000-0005-0000-0000-00002D050000}"/>
    <cellStyle name="Ezres 2 3" xfId="52" xr:uid="{00000000-0005-0000-0000-00002E050000}"/>
    <cellStyle name="Ezres 2 3 2" xfId="1325" xr:uid="{00000000-0005-0000-0000-00002F050000}"/>
    <cellStyle name="Ezres 2 3 2 2" xfId="1326" xr:uid="{00000000-0005-0000-0000-000030050000}"/>
    <cellStyle name="Ezres 2 3 2 2 2" xfId="1327" xr:uid="{00000000-0005-0000-0000-000031050000}"/>
    <cellStyle name="Ezres 2 3 2 2 3" xfId="1328" xr:uid="{00000000-0005-0000-0000-000032050000}"/>
    <cellStyle name="Ezres 2 3 2 3" xfId="1329" xr:uid="{00000000-0005-0000-0000-000033050000}"/>
    <cellStyle name="Ezres 2 3 2 4" xfId="1330" xr:uid="{00000000-0005-0000-0000-000034050000}"/>
    <cellStyle name="Ezres 2 3 3" xfId="1331" xr:uid="{00000000-0005-0000-0000-000035050000}"/>
    <cellStyle name="Ezres 2 3 3 2" xfId="1332" xr:uid="{00000000-0005-0000-0000-000036050000}"/>
    <cellStyle name="Ezres 2 3 3 3" xfId="1333" xr:uid="{00000000-0005-0000-0000-000037050000}"/>
    <cellStyle name="Ezres 2 3 4" xfId="1334" xr:uid="{00000000-0005-0000-0000-000038050000}"/>
    <cellStyle name="Ezres 2 3 4 2" xfId="1335" xr:uid="{00000000-0005-0000-0000-000039050000}"/>
    <cellStyle name="Ezres 2 3 5" xfId="1336" xr:uid="{00000000-0005-0000-0000-00003A050000}"/>
    <cellStyle name="Ezres 2 3 5 2" xfId="1337" xr:uid="{00000000-0005-0000-0000-00003B050000}"/>
    <cellStyle name="Ezres 2 3 6" xfId="1338" xr:uid="{00000000-0005-0000-0000-00003C050000}"/>
    <cellStyle name="Ezres 2 4" xfId="60" xr:uid="{00000000-0005-0000-0000-00003D050000}"/>
    <cellStyle name="Ezres 2 4 2" xfId="3849" xr:uid="{00000000-0005-0000-0000-00003E050000}"/>
    <cellStyle name="Ezres 2 4 3" xfId="3908" xr:uid="{00000000-0005-0000-0000-00003F050000}"/>
    <cellStyle name="Ezres 2 4 4" xfId="4987" xr:uid="{368CC479-4192-424A-8FEE-87AD102EDF54}"/>
    <cellStyle name="Ezres 2 5" xfId="1339" xr:uid="{00000000-0005-0000-0000-000040050000}"/>
    <cellStyle name="Ezres 2 5 2" xfId="1340" xr:uid="{00000000-0005-0000-0000-000041050000}"/>
    <cellStyle name="Ezres 2 5 2 2" xfId="1341" xr:uid="{00000000-0005-0000-0000-000042050000}"/>
    <cellStyle name="Ezres 2 5 3" xfId="1342" xr:uid="{00000000-0005-0000-0000-000043050000}"/>
    <cellStyle name="Ezres 2 6" xfId="1343" xr:uid="{00000000-0005-0000-0000-000044050000}"/>
    <cellStyle name="Ezres 2 6 2" xfId="1344" xr:uid="{00000000-0005-0000-0000-000045050000}"/>
    <cellStyle name="Ezres 2 7" xfId="1345" xr:uid="{00000000-0005-0000-0000-000046050000}"/>
    <cellStyle name="Ezres 2 8" xfId="3847" xr:uid="{00000000-0005-0000-0000-000047050000}"/>
    <cellStyle name="Ezres 2 9" xfId="3904" xr:uid="{00000000-0005-0000-0000-000048050000}"/>
    <cellStyle name="Ezres 20" xfId="1346" xr:uid="{00000000-0005-0000-0000-000049050000}"/>
    <cellStyle name="Ezres 20 2" xfId="1347" xr:uid="{00000000-0005-0000-0000-00004A050000}"/>
    <cellStyle name="Ezres 20 2 2" xfId="1348" xr:uid="{00000000-0005-0000-0000-00004B050000}"/>
    <cellStyle name="Ezres 20 3" xfId="1349" xr:uid="{00000000-0005-0000-0000-00004C050000}"/>
    <cellStyle name="Ezres 20 4" xfId="1350" xr:uid="{00000000-0005-0000-0000-00004D050000}"/>
    <cellStyle name="Ezres 21" xfId="1351" xr:uid="{00000000-0005-0000-0000-00004E050000}"/>
    <cellStyle name="Ezres 21 2" xfId="1352" xr:uid="{00000000-0005-0000-0000-00004F050000}"/>
    <cellStyle name="Ezres 21 2 2" xfId="1353" xr:uid="{00000000-0005-0000-0000-000050050000}"/>
    <cellStyle name="Ezres 21 3" xfId="1354" xr:uid="{00000000-0005-0000-0000-000051050000}"/>
    <cellStyle name="Ezres 21 4" xfId="1355" xr:uid="{00000000-0005-0000-0000-000052050000}"/>
    <cellStyle name="Ezres 22" xfId="1356" xr:uid="{00000000-0005-0000-0000-000053050000}"/>
    <cellStyle name="Ezres 22 2" xfId="1357" xr:uid="{00000000-0005-0000-0000-000054050000}"/>
    <cellStyle name="Ezres 22 2 2" xfId="1358" xr:uid="{00000000-0005-0000-0000-000055050000}"/>
    <cellStyle name="Ezres 22 3" xfId="1359" xr:uid="{00000000-0005-0000-0000-000056050000}"/>
    <cellStyle name="Ezres 22 4" xfId="1360" xr:uid="{00000000-0005-0000-0000-000057050000}"/>
    <cellStyle name="Ezres 23" xfId="1361" xr:uid="{00000000-0005-0000-0000-000058050000}"/>
    <cellStyle name="Ezres 23 2" xfId="1362" xr:uid="{00000000-0005-0000-0000-000059050000}"/>
    <cellStyle name="Ezres 23 2 2" xfId="1363" xr:uid="{00000000-0005-0000-0000-00005A050000}"/>
    <cellStyle name="Ezres 23 3" xfId="1364" xr:uid="{00000000-0005-0000-0000-00005B050000}"/>
    <cellStyle name="Ezres 23 4" xfId="1365" xr:uid="{00000000-0005-0000-0000-00005C050000}"/>
    <cellStyle name="Ezres 24" xfId="1366" xr:uid="{00000000-0005-0000-0000-00005D050000}"/>
    <cellStyle name="Ezres 24 2" xfId="1367" xr:uid="{00000000-0005-0000-0000-00005E050000}"/>
    <cellStyle name="Ezres 24 2 2" xfId="1368" xr:uid="{00000000-0005-0000-0000-00005F050000}"/>
    <cellStyle name="Ezres 24 3" xfId="1369" xr:uid="{00000000-0005-0000-0000-000060050000}"/>
    <cellStyle name="Ezres 24 4" xfId="1370" xr:uid="{00000000-0005-0000-0000-000061050000}"/>
    <cellStyle name="Ezres 25" xfId="1371" xr:uid="{00000000-0005-0000-0000-000062050000}"/>
    <cellStyle name="Ezres 25 2" xfId="1372" xr:uid="{00000000-0005-0000-0000-000063050000}"/>
    <cellStyle name="Ezres 25 2 2" xfId="1373" xr:uid="{00000000-0005-0000-0000-000064050000}"/>
    <cellStyle name="Ezres 25 3" xfId="1374" xr:uid="{00000000-0005-0000-0000-000065050000}"/>
    <cellStyle name="Ezres 25 4" xfId="1375" xr:uid="{00000000-0005-0000-0000-000066050000}"/>
    <cellStyle name="Ezres 26" xfId="1376" xr:uid="{00000000-0005-0000-0000-000067050000}"/>
    <cellStyle name="Ezres 26 2" xfId="1377" xr:uid="{00000000-0005-0000-0000-000068050000}"/>
    <cellStyle name="Ezres 26 2 2" xfId="1378" xr:uid="{00000000-0005-0000-0000-000069050000}"/>
    <cellStyle name="Ezres 26 3" xfId="1379" xr:uid="{00000000-0005-0000-0000-00006A050000}"/>
    <cellStyle name="Ezres 26 4" xfId="1380" xr:uid="{00000000-0005-0000-0000-00006B050000}"/>
    <cellStyle name="Ezres 3" xfId="49" xr:uid="{00000000-0005-0000-0000-00006C050000}"/>
    <cellStyle name="Ezres 3 2" xfId="55" xr:uid="{00000000-0005-0000-0000-00006D050000}"/>
    <cellStyle name="Ezres 3 2 2" xfId="1381" xr:uid="{00000000-0005-0000-0000-00006E050000}"/>
    <cellStyle name="Ezres 3 2 2 2" xfId="1382" xr:uid="{00000000-0005-0000-0000-00006F050000}"/>
    <cellStyle name="Ezres 3 2 3" xfId="1383" xr:uid="{00000000-0005-0000-0000-000070050000}"/>
    <cellStyle name="Ezres 3 2 4" xfId="1384" xr:uid="{00000000-0005-0000-0000-000071050000}"/>
    <cellStyle name="Ezres 3 3" xfId="1385" xr:uid="{00000000-0005-0000-0000-000072050000}"/>
    <cellStyle name="Ezres 3 3 2" xfId="1386" xr:uid="{00000000-0005-0000-0000-000073050000}"/>
    <cellStyle name="Ezres 3 3 2 2" xfId="1387" xr:uid="{00000000-0005-0000-0000-000074050000}"/>
    <cellStyle name="Ezres 3 3 3" xfId="1388" xr:uid="{00000000-0005-0000-0000-000075050000}"/>
    <cellStyle name="Ezres 3 3 4" xfId="1389" xr:uid="{00000000-0005-0000-0000-000076050000}"/>
    <cellStyle name="Ezres 3 4" xfId="1390" xr:uid="{00000000-0005-0000-0000-000077050000}"/>
    <cellStyle name="Ezres 3 4 2" xfId="1391" xr:uid="{00000000-0005-0000-0000-000078050000}"/>
    <cellStyle name="Ezres 3 5" xfId="1392" xr:uid="{00000000-0005-0000-0000-000079050000}"/>
    <cellStyle name="Ezres 3 6" xfId="1393" xr:uid="{00000000-0005-0000-0000-00007A050000}"/>
    <cellStyle name="Ezres 4" xfId="1394" xr:uid="{00000000-0005-0000-0000-00007B050000}"/>
    <cellStyle name="Ezres 4 2" xfId="1395" xr:uid="{00000000-0005-0000-0000-00007C050000}"/>
    <cellStyle name="Ezres 4 2 2" xfId="1396" xr:uid="{00000000-0005-0000-0000-00007D050000}"/>
    <cellStyle name="Ezres 4 3" xfId="1397" xr:uid="{00000000-0005-0000-0000-00007E050000}"/>
    <cellStyle name="Ezres 4 4" xfId="1398" xr:uid="{00000000-0005-0000-0000-00007F050000}"/>
    <cellStyle name="Ezres 5" xfId="1399" xr:uid="{00000000-0005-0000-0000-000080050000}"/>
    <cellStyle name="Ezres 5 2" xfId="1400" xr:uid="{00000000-0005-0000-0000-000081050000}"/>
    <cellStyle name="Ezres 5 2 2" xfId="1401" xr:uid="{00000000-0005-0000-0000-000082050000}"/>
    <cellStyle name="Ezres 5 3" xfId="1402" xr:uid="{00000000-0005-0000-0000-000083050000}"/>
    <cellStyle name="Ezres 5 4" xfId="1403" xr:uid="{00000000-0005-0000-0000-000084050000}"/>
    <cellStyle name="Ezres 6" xfId="1404" xr:uid="{00000000-0005-0000-0000-000085050000}"/>
    <cellStyle name="Ezres 6 2" xfId="1405" xr:uid="{00000000-0005-0000-0000-000086050000}"/>
    <cellStyle name="Ezres 6 2 2" xfId="1406" xr:uid="{00000000-0005-0000-0000-000087050000}"/>
    <cellStyle name="Ezres 6 3" xfId="1407" xr:uid="{00000000-0005-0000-0000-000088050000}"/>
    <cellStyle name="Ezres 6 4" xfId="1408" xr:uid="{00000000-0005-0000-0000-000089050000}"/>
    <cellStyle name="Ezres 7" xfId="1409" xr:uid="{00000000-0005-0000-0000-00008A050000}"/>
    <cellStyle name="Ezres 7 2" xfId="1410" xr:uid="{00000000-0005-0000-0000-00008B050000}"/>
    <cellStyle name="Ezres 7 2 2" xfId="1411" xr:uid="{00000000-0005-0000-0000-00008C050000}"/>
    <cellStyle name="Ezres 7 3" xfId="1412" xr:uid="{00000000-0005-0000-0000-00008D050000}"/>
    <cellStyle name="Ezres 7 4" xfId="1413" xr:uid="{00000000-0005-0000-0000-00008E050000}"/>
    <cellStyle name="Ezres 8" xfId="1414" xr:uid="{00000000-0005-0000-0000-00008F050000}"/>
    <cellStyle name="Ezres 8 2" xfId="1415" xr:uid="{00000000-0005-0000-0000-000090050000}"/>
    <cellStyle name="Ezres 8 2 2" xfId="1416" xr:uid="{00000000-0005-0000-0000-000091050000}"/>
    <cellStyle name="Ezres 8 3" xfId="1417" xr:uid="{00000000-0005-0000-0000-000092050000}"/>
    <cellStyle name="Ezres 8 4" xfId="1418" xr:uid="{00000000-0005-0000-0000-000093050000}"/>
    <cellStyle name="Ezres 9" xfId="1419" xr:uid="{00000000-0005-0000-0000-000094050000}"/>
    <cellStyle name="Ezres 9 2" xfId="1420" xr:uid="{00000000-0005-0000-0000-000095050000}"/>
    <cellStyle name="Ezres 9 2 2" xfId="1421" xr:uid="{00000000-0005-0000-0000-000096050000}"/>
    <cellStyle name="Ezres 9 3" xfId="1422" xr:uid="{00000000-0005-0000-0000-000097050000}"/>
    <cellStyle name="Ezres 9 4" xfId="1423" xr:uid="{00000000-0005-0000-0000-000098050000}"/>
    <cellStyle name="Figyelmeztetés 2" xfId="21" xr:uid="{00000000-0005-0000-0000-000099050000}"/>
    <cellStyle name="Figyelmeztetés 2 2" xfId="1424" xr:uid="{00000000-0005-0000-0000-00009A050000}"/>
    <cellStyle name="Figyelmeztetés 2 3" xfId="1425" xr:uid="{00000000-0005-0000-0000-00009B050000}"/>
    <cellStyle name="Figyelmeztetés 3" xfId="1426" xr:uid="{00000000-0005-0000-0000-00009C050000}"/>
    <cellStyle name="Figyelmeztetés 4" xfId="1427" xr:uid="{00000000-0005-0000-0000-00009D050000}"/>
    <cellStyle name="Fixed" xfId="1428" xr:uid="{00000000-0005-0000-0000-00009E050000}"/>
    <cellStyle name="Good" xfId="1429" xr:uid="{00000000-0005-0000-0000-00009F050000}"/>
    <cellStyle name="Grey" xfId="1430" xr:uid="{00000000-0005-0000-0000-0000A0050000}"/>
    <cellStyle name="Header1" xfId="1431" xr:uid="{00000000-0005-0000-0000-0000A1050000}"/>
    <cellStyle name="Header1 2" xfId="5100" xr:uid="{6859AB5E-033D-4B95-9786-5CE081AAE3D0}"/>
    <cellStyle name="Header2" xfId="1432" xr:uid="{00000000-0005-0000-0000-0000A2050000}"/>
    <cellStyle name="Header2 2" xfId="5101" xr:uid="{19CD13EF-B0BB-4BB7-BCA1-7D5ECC78F794}"/>
    <cellStyle name="Heading (12pt)" xfId="1433" xr:uid="{00000000-0005-0000-0000-0000A3050000}"/>
    <cellStyle name="Heading (14pt)" xfId="1434" xr:uid="{00000000-0005-0000-0000-0000A4050000}"/>
    <cellStyle name="Heading 1" xfId="1435" xr:uid="{00000000-0005-0000-0000-0000A5050000}"/>
    <cellStyle name="Heading 2" xfId="1436" xr:uid="{00000000-0005-0000-0000-0000A6050000}"/>
    <cellStyle name="Heading 3" xfId="1437" xr:uid="{00000000-0005-0000-0000-0000A7050000}"/>
    <cellStyle name="Heading 3 2" xfId="3987" xr:uid="{00000000-0005-0000-0000-0000A8050000}"/>
    <cellStyle name="Heading 4" xfId="1438" xr:uid="{00000000-0005-0000-0000-0000A9050000}"/>
    <cellStyle name="HEADING1" xfId="1439" xr:uid="{00000000-0005-0000-0000-0000AA050000}"/>
    <cellStyle name="HEADING2" xfId="1440" xr:uid="{00000000-0005-0000-0000-0000AB050000}"/>
    <cellStyle name="Headline I" xfId="1441" xr:uid="{00000000-0005-0000-0000-0000AC050000}"/>
    <cellStyle name="Headline II" xfId="1442" xr:uid="{00000000-0005-0000-0000-0000AD050000}"/>
    <cellStyle name="HIDE" xfId="1443" xr:uid="{00000000-0005-0000-0000-0000AE050000}"/>
    <cellStyle name="Hiperhivatkozás" xfId="1444" xr:uid="{00000000-0005-0000-0000-0000AF050000}"/>
    <cellStyle name="Hiperłącze_Electrical" xfId="1445" xr:uid="{00000000-0005-0000-0000-0000B0050000}"/>
    <cellStyle name="Hivatkozott cella 2" xfId="19" xr:uid="{00000000-0005-0000-0000-0000B1050000}"/>
    <cellStyle name="Hivatkozott cella 2 2" xfId="1446" xr:uid="{00000000-0005-0000-0000-0000B2050000}"/>
    <cellStyle name="Hivatkozott cella 2 3" xfId="1447" xr:uid="{00000000-0005-0000-0000-0000B3050000}"/>
    <cellStyle name="Hivatkozott cella 3" xfId="1448" xr:uid="{00000000-0005-0000-0000-0000B4050000}"/>
    <cellStyle name="Hivatkozott cella 4" xfId="1449" xr:uid="{00000000-0005-0000-0000-0000B5050000}"/>
    <cellStyle name="Hivatkozott cella 5" xfId="1450" xr:uid="{00000000-0005-0000-0000-0000B6050000}"/>
    <cellStyle name="Hypertextový odkaz" xfId="1451" xr:uid="{00000000-0005-0000-0000-0000B7050000}"/>
    <cellStyle name="Input" xfId="1452" xr:uid="{00000000-0005-0000-0000-0000B8050000}"/>
    <cellStyle name="Input [yellow]" xfId="1453" xr:uid="{00000000-0005-0000-0000-0000B9050000}"/>
    <cellStyle name="Input [yellow] 2" xfId="5103" xr:uid="{9193A59C-8360-42FC-BB9A-9C414F68F65C}"/>
    <cellStyle name="Input 2" xfId="5102" xr:uid="{61FADF71-FBAB-4E1D-9DC1-F8AAB2AC7943}"/>
    <cellStyle name="Jegyzet 2" xfId="22" xr:uid="{00000000-0005-0000-0000-0000BA050000}"/>
    <cellStyle name="Jegyzet 2 2" xfId="1454" xr:uid="{00000000-0005-0000-0000-0000BB050000}"/>
    <cellStyle name="Jegyzet 2 2 2" xfId="5104" xr:uid="{C9A6058F-6013-4B26-AF37-8F2827FB8F36}"/>
    <cellStyle name="Jegyzet 2 3" xfId="1455" xr:uid="{00000000-0005-0000-0000-0000BC050000}"/>
    <cellStyle name="Jegyzet 2 3 2" xfId="5105" xr:uid="{C7920051-1504-4F47-9250-9D1EFF50BE32}"/>
    <cellStyle name="Jegyzet 2 4" xfId="3834" xr:uid="{00000000-0005-0000-0000-0000BD050000}"/>
    <cellStyle name="Jegyzet 2 5" xfId="3891" xr:uid="{00000000-0005-0000-0000-0000BE050000}"/>
    <cellStyle name="Jegyzet 2 6" xfId="4971" xr:uid="{E9BC7E94-5B55-4407-8C51-C5F9F831CD79}"/>
    <cellStyle name="Jegyzet 3" xfId="1456" xr:uid="{00000000-0005-0000-0000-0000BF050000}"/>
    <cellStyle name="Jegyzet 3 2" xfId="5106" xr:uid="{E2F98B8A-6CAA-4659-B5CC-B4F8400B10BD}"/>
    <cellStyle name="Jegyzet 4" xfId="1457" xr:uid="{00000000-0005-0000-0000-0000C0050000}"/>
    <cellStyle name="Jegyzet 4 2" xfId="5107" xr:uid="{FE445B0C-5772-4614-894E-3839C8DADD1D}"/>
    <cellStyle name="Jegyzet 5" xfId="1458" xr:uid="{00000000-0005-0000-0000-0000C1050000}"/>
    <cellStyle name="Jegyzet 5 2" xfId="1459" xr:uid="{00000000-0005-0000-0000-0000C2050000}"/>
    <cellStyle name="Jegyzet 5 2 2" xfId="5109" xr:uid="{0F78BFCF-A3C2-4778-9A0D-B4B2B1FDB918}"/>
    <cellStyle name="Jegyzet 5 3" xfId="5108" xr:uid="{426C0B06-6960-40E3-8109-BF4F4648303C}"/>
    <cellStyle name="Jegyzet 6" xfId="1460" xr:uid="{00000000-0005-0000-0000-0000C3050000}"/>
    <cellStyle name="Jegyzet 6 2" xfId="5110" xr:uid="{E42C021E-7B4F-4DAC-AADD-769DD1CB3582}"/>
    <cellStyle name="Jelölőszín (1) 2" xfId="25" xr:uid="{00000000-0005-0000-0000-0000C4050000}"/>
    <cellStyle name="Jelölőszín (1) 2 2" xfId="1461" xr:uid="{00000000-0005-0000-0000-0000C5050000}"/>
    <cellStyle name="Jelölőszín (1) 2 3" xfId="1462" xr:uid="{00000000-0005-0000-0000-0000C6050000}"/>
    <cellStyle name="Jelölőszín (1) 3" xfId="1463" xr:uid="{00000000-0005-0000-0000-0000C7050000}"/>
    <cellStyle name="Jelölőszín (1) 4" xfId="1464" xr:uid="{00000000-0005-0000-0000-0000C8050000}"/>
    <cellStyle name="Jelölőszín (2) 2" xfId="29" xr:uid="{00000000-0005-0000-0000-0000C9050000}"/>
    <cellStyle name="Jelölőszín (2) 2 2" xfId="1465" xr:uid="{00000000-0005-0000-0000-0000CA050000}"/>
    <cellStyle name="Jelölőszín (2) 2 3" xfId="1466" xr:uid="{00000000-0005-0000-0000-0000CB050000}"/>
    <cellStyle name="Jelölőszín (2) 3" xfId="1467" xr:uid="{00000000-0005-0000-0000-0000CC050000}"/>
    <cellStyle name="Jelölőszín (2) 4" xfId="1468" xr:uid="{00000000-0005-0000-0000-0000CD050000}"/>
    <cellStyle name="Jelölőszín (3) 2" xfId="33" xr:uid="{00000000-0005-0000-0000-0000CE050000}"/>
    <cellStyle name="Jelölőszín (3) 2 2" xfId="1469" xr:uid="{00000000-0005-0000-0000-0000CF050000}"/>
    <cellStyle name="Jelölőszín (3) 2 3" xfId="1470" xr:uid="{00000000-0005-0000-0000-0000D0050000}"/>
    <cellStyle name="Jelölőszín (3) 3" xfId="1471" xr:uid="{00000000-0005-0000-0000-0000D1050000}"/>
    <cellStyle name="Jelölőszín (3) 4" xfId="1472" xr:uid="{00000000-0005-0000-0000-0000D2050000}"/>
    <cellStyle name="Jelölőszín (4) 2" xfId="37" xr:uid="{00000000-0005-0000-0000-0000D3050000}"/>
    <cellStyle name="Jelölőszín (4) 2 2" xfId="1473" xr:uid="{00000000-0005-0000-0000-0000D4050000}"/>
    <cellStyle name="Jelölőszín (4) 2 3" xfId="1474" xr:uid="{00000000-0005-0000-0000-0000D5050000}"/>
    <cellStyle name="Jelölőszín (4) 3" xfId="1475" xr:uid="{00000000-0005-0000-0000-0000D6050000}"/>
    <cellStyle name="Jelölőszín (5) 2" xfId="41" xr:uid="{00000000-0005-0000-0000-0000D7050000}"/>
    <cellStyle name="Jelölőszín (5) 2 2" xfId="1476" xr:uid="{00000000-0005-0000-0000-0000D8050000}"/>
    <cellStyle name="Jelölőszín (5) 2 3" xfId="1477" xr:uid="{00000000-0005-0000-0000-0000D9050000}"/>
    <cellStyle name="Jelölőszín (5) 3" xfId="1478" xr:uid="{00000000-0005-0000-0000-0000DA050000}"/>
    <cellStyle name="Jelölőszín (6) 2" xfId="45" xr:uid="{00000000-0005-0000-0000-0000DB050000}"/>
    <cellStyle name="Jelölőszín (6) 2 2" xfId="1479" xr:uid="{00000000-0005-0000-0000-0000DC050000}"/>
    <cellStyle name="Jelölőszín (6) 2 3" xfId="1480" xr:uid="{00000000-0005-0000-0000-0000DD050000}"/>
    <cellStyle name="Jelölőszín (6) 3" xfId="1481" xr:uid="{00000000-0005-0000-0000-0000DE050000}"/>
    <cellStyle name="Jelölőszín (6) 4" xfId="1482" xr:uid="{00000000-0005-0000-0000-0000DF050000}"/>
    <cellStyle name="Jelölőszín 1 2" xfId="1483" xr:uid="{00000000-0005-0000-0000-0000E0050000}"/>
    <cellStyle name="Jelölőszín 2 2" xfId="1484" xr:uid="{00000000-0005-0000-0000-0000E1050000}"/>
    <cellStyle name="Jelölőszín 3 2" xfId="1485" xr:uid="{00000000-0005-0000-0000-0000E2050000}"/>
    <cellStyle name="Jelölőszín 4 2" xfId="1486" xr:uid="{00000000-0005-0000-0000-0000E3050000}"/>
    <cellStyle name="Jelölőszín 5 2" xfId="1487" xr:uid="{00000000-0005-0000-0000-0000E4050000}"/>
    <cellStyle name="Jelölőszín 6 2" xfId="1488" xr:uid="{00000000-0005-0000-0000-0000E5050000}"/>
    <cellStyle name="jm" xfId="1489" xr:uid="{00000000-0005-0000-0000-0000E6050000}"/>
    <cellStyle name="jm 2" xfId="1490" xr:uid="{00000000-0005-0000-0000-0000E7050000}"/>
    <cellStyle name="Jó 2" xfId="13" xr:uid="{00000000-0005-0000-0000-0000E8050000}"/>
    <cellStyle name="Jó 2 2" xfId="1491" xr:uid="{00000000-0005-0000-0000-0000E9050000}"/>
    <cellStyle name="Jó 2 3" xfId="1492" xr:uid="{00000000-0005-0000-0000-0000EA050000}"/>
    <cellStyle name="Jó 3" xfId="1493" xr:uid="{00000000-0005-0000-0000-0000EB050000}"/>
    <cellStyle name="Jó 4" xfId="1494" xr:uid="{00000000-0005-0000-0000-0000EC050000}"/>
    <cellStyle name="Jó 5" xfId="1495" xr:uid="{00000000-0005-0000-0000-0000ED050000}"/>
    <cellStyle name="Kimenet 2" xfId="17" xr:uid="{00000000-0005-0000-0000-0000EE050000}"/>
    <cellStyle name="Kimenet 2 2" xfId="1496" xr:uid="{00000000-0005-0000-0000-0000EF050000}"/>
    <cellStyle name="Kimenet 2 2 2" xfId="5111" xr:uid="{6FD04159-585F-4474-B8CE-8F4F031156FF}"/>
    <cellStyle name="Kimenet 2 3" xfId="1497" xr:uid="{00000000-0005-0000-0000-0000F0050000}"/>
    <cellStyle name="Kimenet 2 3 2" xfId="5112" xr:uid="{5D291321-8AB3-4ADE-BE75-D422642D1BC3}"/>
    <cellStyle name="Kimenet 3" xfId="1498" xr:uid="{00000000-0005-0000-0000-0000F1050000}"/>
    <cellStyle name="Kimenet 3 2" xfId="5113" xr:uid="{7E60C17D-3231-4004-9FDA-C24D188488B9}"/>
    <cellStyle name="Kimenet 4" xfId="1499" xr:uid="{00000000-0005-0000-0000-0000F2050000}"/>
    <cellStyle name="Kimenet 4 2" xfId="5114" xr:uid="{2425FEDA-B6B0-4974-BA06-0D284E9C0AC5}"/>
    <cellStyle name="Komórka połączona" xfId="1500" xr:uid="{00000000-0005-0000-0000-0000F3050000}"/>
    <cellStyle name="Komórka zaznaczona" xfId="1501" xr:uid="{00000000-0005-0000-0000-0000F4050000}"/>
    <cellStyle name="Kontrolní buňka" xfId="1502" xr:uid="{00000000-0005-0000-0000-0000F5050000}"/>
    <cellStyle name="l" xfId="1503" xr:uid="{00000000-0005-0000-0000-0000F6050000}"/>
    <cellStyle name="l 2" xfId="1504" xr:uid="{00000000-0005-0000-0000-0000F7050000}"/>
    <cellStyle name="l_VWP_Project概要_1" xfId="1505" xr:uid="{00000000-0005-0000-0000-0000F8050000}"/>
    <cellStyle name="Linked Cell" xfId="1506" xr:uid="{00000000-0005-0000-0000-0000F9050000}"/>
    <cellStyle name="Magyarázó szöveg 2" xfId="23" xr:uid="{00000000-0005-0000-0000-0000FA050000}"/>
    <cellStyle name="Magyarázó szöveg 2 2" xfId="1507" xr:uid="{00000000-0005-0000-0000-0000FB050000}"/>
    <cellStyle name="Magyarázó szöveg 2 3" xfId="1508" xr:uid="{00000000-0005-0000-0000-0000FC050000}"/>
    <cellStyle name="Magyarázó szöveg 3" xfId="1509" xr:uid="{00000000-0005-0000-0000-0000FD050000}"/>
    <cellStyle name="Magyarázó szöveg 4" xfId="1510" xr:uid="{00000000-0005-0000-0000-0000FE050000}"/>
    <cellStyle name="Már látott hiperhivatkozás" xfId="1511" xr:uid="{00000000-0005-0000-0000-0000FF050000}"/>
    <cellStyle name="MARK" xfId="1512" xr:uid="{00000000-0005-0000-0000-000000060000}"/>
    <cellStyle name="měny_Bill of Material" xfId="1513" xr:uid="{00000000-0005-0000-0000-000001060000}"/>
    <cellStyle name="Milliers [0]_AR1194" xfId="1514" xr:uid="{00000000-0005-0000-0000-000002060000}"/>
    <cellStyle name="Milliers_AR1194" xfId="1515" xr:uid="{00000000-0005-0000-0000-000003060000}"/>
    <cellStyle name="Millions£" xfId="1516" xr:uid="{00000000-0005-0000-0000-000004060000}"/>
    <cellStyle name="Millions£ (2dp)" xfId="1517" xr:uid="{00000000-0005-0000-0000-000005060000}"/>
    <cellStyle name="Mon騁aire [0]_AR1194" xfId="1518" xr:uid="{00000000-0005-0000-0000-000006060000}"/>
    <cellStyle name="Mon騁aire_AR1194" xfId="1519" xr:uid="{00000000-0005-0000-0000-000007060000}"/>
    <cellStyle name="N‚vtelen" xfId="1520" xr:uid="{00000000-0005-0000-0000-000008060000}"/>
    <cellStyle name="Nadpis 1" xfId="1521" xr:uid="{00000000-0005-0000-0000-000009060000}"/>
    <cellStyle name="Nadpis 2" xfId="1522" xr:uid="{00000000-0005-0000-0000-00000A060000}"/>
    <cellStyle name="Nadpis 3" xfId="1523" xr:uid="{00000000-0005-0000-0000-00000B060000}"/>
    <cellStyle name="Nadpis 3 2" xfId="3988" xr:uid="{00000000-0005-0000-0000-00000C060000}"/>
    <cellStyle name="Nadpis 4" xfId="1524" xr:uid="{00000000-0005-0000-0000-00000D060000}"/>
    <cellStyle name="Nagłówek 1" xfId="1525" xr:uid="{00000000-0005-0000-0000-00000E060000}"/>
    <cellStyle name="Nagłówek 2" xfId="1526" xr:uid="{00000000-0005-0000-0000-00000F060000}"/>
    <cellStyle name="Nagłówek 3" xfId="1527" xr:uid="{00000000-0005-0000-0000-000010060000}"/>
    <cellStyle name="Nagłówek 3 2" xfId="3989" xr:uid="{00000000-0005-0000-0000-000011060000}"/>
    <cellStyle name="Nagłówek 4" xfId="1528" xr:uid="{00000000-0005-0000-0000-000012060000}"/>
    <cellStyle name="Název" xfId="1529" xr:uid="{00000000-0005-0000-0000-000013060000}"/>
    <cellStyle name="Neutral" xfId="1530" xr:uid="{00000000-0005-0000-0000-000014060000}"/>
    <cellStyle name="Neutralne" xfId="1531" xr:uid="{00000000-0005-0000-0000-000015060000}"/>
    <cellStyle name="Neutrální" xfId="1532" xr:uid="{00000000-0005-0000-0000-000016060000}"/>
    <cellStyle name="Normal" xfId="1533" xr:uid="{00000000-0005-0000-0000-000017060000}"/>
    <cellStyle name="Normál" xfId="0" builtinId="0"/>
    <cellStyle name="Normal - Style1" xfId="1534" xr:uid="{00000000-0005-0000-0000-000019060000}"/>
    <cellStyle name="Normal - Style1 2" xfId="1535" xr:uid="{00000000-0005-0000-0000-00001A060000}"/>
    <cellStyle name="Normal 10" xfId="3870" xr:uid="{00000000-0005-0000-0000-00001B060000}"/>
    <cellStyle name="Normál 10" xfId="1536" xr:uid="{00000000-0005-0000-0000-00001C060000}"/>
    <cellStyle name="Normal 10 2" xfId="4947" xr:uid="{00000000-0005-0000-0000-00001D060000}"/>
    <cellStyle name="Normál 10 2" xfId="1537" xr:uid="{00000000-0005-0000-0000-00001E060000}"/>
    <cellStyle name="Normál 10 2 3" xfId="3829" xr:uid="{00000000-0005-0000-0000-00001F060000}"/>
    <cellStyle name="Normal 10 3" xfId="4966" xr:uid="{00000000-0005-0000-0000-000020060000}"/>
    <cellStyle name="Normál 10 3" xfId="1538" xr:uid="{00000000-0005-0000-0000-000021060000}"/>
    <cellStyle name="Normál 10 3 2" xfId="58" xr:uid="{00000000-0005-0000-0000-000022060000}"/>
    <cellStyle name="Normal 10 4" xfId="4968" xr:uid="{00000000-0005-0000-0000-000023060000}"/>
    <cellStyle name="Normál 10 4" xfId="1539" xr:uid="{00000000-0005-0000-0000-000024060000}"/>
    <cellStyle name="Normal 10 5" xfId="4969" xr:uid="{00000000-0005-0000-0000-000025060000}"/>
    <cellStyle name="Normál 10 5" xfId="3889" xr:uid="{00000000-0005-0000-0000-000026060000}"/>
    <cellStyle name="Normal 10 6" xfId="6094" xr:uid="{002FA5A5-21C0-454B-992C-84E0CC1394E3}"/>
    <cellStyle name="Normál 100" xfId="1540" xr:uid="{00000000-0005-0000-0000-000027060000}"/>
    <cellStyle name="Normál 101" xfId="1541" xr:uid="{00000000-0005-0000-0000-000028060000}"/>
    <cellStyle name="Normál 101 2" xfId="1542" xr:uid="{00000000-0005-0000-0000-000029060000}"/>
    <cellStyle name="Normál 102" xfId="1543" xr:uid="{00000000-0005-0000-0000-00002A060000}"/>
    <cellStyle name="Normál 102 2" xfId="1544" xr:uid="{00000000-0005-0000-0000-00002B060000}"/>
    <cellStyle name="Normál 103" xfId="1545" xr:uid="{00000000-0005-0000-0000-00002C060000}"/>
    <cellStyle name="Normál 103 2" xfId="1546" xr:uid="{00000000-0005-0000-0000-00002D060000}"/>
    <cellStyle name="Normál 104" xfId="1547" xr:uid="{00000000-0005-0000-0000-00002E060000}"/>
    <cellStyle name="Normál 104 2" xfId="1548" xr:uid="{00000000-0005-0000-0000-00002F060000}"/>
    <cellStyle name="Normál 105" xfId="1549" xr:uid="{00000000-0005-0000-0000-000030060000}"/>
    <cellStyle name="Normál 105 2" xfId="1550" xr:uid="{00000000-0005-0000-0000-000031060000}"/>
    <cellStyle name="Normál 106" xfId="1551" xr:uid="{00000000-0005-0000-0000-000032060000}"/>
    <cellStyle name="Normál 106 2" xfId="1552" xr:uid="{00000000-0005-0000-0000-000033060000}"/>
    <cellStyle name="Normál 107" xfId="1553" xr:uid="{00000000-0005-0000-0000-000034060000}"/>
    <cellStyle name="Normál 107 2" xfId="1554" xr:uid="{00000000-0005-0000-0000-000035060000}"/>
    <cellStyle name="Normál 108" xfId="1555" xr:uid="{00000000-0005-0000-0000-000036060000}"/>
    <cellStyle name="Normál 108 2" xfId="1556" xr:uid="{00000000-0005-0000-0000-000037060000}"/>
    <cellStyle name="Normál 109" xfId="1557" xr:uid="{00000000-0005-0000-0000-000038060000}"/>
    <cellStyle name="Normál 109 2" xfId="1558" xr:uid="{00000000-0005-0000-0000-000039060000}"/>
    <cellStyle name="Normál 11" xfId="1559" xr:uid="{00000000-0005-0000-0000-00003A060000}"/>
    <cellStyle name="Normál 11 2" xfId="1560" xr:uid="{00000000-0005-0000-0000-00003B060000}"/>
    <cellStyle name="Normál 11 3" xfId="1561" xr:uid="{00000000-0005-0000-0000-00003C060000}"/>
    <cellStyle name="Normál 11 4" xfId="1562" xr:uid="{00000000-0005-0000-0000-00003D060000}"/>
    <cellStyle name="Normál 110" xfId="1563" xr:uid="{00000000-0005-0000-0000-00003E060000}"/>
    <cellStyle name="Normál 110 2" xfId="1564" xr:uid="{00000000-0005-0000-0000-00003F060000}"/>
    <cellStyle name="Normál 111" xfId="1565" xr:uid="{00000000-0005-0000-0000-000040060000}"/>
    <cellStyle name="Normál 112" xfId="1566" xr:uid="{00000000-0005-0000-0000-000041060000}"/>
    <cellStyle name="Normál 113" xfId="1567" xr:uid="{00000000-0005-0000-0000-000042060000}"/>
    <cellStyle name="Normál 114" xfId="1568" xr:uid="{00000000-0005-0000-0000-000043060000}"/>
    <cellStyle name="Normál 115" xfId="1569" xr:uid="{00000000-0005-0000-0000-000044060000}"/>
    <cellStyle name="Normál 116" xfId="1570" xr:uid="{00000000-0005-0000-0000-000045060000}"/>
    <cellStyle name="Normál 117" xfId="1571" xr:uid="{00000000-0005-0000-0000-000046060000}"/>
    <cellStyle name="Normál 118" xfId="1572" xr:uid="{00000000-0005-0000-0000-000047060000}"/>
    <cellStyle name="Normál 119" xfId="1573" xr:uid="{00000000-0005-0000-0000-000048060000}"/>
    <cellStyle name="Normál 12" xfId="1574" xr:uid="{00000000-0005-0000-0000-000049060000}"/>
    <cellStyle name="Normál 12 2" xfId="1575" xr:uid="{00000000-0005-0000-0000-00004A060000}"/>
    <cellStyle name="Normál 12 3" xfId="1576" xr:uid="{00000000-0005-0000-0000-00004B060000}"/>
    <cellStyle name="Normál 120" xfId="1577" xr:uid="{00000000-0005-0000-0000-00004C060000}"/>
    <cellStyle name="Normál 121" xfId="1578" xr:uid="{00000000-0005-0000-0000-00004D060000}"/>
    <cellStyle name="Normál 122" xfId="1579" xr:uid="{00000000-0005-0000-0000-00004E060000}"/>
    <cellStyle name="Normál 123" xfId="1580" xr:uid="{00000000-0005-0000-0000-00004F060000}"/>
    <cellStyle name="Normál 124" xfId="1581" xr:uid="{00000000-0005-0000-0000-000050060000}"/>
    <cellStyle name="Normál 125" xfId="1582" xr:uid="{00000000-0005-0000-0000-000051060000}"/>
    <cellStyle name="Normál 126" xfId="1583" xr:uid="{00000000-0005-0000-0000-000052060000}"/>
    <cellStyle name="Normál 127" xfId="1584" xr:uid="{00000000-0005-0000-0000-000053060000}"/>
    <cellStyle name="Normál 128" xfId="1585" xr:uid="{00000000-0005-0000-0000-000054060000}"/>
    <cellStyle name="Normál 129" xfId="1586" xr:uid="{00000000-0005-0000-0000-000055060000}"/>
    <cellStyle name="Normál 13" xfId="1587" xr:uid="{00000000-0005-0000-0000-000056060000}"/>
    <cellStyle name="Normál 13 2" xfId="1588" xr:uid="{00000000-0005-0000-0000-000057060000}"/>
    <cellStyle name="Normál 13 3" xfId="1589" xr:uid="{00000000-0005-0000-0000-000058060000}"/>
    <cellStyle name="Normál 130" xfId="1590" xr:uid="{00000000-0005-0000-0000-000059060000}"/>
    <cellStyle name="Normál 131" xfId="1591" xr:uid="{00000000-0005-0000-0000-00005A060000}"/>
    <cellStyle name="Normál 132" xfId="1592" xr:uid="{00000000-0005-0000-0000-00005B060000}"/>
    <cellStyle name="Normál 133" xfId="1593" xr:uid="{00000000-0005-0000-0000-00005C060000}"/>
    <cellStyle name="Normál 134" xfId="1594" xr:uid="{00000000-0005-0000-0000-00005D060000}"/>
    <cellStyle name="Normál 135" xfId="1595" xr:uid="{00000000-0005-0000-0000-00005E060000}"/>
    <cellStyle name="Normál 136" xfId="1596" xr:uid="{00000000-0005-0000-0000-00005F060000}"/>
    <cellStyle name="Normál 137" xfId="1597" xr:uid="{00000000-0005-0000-0000-000060060000}"/>
    <cellStyle name="Normál 138" xfId="1598" xr:uid="{00000000-0005-0000-0000-000061060000}"/>
    <cellStyle name="Normál 139" xfId="1599" xr:uid="{00000000-0005-0000-0000-000062060000}"/>
    <cellStyle name="Normál 14" xfId="1600" xr:uid="{00000000-0005-0000-0000-000063060000}"/>
    <cellStyle name="Normál 14 2" xfId="1601" xr:uid="{00000000-0005-0000-0000-000064060000}"/>
    <cellStyle name="Normál 14 3" xfId="1602" xr:uid="{00000000-0005-0000-0000-000065060000}"/>
    <cellStyle name="Normál 140" xfId="1603" xr:uid="{00000000-0005-0000-0000-000066060000}"/>
    <cellStyle name="Normál 141" xfId="1604" xr:uid="{00000000-0005-0000-0000-000067060000}"/>
    <cellStyle name="Normál 142" xfId="1605" xr:uid="{00000000-0005-0000-0000-000068060000}"/>
    <cellStyle name="Normál 143" xfId="1606" xr:uid="{00000000-0005-0000-0000-000069060000}"/>
    <cellStyle name="Normál 144" xfId="1607" xr:uid="{00000000-0005-0000-0000-00006A060000}"/>
    <cellStyle name="Normál 145" xfId="1608" xr:uid="{00000000-0005-0000-0000-00006B060000}"/>
    <cellStyle name="Normál 146" xfId="1609" xr:uid="{00000000-0005-0000-0000-00006C060000}"/>
    <cellStyle name="Normál 147" xfId="1610" xr:uid="{00000000-0005-0000-0000-00006D060000}"/>
    <cellStyle name="Normál 148" xfId="1611" xr:uid="{00000000-0005-0000-0000-00006E060000}"/>
    <cellStyle name="Normál 149" xfId="1612" xr:uid="{00000000-0005-0000-0000-00006F060000}"/>
    <cellStyle name="Normál 15" xfId="1613" xr:uid="{00000000-0005-0000-0000-000070060000}"/>
    <cellStyle name="Normál 15 2" xfId="1614" xr:uid="{00000000-0005-0000-0000-000071060000}"/>
    <cellStyle name="Normál 15 3" xfId="1615" xr:uid="{00000000-0005-0000-0000-000072060000}"/>
    <cellStyle name="Normál 150" xfId="1616" xr:uid="{00000000-0005-0000-0000-000073060000}"/>
    <cellStyle name="Normál 151" xfId="1617" xr:uid="{00000000-0005-0000-0000-000074060000}"/>
    <cellStyle name="Normál 152" xfId="1618" xr:uid="{00000000-0005-0000-0000-000075060000}"/>
    <cellStyle name="Normál 153" xfId="1619" xr:uid="{00000000-0005-0000-0000-000076060000}"/>
    <cellStyle name="Normál 154" xfId="1620" xr:uid="{00000000-0005-0000-0000-000077060000}"/>
    <cellStyle name="Normál 155" xfId="1621" xr:uid="{00000000-0005-0000-0000-000078060000}"/>
    <cellStyle name="Normál 156" xfId="1622" xr:uid="{00000000-0005-0000-0000-000079060000}"/>
    <cellStyle name="Normál 157" xfId="1623" xr:uid="{00000000-0005-0000-0000-00007A060000}"/>
    <cellStyle name="Normál 158" xfId="1624" xr:uid="{00000000-0005-0000-0000-00007B060000}"/>
    <cellStyle name="Normál 159" xfId="1625" xr:uid="{00000000-0005-0000-0000-00007C060000}"/>
    <cellStyle name="Normál 16" xfId="1626" xr:uid="{00000000-0005-0000-0000-00007D060000}"/>
    <cellStyle name="Normál 16 2" xfId="1627" xr:uid="{00000000-0005-0000-0000-00007E060000}"/>
    <cellStyle name="Normál 16 3" xfId="1628" xr:uid="{00000000-0005-0000-0000-00007F060000}"/>
    <cellStyle name="Normál 160" xfId="3877" xr:uid="{00000000-0005-0000-0000-000080060000}"/>
    <cellStyle name="Normál 161" xfId="3876" xr:uid="{00000000-0005-0000-0000-000081060000}"/>
    <cellStyle name="Normál 162" xfId="3879" xr:uid="{00000000-0005-0000-0000-000082060000}"/>
    <cellStyle name="Normál 163" xfId="3878" xr:uid="{00000000-0005-0000-0000-000083060000}"/>
    <cellStyle name="Normál 164" xfId="3881" xr:uid="{00000000-0005-0000-0000-000084060000}"/>
    <cellStyle name="Normál 165" xfId="3880" xr:uid="{00000000-0005-0000-0000-000085060000}"/>
    <cellStyle name="Normál 166" xfId="3882" xr:uid="{00000000-0005-0000-0000-000086060000}"/>
    <cellStyle name="Normál 17" xfId="1629" xr:uid="{00000000-0005-0000-0000-000087060000}"/>
    <cellStyle name="Normál 17 2" xfId="1630" xr:uid="{00000000-0005-0000-0000-000088060000}"/>
    <cellStyle name="Normál 17 3" xfId="1631" xr:uid="{00000000-0005-0000-0000-000089060000}"/>
    <cellStyle name="Normál 18" xfId="1632" xr:uid="{00000000-0005-0000-0000-00008A060000}"/>
    <cellStyle name="Normál 18 2" xfId="1633" xr:uid="{00000000-0005-0000-0000-00008B060000}"/>
    <cellStyle name="Normál 18 3" xfId="1634" xr:uid="{00000000-0005-0000-0000-00008C060000}"/>
    <cellStyle name="Normál 19" xfId="1635" xr:uid="{00000000-0005-0000-0000-00008D060000}"/>
    <cellStyle name="Normál 19 2" xfId="1636" xr:uid="{00000000-0005-0000-0000-00008E060000}"/>
    <cellStyle name="Normál 19 3" xfId="1637" xr:uid="{00000000-0005-0000-0000-00008F060000}"/>
    <cellStyle name="Normál 19 4" xfId="1638" xr:uid="{00000000-0005-0000-0000-000090060000}"/>
    <cellStyle name="Normál 19 5" xfId="1639" xr:uid="{00000000-0005-0000-0000-000091060000}"/>
    <cellStyle name="Normál 19 6" xfId="1640" xr:uid="{00000000-0005-0000-0000-000092060000}"/>
    <cellStyle name="Normal 2" xfId="1641" xr:uid="{00000000-0005-0000-0000-000093060000}"/>
    <cellStyle name="Normál 2" xfId="4" xr:uid="{00000000-0005-0000-0000-000094060000}"/>
    <cellStyle name="Normál 2 10" xfId="68" xr:uid="{00000000-0005-0000-0000-000095060000}"/>
    <cellStyle name="Normál 2 10 2" xfId="1642" xr:uid="{00000000-0005-0000-0000-000096060000}"/>
    <cellStyle name="Normál 2 10 3" xfId="1643" xr:uid="{00000000-0005-0000-0000-000097060000}"/>
    <cellStyle name="Normál 2 100" xfId="1644" xr:uid="{00000000-0005-0000-0000-000098060000}"/>
    <cellStyle name="Normál 2 101" xfId="3872" xr:uid="{00000000-0005-0000-0000-000099060000}"/>
    <cellStyle name="Normál 2 11" xfId="1645" xr:uid="{00000000-0005-0000-0000-00009A060000}"/>
    <cellStyle name="Normál 2 12" xfId="1646" xr:uid="{00000000-0005-0000-0000-00009B060000}"/>
    <cellStyle name="Normál 2 13" xfId="1647" xr:uid="{00000000-0005-0000-0000-00009C060000}"/>
    <cellStyle name="Normál 2 14" xfId="1648" xr:uid="{00000000-0005-0000-0000-00009D060000}"/>
    <cellStyle name="Normál 2 15" xfId="1649" xr:uid="{00000000-0005-0000-0000-00009E060000}"/>
    <cellStyle name="Normál 2 16" xfId="1650" xr:uid="{00000000-0005-0000-0000-00009F060000}"/>
    <cellStyle name="Normál 2 164" xfId="4946" xr:uid="{00000000-0005-0000-0000-0000A0060000}"/>
    <cellStyle name="Normál 2 17" xfId="1651" xr:uid="{00000000-0005-0000-0000-0000A1060000}"/>
    <cellStyle name="Normál 2 18" xfId="1652" xr:uid="{00000000-0005-0000-0000-0000A2060000}"/>
    <cellStyle name="Normál 2 19" xfId="1653" xr:uid="{00000000-0005-0000-0000-0000A3060000}"/>
    <cellStyle name="Normal 2 2" xfId="1654" xr:uid="{00000000-0005-0000-0000-0000A4060000}"/>
    <cellStyle name="Normál 2 2" xfId="2" xr:uid="{00000000-0005-0000-0000-0000A5060000}"/>
    <cellStyle name="Normál 2 2 2" xfId="1655" xr:uid="{00000000-0005-0000-0000-0000A6060000}"/>
    <cellStyle name="Normál 2 2 2 2" xfId="1656" xr:uid="{00000000-0005-0000-0000-0000A7060000}"/>
    <cellStyle name="Normál 2 2 2 3" xfId="1657" xr:uid="{00000000-0005-0000-0000-0000A8060000}"/>
    <cellStyle name="Normál 2 2 3" xfId="70" xr:uid="{00000000-0005-0000-0000-0000A9060000}"/>
    <cellStyle name="Normál 2 2 3 2" xfId="3873" xr:uid="{00000000-0005-0000-0000-0000AA060000}"/>
    <cellStyle name="Normál 2 2 4" xfId="1658" xr:uid="{00000000-0005-0000-0000-0000AB060000}"/>
    <cellStyle name="Normál 2 2 94" xfId="3828" xr:uid="{00000000-0005-0000-0000-0000AC060000}"/>
    <cellStyle name="Normál 2 2_Tulipános homi kiír" xfId="1659" xr:uid="{00000000-0005-0000-0000-0000AD060000}"/>
    <cellStyle name="Normál 2 20" xfId="1660" xr:uid="{00000000-0005-0000-0000-0000AE060000}"/>
    <cellStyle name="Normál 2 21" xfId="1661" xr:uid="{00000000-0005-0000-0000-0000AF060000}"/>
    <cellStyle name="Normál 2 22" xfId="1662" xr:uid="{00000000-0005-0000-0000-0000B0060000}"/>
    <cellStyle name="Normál 2 23" xfId="1663" xr:uid="{00000000-0005-0000-0000-0000B1060000}"/>
    <cellStyle name="Normál 2 24" xfId="1664" xr:uid="{00000000-0005-0000-0000-0000B2060000}"/>
    <cellStyle name="Normál 2 25" xfId="1665" xr:uid="{00000000-0005-0000-0000-0000B3060000}"/>
    <cellStyle name="Normál 2 26" xfId="1666" xr:uid="{00000000-0005-0000-0000-0000B4060000}"/>
    <cellStyle name="Normál 2 27" xfId="1667" xr:uid="{00000000-0005-0000-0000-0000B5060000}"/>
    <cellStyle name="Normál 2 28" xfId="1668" xr:uid="{00000000-0005-0000-0000-0000B6060000}"/>
    <cellStyle name="Normál 2 29" xfId="1669" xr:uid="{00000000-0005-0000-0000-0000B7060000}"/>
    <cellStyle name="Normal 2 3" xfId="1670" xr:uid="{00000000-0005-0000-0000-0000B8060000}"/>
    <cellStyle name="Normál 2 3" xfId="1671" xr:uid="{00000000-0005-0000-0000-0000B9060000}"/>
    <cellStyle name="Normal 2 3 10" xfId="3990" xr:uid="{00000000-0005-0000-0000-0000BA060000}"/>
    <cellStyle name="Normal 2 3 11" xfId="3983" xr:uid="{00000000-0005-0000-0000-0000BB060000}"/>
    <cellStyle name="Normal 2 3 12" xfId="3926" xr:uid="{00000000-0005-0000-0000-0000BC060000}"/>
    <cellStyle name="Normal 2 3 13" xfId="3986" xr:uid="{00000000-0005-0000-0000-0000BD060000}"/>
    <cellStyle name="Normal 2 3 14" xfId="5115" xr:uid="{6B559700-CD25-40D5-B859-77D1B6384AB9}"/>
    <cellStyle name="Normal 2 3 2" xfId="1672" xr:uid="{00000000-0005-0000-0000-0000BE060000}"/>
    <cellStyle name="Normál 2 3 2" xfId="1673" xr:uid="{00000000-0005-0000-0000-0000BF060000}"/>
    <cellStyle name="Normal 2 3 2 2" xfId="1674" xr:uid="{00000000-0005-0000-0000-0000C0060000}"/>
    <cellStyle name="Normal 2 3 2 2 2" xfId="3992" xr:uid="{00000000-0005-0000-0000-0000C1060000}"/>
    <cellStyle name="Normal 2 3 2 2 3" xfId="5117" xr:uid="{CE4F31A0-81D8-4077-9D54-29832178184D}"/>
    <cellStyle name="Normal 2 3 2 3" xfId="1675" xr:uid="{00000000-0005-0000-0000-0000C2060000}"/>
    <cellStyle name="Normal 2 3 2 3 2" xfId="3993" xr:uid="{00000000-0005-0000-0000-0000C3060000}"/>
    <cellStyle name="Normal 2 3 2 3 3" xfId="5118" xr:uid="{49E5322C-FDC5-416C-8368-C7F49CEC99AA}"/>
    <cellStyle name="Normal 2 3 2 4" xfId="1676" xr:uid="{00000000-0005-0000-0000-0000C4060000}"/>
    <cellStyle name="Normal 2 3 2 4 2" xfId="3994" xr:uid="{00000000-0005-0000-0000-0000C5060000}"/>
    <cellStyle name="Normal 2 3 2 4 3" xfId="5119" xr:uid="{90AB1D94-35DB-4C4C-92AB-8748E258050E}"/>
    <cellStyle name="Normal 2 3 2 5" xfId="3991" xr:uid="{00000000-0005-0000-0000-0000C6060000}"/>
    <cellStyle name="Normal 2 3 2 6" xfId="3982" xr:uid="{00000000-0005-0000-0000-0000C7060000}"/>
    <cellStyle name="Normal 2 3 2 7" xfId="3927" xr:uid="{00000000-0005-0000-0000-0000C8060000}"/>
    <cellStyle name="Normal 2 3 2 8" xfId="4937" xr:uid="{00000000-0005-0000-0000-0000C9060000}"/>
    <cellStyle name="Normal 2 3 2 9" xfId="5116" xr:uid="{F1629CDB-FBA7-460E-8031-EBE8EBA08FB3}"/>
    <cellStyle name="Normal 2 3 3" xfId="1677" xr:uid="{00000000-0005-0000-0000-0000CA060000}"/>
    <cellStyle name="Normál 2 3 3" xfId="1678" xr:uid="{00000000-0005-0000-0000-0000CB060000}"/>
    <cellStyle name="Normal 2 3 3 2" xfId="1679" xr:uid="{00000000-0005-0000-0000-0000CC060000}"/>
    <cellStyle name="Normal 2 3 3 2 2" xfId="3996" xr:uid="{00000000-0005-0000-0000-0000CD060000}"/>
    <cellStyle name="Normal 2 3 3 2 3" xfId="5121" xr:uid="{53F4E697-A98B-408B-9826-ECB78B95838A}"/>
    <cellStyle name="Normal 2 3 3 3" xfId="1680" xr:uid="{00000000-0005-0000-0000-0000CE060000}"/>
    <cellStyle name="Normal 2 3 3 3 2" xfId="3997" xr:uid="{00000000-0005-0000-0000-0000CF060000}"/>
    <cellStyle name="Normal 2 3 3 3 3" xfId="5122" xr:uid="{4F0BEEEF-810F-4658-81AC-40D05C1D6C3D}"/>
    <cellStyle name="Normal 2 3 3 4" xfId="1681" xr:uid="{00000000-0005-0000-0000-0000D0060000}"/>
    <cellStyle name="Normal 2 3 3 4 2" xfId="3998" xr:uid="{00000000-0005-0000-0000-0000D1060000}"/>
    <cellStyle name="Normal 2 3 3 4 3" xfId="5123" xr:uid="{0DF9024F-C1A6-4DFB-99A6-33EA7261999D}"/>
    <cellStyle name="Normal 2 3 3 5" xfId="3995" xr:uid="{00000000-0005-0000-0000-0000D2060000}"/>
    <cellStyle name="Normal 2 3 3 6" xfId="3981" xr:uid="{00000000-0005-0000-0000-0000D3060000}"/>
    <cellStyle name="Normal 2 3 3 7" xfId="3928" xr:uid="{00000000-0005-0000-0000-0000D4060000}"/>
    <cellStyle name="Normal 2 3 3 8" xfId="3985" xr:uid="{00000000-0005-0000-0000-0000D5060000}"/>
    <cellStyle name="Normal 2 3 3 9" xfId="5120" xr:uid="{AE183D7C-BB3F-425B-A01F-27C285C10691}"/>
    <cellStyle name="Normal 2 3 4" xfId="1682" xr:uid="{00000000-0005-0000-0000-0000D6060000}"/>
    <cellStyle name="Normál 2 3 4" xfId="1683" xr:uid="{00000000-0005-0000-0000-0000D7060000}"/>
    <cellStyle name="Normal 2 3 4 2" xfId="1684" xr:uid="{00000000-0005-0000-0000-0000D8060000}"/>
    <cellStyle name="Normal 2 3 4 2 2" xfId="4000" xr:uid="{00000000-0005-0000-0000-0000D9060000}"/>
    <cellStyle name="Normal 2 3 4 2 3" xfId="5125" xr:uid="{7411173B-60FE-4E3C-BFBB-1FCEE7C5C4A0}"/>
    <cellStyle name="Normal 2 3 4 3" xfId="1685" xr:uid="{00000000-0005-0000-0000-0000DA060000}"/>
    <cellStyle name="Normal 2 3 4 3 2" xfId="4001" xr:uid="{00000000-0005-0000-0000-0000DB060000}"/>
    <cellStyle name="Normal 2 3 4 3 3" xfId="5126" xr:uid="{FB181E34-E2C5-4E0A-B519-6E4ABFE1FAC1}"/>
    <cellStyle name="Normal 2 3 4 4" xfId="1686" xr:uid="{00000000-0005-0000-0000-0000DC060000}"/>
    <cellStyle name="Normal 2 3 4 4 2" xfId="4002" xr:uid="{00000000-0005-0000-0000-0000DD060000}"/>
    <cellStyle name="Normal 2 3 4 4 3" xfId="5127" xr:uid="{EFECE607-7D39-43E0-9EF2-9D414C62B257}"/>
    <cellStyle name="Normal 2 3 4 5" xfId="3999" xr:uid="{00000000-0005-0000-0000-0000DE060000}"/>
    <cellStyle name="Normal 2 3 4 6" xfId="3979" xr:uid="{00000000-0005-0000-0000-0000DF060000}"/>
    <cellStyle name="Normal 2 3 4 7" xfId="3929" xr:uid="{00000000-0005-0000-0000-0000E0060000}"/>
    <cellStyle name="Normal 2 3 4 8" xfId="3984" xr:uid="{00000000-0005-0000-0000-0000E1060000}"/>
    <cellStyle name="Normal 2 3 4 9" xfId="5124" xr:uid="{810CB88E-2F4E-44D2-932E-34DB6A8CC783}"/>
    <cellStyle name="Normal 2 3 5" xfId="1687" xr:uid="{00000000-0005-0000-0000-0000E2060000}"/>
    <cellStyle name="Normál 2 3 5" xfId="1688" xr:uid="{00000000-0005-0000-0000-0000E3060000}"/>
    <cellStyle name="Normal 2 3 5 2" xfId="1689" xr:uid="{00000000-0005-0000-0000-0000E4060000}"/>
    <cellStyle name="Normal 2 3 5 2 2" xfId="4004" xr:uid="{00000000-0005-0000-0000-0000E5060000}"/>
    <cellStyle name="Normal 2 3 5 2 3" xfId="5129" xr:uid="{F02A659E-39FD-4C3E-A9AF-39FA2BF8092F}"/>
    <cellStyle name="Normal 2 3 5 3" xfId="1690" xr:uid="{00000000-0005-0000-0000-0000E6060000}"/>
    <cellStyle name="Normal 2 3 5 3 2" xfId="4005" xr:uid="{00000000-0005-0000-0000-0000E7060000}"/>
    <cellStyle name="Normal 2 3 5 3 3" xfId="5130" xr:uid="{EB1325FF-12F9-4190-9B84-6A08E344E705}"/>
    <cellStyle name="Normal 2 3 5 4" xfId="1691" xr:uid="{00000000-0005-0000-0000-0000E8060000}"/>
    <cellStyle name="Normal 2 3 5 4 2" xfId="4006" xr:uid="{00000000-0005-0000-0000-0000E9060000}"/>
    <cellStyle name="Normal 2 3 5 4 3" xfId="5131" xr:uid="{DB773E6A-E99F-48EB-82B2-8930A602F210}"/>
    <cellStyle name="Normal 2 3 5 5" xfId="4003" xr:uid="{00000000-0005-0000-0000-0000EA060000}"/>
    <cellStyle name="Normal 2 3 5 6" xfId="3977" xr:uid="{00000000-0005-0000-0000-0000EB060000}"/>
    <cellStyle name="Normal 2 3 5 7" xfId="3930" xr:uid="{00000000-0005-0000-0000-0000EC060000}"/>
    <cellStyle name="Normal 2 3 5 8" xfId="3905" xr:uid="{00000000-0005-0000-0000-0000ED060000}"/>
    <cellStyle name="Normal 2 3 5 9" xfId="5128" xr:uid="{682001C1-BA8E-4FEC-817C-AFDD650A94F1}"/>
    <cellStyle name="Normal 2 3 6" xfId="1692" xr:uid="{00000000-0005-0000-0000-0000EE060000}"/>
    <cellStyle name="Normál 2 3 6" xfId="1693" xr:uid="{00000000-0005-0000-0000-0000EF060000}"/>
    <cellStyle name="Normal 2 3 6 2" xfId="1694" xr:uid="{00000000-0005-0000-0000-0000F0060000}"/>
    <cellStyle name="Normal 2 3 6 2 2" xfId="4008" xr:uid="{00000000-0005-0000-0000-0000F1060000}"/>
    <cellStyle name="Normal 2 3 6 2 3" xfId="5133" xr:uid="{A6F8799D-3CDE-4910-9465-E1AD48408F7D}"/>
    <cellStyle name="Normal 2 3 6 3" xfId="1695" xr:uid="{00000000-0005-0000-0000-0000F2060000}"/>
    <cellStyle name="Normal 2 3 6 3 2" xfId="4009" xr:uid="{00000000-0005-0000-0000-0000F3060000}"/>
    <cellStyle name="Normal 2 3 6 3 3" xfId="5134" xr:uid="{36DCD053-6C41-4689-B436-1752C13325D6}"/>
    <cellStyle name="Normal 2 3 6 4" xfId="1696" xr:uid="{00000000-0005-0000-0000-0000F4060000}"/>
    <cellStyle name="Normal 2 3 6 4 2" xfId="4010" xr:uid="{00000000-0005-0000-0000-0000F5060000}"/>
    <cellStyle name="Normal 2 3 6 4 3" xfId="5135" xr:uid="{3A83AB91-2627-4FED-956F-807BB3A30A80}"/>
    <cellStyle name="Normal 2 3 6 5" xfId="4007" xr:uid="{00000000-0005-0000-0000-0000F6060000}"/>
    <cellStyle name="Normal 2 3 6 6" xfId="3976" xr:uid="{00000000-0005-0000-0000-0000F7060000}"/>
    <cellStyle name="Normal 2 3 6 7" xfId="3931" xr:uid="{00000000-0005-0000-0000-0000F8060000}"/>
    <cellStyle name="Normal 2 3 6 8" xfId="3980" xr:uid="{00000000-0005-0000-0000-0000F9060000}"/>
    <cellStyle name="Normal 2 3 6 9" xfId="5132" xr:uid="{76A691E3-B0CA-41AC-BC0C-A276900C1008}"/>
    <cellStyle name="Normal 2 3 7" xfId="1697" xr:uid="{00000000-0005-0000-0000-0000FA060000}"/>
    <cellStyle name="Normál 2 3 7" xfId="1698" xr:uid="{00000000-0005-0000-0000-0000FB060000}"/>
    <cellStyle name="Normal 2 3 7 2" xfId="4011" xr:uid="{00000000-0005-0000-0000-0000FC060000}"/>
    <cellStyle name="Normal 2 3 7 3" xfId="3974" xr:uid="{00000000-0005-0000-0000-0000FD060000}"/>
    <cellStyle name="Normal 2 3 7 4" xfId="3932" xr:uid="{00000000-0005-0000-0000-0000FE060000}"/>
    <cellStyle name="Normal 2 3 7 5" xfId="3978" xr:uid="{00000000-0005-0000-0000-0000FF060000}"/>
    <cellStyle name="Normal 2 3 7 6" xfId="5136" xr:uid="{9F7D649C-F365-436C-8466-FE2AF1047CD0}"/>
    <cellStyle name="Normal 2 3 8" xfId="1699" xr:uid="{00000000-0005-0000-0000-000000070000}"/>
    <cellStyle name="Normal 2 3 8 2" xfId="4012" xr:uid="{00000000-0005-0000-0000-000001070000}"/>
    <cellStyle name="Normal 2 3 8 3" xfId="5137" xr:uid="{B043B828-1F7F-4121-82B4-CDD34AEBCAD7}"/>
    <cellStyle name="Normal 2 3 9" xfId="1700" xr:uid="{00000000-0005-0000-0000-000002070000}"/>
    <cellStyle name="Normal 2 3 9 2" xfId="4013" xr:uid="{00000000-0005-0000-0000-000003070000}"/>
    <cellStyle name="Normal 2 3 9 3" xfId="5138" xr:uid="{8DD38EC5-1EAA-4D8B-B206-CA839EF575A8}"/>
    <cellStyle name="Normál 2 3_Tulipános homi kiír" xfId="1701" xr:uid="{00000000-0005-0000-0000-000004070000}"/>
    <cellStyle name="Normál 2 30" xfId="1702" xr:uid="{00000000-0005-0000-0000-000005070000}"/>
    <cellStyle name="Normál 2 31" xfId="1703" xr:uid="{00000000-0005-0000-0000-000006070000}"/>
    <cellStyle name="Normál 2 32" xfId="1704" xr:uid="{00000000-0005-0000-0000-000007070000}"/>
    <cellStyle name="Normál 2 32 2" xfId="1705" xr:uid="{00000000-0005-0000-0000-000008070000}"/>
    <cellStyle name="Normál 2 33" xfId="1706" xr:uid="{00000000-0005-0000-0000-000009070000}"/>
    <cellStyle name="Normál 2 33 2" xfId="1707" xr:uid="{00000000-0005-0000-0000-00000A070000}"/>
    <cellStyle name="Normál 2 34" xfId="1708" xr:uid="{00000000-0005-0000-0000-00000B070000}"/>
    <cellStyle name="Normál 2 34 2" xfId="1709" xr:uid="{00000000-0005-0000-0000-00000C070000}"/>
    <cellStyle name="Normál 2 34 2 2" xfId="1710" xr:uid="{00000000-0005-0000-0000-00000D070000}"/>
    <cellStyle name="Normál 2 34 2 2 2" xfId="4016" xr:uid="{00000000-0005-0000-0000-00000E070000}"/>
    <cellStyle name="Normál 2 34 2 2 3" xfId="5141" xr:uid="{CFD11DCE-9345-410B-85C2-8D6B0AA2483C}"/>
    <cellStyle name="Normál 2 34 2 3" xfId="4015" xr:uid="{00000000-0005-0000-0000-00000F070000}"/>
    <cellStyle name="Normál 2 34 2 4" xfId="5140" xr:uid="{4A9F25FA-6DFB-44F3-9324-302EDDA9E854}"/>
    <cellStyle name="Normál 2 34 3" xfId="1711" xr:uid="{00000000-0005-0000-0000-000010070000}"/>
    <cellStyle name="Normál 2 34 3 2" xfId="4017" xr:uid="{00000000-0005-0000-0000-000011070000}"/>
    <cellStyle name="Normál 2 34 3 3" xfId="5142" xr:uid="{6D6010DF-E1E5-47D8-989B-F61638038FAF}"/>
    <cellStyle name="Normál 2 34 4" xfId="1712" xr:uid="{00000000-0005-0000-0000-000012070000}"/>
    <cellStyle name="Normál 2 34 5" xfId="4014" xr:uid="{00000000-0005-0000-0000-000013070000}"/>
    <cellStyle name="Normál 2 34 6" xfId="5139" xr:uid="{710E8713-24AE-4D3D-872B-8199D93FD552}"/>
    <cellStyle name="Normál 2 35" xfId="1713" xr:uid="{00000000-0005-0000-0000-000014070000}"/>
    <cellStyle name="Normál 2 35 2" xfId="1714" xr:uid="{00000000-0005-0000-0000-000015070000}"/>
    <cellStyle name="Normál 2 36" xfId="1715" xr:uid="{00000000-0005-0000-0000-000016070000}"/>
    <cellStyle name="Normál 2 36 2" xfId="1716" xr:uid="{00000000-0005-0000-0000-000017070000}"/>
    <cellStyle name="Normál 2 37" xfId="1717" xr:uid="{00000000-0005-0000-0000-000018070000}"/>
    <cellStyle name="Normál 2 37 2" xfId="1718" xr:uid="{00000000-0005-0000-0000-000019070000}"/>
    <cellStyle name="Normál 2 38" xfId="1719" xr:uid="{00000000-0005-0000-0000-00001A070000}"/>
    <cellStyle name="Normál 2 38 2" xfId="1720" xr:uid="{00000000-0005-0000-0000-00001B070000}"/>
    <cellStyle name="Normál 2 39" xfId="1721" xr:uid="{00000000-0005-0000-0000-00001C070000}"/>
    <cellStyle name="Normál 2 39 2" xfId="1722" xr:uid="{00000000-0005-0000-0000-00001D070000}"/>
    <cellStyle name="Normal 2 4" xfId="1723" xr:uid="{00000000-0005-0000-0000-00001E070000}"/>
    <cellStyle name="Normál 2 4" xfId="1724" xr:uid="{00000000-0005-0000-0000-00001F070000}"/>
    <cellStyle name="Normal 2 4 10" xfId="4018" xr:uid="{00000000-0005-0000-0000-000020070000}"/>
    <cellStyle name="Normal 2 4 11" xfId="3970" xr:uid="{00000000-0005-0000-0000-000021070000}"/>
    <cellStyle name="Normal 2 4 12" xfId="3933" xr:uid="{00000000-0005-0000-0000-000022070000}"/>
    <cellStyle name="Normal 2 4 13" xfId="3973" xr:uid="{00000000-0005-0000-0000-000023070000}"/>
    <cellStyle name="Normal 2 4 14" xfId="5143" xr:uid="{7B007112-8107-4DEE-A078-0AF01DC362CA}"/>
    <cellStyle name="Normal 2 4 2" xfId="1725" xr:uid="{00000000-0005-0000-0000-000024070000}"/>
    <cellStyle name="Normál 2 4 2" xfId="1726" xr:uid="{00000000-0005-0000-0000-000025070000}"/>
    <cellStyle name="Normal 2 4 2 2" xfId="1727" xr:uid="{00000000-0005-0000-0000-000026070000}"/>
    <cellStyle name="Normal 2 4 2 2 2" xfId="4020" xr:uid="{00000000-0005-0000-0000-000027070000}"/>
    <cellStyle name="Normal 2 4 2 2 3" xfId="5145" xr:uid="{906193B3-C14E-4278-99A4-32A924D963A3}"/>
    <cellStyle name="Normal 2 4 2 3" xfId="1728" xr:uid="{00000000-0005-0000-0000-000028070000}"/>
    <cellStyle name="Normal 2 4 2 3 2" xfId="4021" xr:uid="{00000000-0005-0000-0000-000029070000}"/>
    <cellStyle name="Normal 2 4 2 3 3" xfId="5146" xr:uid="{C833A440-2B5C-414A-BA1D-98D6340671BD}"/>
    <cellStyle name="Normal 2 4 2 4" xfId="1729" xr:uid="{00000000-0005-0000-0000-00002A070000}"/>
    <cellStyle name="Normal 2 4 2 4 2" xfId="4022" xr:uid="{00000000-0005-0000-0000-00002B070000}"/>
    <cellStyle name="Normal 2 4 2 4 3" xfId="5147" xr:uid="{33C4DD26-7C73-4123-859F-B896C6C83AFF}"/>
    <cellStyle name="Normal 2 4 2 5" xfId="4019" xr:uid="{00000000-0005-0000-0000-00002C070000}"/>
    <cellStyle name="Normal 2 4 2 6" xfId="3969" xr:uid="{00000000-0005-0000-0000-00002D070000}"/>
    <cellStyle name="Normal 2 4 2 7" xfId="3934" xr:uid="{00000000-0005-0000-0000-00002E070000}"/>
    <cellStyle name="Normal 2 4 2 8" xfId="3972" xr:uid="{00000000-0005-0000-0000-00002F070000}"/>
    <cellStyle name="Normal 2 4 2 9" xfId="5144" xr:uid="{C1908344-92F5-416B-8ED2-8B4E8572F76F}"/>
    <cellStyle name="Normal 2 4 3" xfId="1730" xr:uid="{00000000-0005-0000-0000-000030070000}"/>
    <cellStyle name="Normál 2 4 3" xfId="1731" xr:uid="{00000000-0005-0000-0000-000031070000}"/>
    <cellStyle name="Normal 2 4 3 2" xfId="1732" xr:uid="{00000000-0005-0000-0000-000032070000}"/>
    <cellStyle name="Normal 2 4 3 2 2" xfId="4024" xr:uid="{00000000-0005-0000-0000-000033070000}"/>
    <cellStyle name="Normal 2 4 3 2 3" xfId="5149" xr:uid="{2578040C-BFA9-429C-A3AC-AC13DAC792FE}"/>
    <cellStyle name="Normal 2 4 3 3" xfId="1733" xr:uid="{00000000-0005-0000-0000-000034070000}"/>
    <cellStyle name="Normal 2 4 3 3 2" xfId="4025" xr:uid="{00000000-0005-0000-0000-000035070000}"/>
    <cellStyle name="Normal 2 4 3 3 3" xfId="5150" xr:uid="{C0C7702A-A888-495A-97F3-856632B074C0}"/>
    <cellStyle name="Normal 2 4 3 4" xfId="1734" xr:uid="{00000000-0005-0000-0000-000036070000}"/>
    <cellStyle name="Normal 2 4 3 4 2" xfId="4026" xr:uid="{00000000-0005-0000-0000-000037070000}"/>
    <cellStyle name="Normal 2 4 3 4 3" xfId="5151" xr:uid="{E5DBDFC2-0A63-4267-9CC4-FAB176C459E7}"/>
    <cellStyle name="Normal 2 4 3 5" xfId="4023" xr:uid="{00000000-0005-0000-0000-000038070000}"/>
    <cellStyle name="Normal 2 4 3 6" xfId="3968" xr:uid="{00000000-0005-0000-0000-000039070000}"/>
    <cellStyle name="Normal 2 4 3 7" xfId="3935" xr:uid="{00000000-0005-0000-0000-00003A070000}"/>
    <cellStyle name="Normal 2 4 3 8" xfId="3971" xr:uid="{00000000-0005-0000-0000-00003B070000}"/>
    <cellStyle name="Normal 2 4 3 9" xfId="5148" xr:uid="{50EA28E7-5BD7-4FF4-A080-AD00642D74A6}"/>
    <cellStyle name="Normal 2 4 4" xfId="1735" xr:uid="{00000000-0005-0000-0000-00003C070000}"/>
    <cellStyle name="Normal 2 4 4 2" xfId="1736" xr:uid="{00000000-0005-0000-0000-00003D070000}"/>
    <cellStyle name="Normal 2 4 4 2 2" xfId="4028" xr:uid="{00000000-0005-0000-0000-00003E070000}"/>
    <cellStyle name="Normal 2 4 4 2 3" xfId="5153" xr:uid="{12C8836D-D8F8-420C-9293-A08B15CF421D}"/>
    <cellStyle name="Normal 2 4 4 3" xfId="4027" xr:uid="{00000000-0005-0000-0000-00003F070000}"/>
    <cellStyle name="Normal 2 4 4 4" xfId="5152" xr:uid="{468E5331-9038-449F-8207-B6D7EDEDA17B}"/>
    <cellStyle name="Normal 2 4 5" xfId="1737" xr:uid="{00000000-0005-0000-0000-000040070000}"/>
    <cellStyle name="Normal 2 4 5 2" xfId="1738" xr:uid="{00000000-0005-0000-0000-000041070000}"/>
    <cellStyle name="Normal 2 4 5 2 2" xfId="4030" xr:uid="{00000000-0005-0000-0000-000042070000}"/>
    <cellStyle name="Normal 2 4 5 2 3" xfId="5155" xr:uid="{0B5F5D5A-31E2-446D-95C8-F7757087315F}"/>
    <cellStyle name="Normal 2 4 5 3" xfId="4029" xr:uid="{00000000-0005-0000-0000-000043070000}"/>
    <cellStyle name="Normal 2 4 5 4" xfId="5154" xr:uid="{CD08DBE2-09A1-4E9A-A2F7-D72DF5D4C44F}"/>
    <cellStyle name="Normal 2 4 6" xfId="1739" xr:uid="{00000000-0005-0000-0000-000044070000}"/>
    <cellStyle name="Normal 2 4 6 2" xfId="1740" xr:uid="{00000000-0005-0000-0000-000045070000}"/>
    <cellStyle name="Normal 2 4 6 2 2" xfId="4032" xr:uid="{00000000-0005-0000-0000-000046070000}"/>
    <cellStyle name="Normal 2 4 6 2 3" xfId="5157" xr:uid="{57279BE9-9B07-4C8E-A9B1-DB36D4FB0BBA}"/>
    <cellStyle name="Normal 2 4 6 3" xfId="4031" xr:uid="{00000000-0005-0000-0000-000047070000}"/>
    <cellStyle name="Normal 2 4 6 4" xfId="5156" xr:uid="{C7CE71EE-F009-4A46-A2ED-2C1DB58E0228}"/>
    <cellStyle name="Normal 2 4 7" xfId="1741" xr:uid="{00000000-0005-0000-0000-000048070000}"/>
    <cellStyle name="Normal 2 4 7 2" xfId="4033" xr:uid="{00000000-0005-0000-0000-000049070000}"/>
    <cellStyle name="Normal 2 4 7 3" xfId="5158" xr:uid="{1AE3BBB5-A426-492E-98E8-A96C7A89390E}"/>
    <cellStyle name="Normal 2 4 8" xfId="1742" xr:uid="{00000000-0005-0000-0000-00004A070000}"/>
    <cellStyle name="Normal 2 4 8 2" xfId="4034" xr:uid="{00000000-0005-0000-0000-00004B070000}"/>
    <cellStyle name="Normal 2 4 8 3" xfId="5159" xr:uid="{A2669F15-7070-44C7-AB8D-EED21FF561F8}"/>
    <cellStyle name="Normal 2 4 9" xfId="1743" xr:uid="{00000000-0005-0000-0000-00004C070000}"/>
    <cellStyle name="Normal 2 4 9 2" xfId="4035" xr:uid="{00000000-0005-0000-0000-00004D070000}"/>
    <cellStyle name="Normal 2 4 9 3" xfId="5160" xr:uid="{F60F4F98-188C-4A94-9215-06874A3F8E17}"/>
    <cellStyle name="Normál 2 40" xfId="1744" xr:uid="{00000000-0005-0000-0000-00004E070000}"/>
    <cellStyle name="Normál 2 40 2" xfId="1745" xr:uid="{00000000-0005-0000-0000-00004F070000}"/>
    <cellStyle name="Normál 2 41" xfId="1746" xr:uid="{00000000-0005-0000-0000-000050070000}"/>
    <cellStyle name="Normál 2 41 2" xfId="1747" xr:uid="{00000000-0005-0000-0000-000051070000}"/>
    <cellStyle name="Normál 2 42" xfId="1748" xr:uid="{00000000-0005-0000-0000-000052070000}"/>
    <cellStyle name="Normál 2 42 2" xfId="1749" xr:uid="{00000000-0005-0000-0000-000053070000}"/>
    <cellStyle name="Normál 2 43" xfId="1750" xr:uid="{00000000-0005-0000-0000-000054070000}"/>
    <cellStyle name="Normál 2 43 2" xfId="1751" xr:uid="{00000000-0005-0000-0000-000055070000}"/>
    <cellStyle name="Normál 2 44" xfId="1752" xr:uid="{00000000-0005-0000-0000-000056070000}"/>
    <cellStyle name="Normál 2 45" xfId="1753" xr:uid="{00000000-0005-0000-0000-000057070000}"/>
    <cellStyle name="Normál 2 45 2" xfId="1754" xr:uid="{00000000-0005-0000-0000-000058070000}"/>
    <cellStyle name="Normál 2 46" xfId="1755" xr:uid="{00000000-0005-0000-0000-000059070000}"/>
    <cellStyle name="Normál 2 46 2" xfId="1756" xr:uid="{00000000-0005-0000-0000-00005A070000}"/>
    <cellStyle name="Normál 2 47" xfId="1757" xr:uid="{00000000-0005-0000-0000-00005B070000}"/>
    <cellStyle name="Normál 2 47 2" xfId="1758" xr:uid="{00000000-0005-0000-0000-00005C070000}"/>
    <cellStyle name="Normál 2 48" xfId="1759" xr:uid="{00000000-0005-0000-0000-00005D070000}"/>
    <cellStyle name="Normál 2 48 2" xfId="1760" xr:uid="{00000000-0005-0000-0000-00005E070000}"/>
    <cellStyle name="Normál 2 49" xfId="1761" xr:uid="{00000000-0005-0000-0000-00005F070000}"/>
    <cellStyle name="Normál 2 49 2" xfId="1762" xr:uid="{00000000-0005-0000-0000-000060070000}"/>
    <cellStyle name="Normal 2 5" xfId="1763" xr:uid="{00000000-0005-0000-0000-000061070000}"/>
    <cellStyle name="Normál 2 5" xfId="1764" xr:uid="{00000000-0005-0000-0000-000062070000}"/>
    <cellStyle name="Normal 2 5 10" xfId="4036" xr:uid="{00000000-0005-0000-0000-000063070000}"/>
    <cellStyle name="Normal 2 5 11" xfId="3960" xr:uid="{00000000-0005-0000-0000-000064070000}"/>
    <cellStyle name="Normal 2 5 12" xfId="3936" xr:uid="{00000000-0005-0000-0000-000065070000}"/>
    <cellStyle name="Normal 2 5 13" xfId="3962" xr:uid="{00000000-0005-0000-0000-000066070000}"/>
    <cellStyle name="Normal 2 5 14" xfId="5161" xr:uid="{4830B861-EF38-49B3-9771-A803B2A11F04}"/>
    <cellStyle name="Normal 2 5 2" xfId="1765" xr:uid="{00000000-0005-0000-0000-000067070000}"/>
    <cellStyle name="Normál 2 5 2" xfId="1766" xr:uid="{00000000-0005-0000-0000-000068070000}"/>
    <cellStyle name="Normal 2 5 2 2" xfId="1767" xr:uid="{00000000-0005-0000-0000-000069070000}"/>
    <cellStyle name="Normal 2 5 2 2 2" xfId="4038" xr:uid="{00000000-0005-0000-0000-00006A070000}"/>
    <cellStyle name="Normal 2 5 2 2 3" xfId="5163" xr:uid="{F12B8690-9FD8-473A-BCC6-C76A11AC3F10}"/>
    <cellStyle name="Normal 2 5 2 3" xfId="1768" xr:uid="{00000000-0005-0000-0000-00006B070000}"/>
    <cellStyle name="Normal 2 5 2 3 2" xfId="4039" xr:uid="{00000000-0005-0000-0000-00006C070000}"/>
    <cellStyle name="Normal 2 5 2 3 3" xfId="5164" xr:uid="{57705CDE-AEDD-495A-A2C1-1E401C149388}"/>
    <cellStyle name="Normal 2 5 2 4" xfId="1769" xr:uid="{00000000-0005-0000-0000-00006D070000}"/>
    <cellStyle name="Normal 2 5 2 4 2" xfId="4040" xr:uid="{00000000-0005-0000-0000-00006E070000}"/>
    <cellStyle name="Normal 2 5 2 4 3" xfId="5165" xr:uid="{D8D5A5B5-E754-4BE2-A987-E9896C1F71AC}"/>
    <cellStyle name="Normal 2 5 2 5" xfId="4037" xr:uid="{00000000-0005-0000-0000-00006F070000}"/>
    <cellStyle name="Normal 2 5 2 6" xfId="3959" xr:uid="{00000000-0005-0000-0000-000070070000}"/>
    <cellStyle name="Normal 2 5 2 7" xfId="3937" xr:uid="{00000000-0005-0000-0000-000071070000}"/>
    <cellStyle name="Normal 2 5 2 8" xfId="3961" xr:uid="{00000000-0005-0000-0000-000072070000}"/>
    <cellStyle name="Normal 2 5 2 9" xfId="5162" xr:uid="{A716B391-DA6E-4A98-9849-E5E6A179018E}"/>
    <cellStyle name="Normal 2 5 3" xfId="1770" xr:uid="{00000000-0005-0000-0000-000073070000}"/>
    <cellStyle name="Normál 2 5 3" xfId="1771" xr:uid="{00000000-0005-0000-0000-000074070000}"/>
    <cellStyle name="Normal 2 5 3 2" xfId="1772" xr:uid="{00000000-0005-0000-0000-000075070000}"/>
    <cellStyle name="Normal 2 5 3 2 2" xfId="4042" xr:uid="{00000000-0005-0000-0000-000076070000}"/>
    <cellStyle name="Normal 2 5 3 2 3" xfId="5167" xr:uid="{D44A265D-9FD4-4B6E-A593-5798D4D2A008}"/>
    <cellStyle name="Normal 2 5 3 3" xfId="1773" xr:uid="{00000000-0005-0000-0000-000077070000}"/>
    <cellStyle name="Normal 2 5 3 3 2" xfId="4043" xr:uid="{00000000-0005-0000-0000-000078070000}"/>
    <cellStyle name="Normal 2 5 3 3 3" xfId="5168" xr:uid="{E1F222F6-9C32-4D44-A325-1D59F247FE68}"/>
    <cellStyle name="Normal 2 5 3 4" xfId="1774" xr:uid="{00000000-0005-0000-0000-000079070000}"/>
    <cellStyle name="Normal 2 5 3 4 2" xfId="4044" xr:uid="{00000000-0005-0000-0000-00007A070000}"/>
    <cellStyle name="Normal 2 5 3 4 3" xfId="5169" xr:uid="{CB2AFBBB-7339-4BE7-A53A-67B416EDDC93}"/>
    <cellStyle name="Normal 2 5 3 5" xfId="4041" xr:uid="{00000000-0005-0000-0000-00007B070000}"/>
    <cellStyle name="Normal 2 5 3 6" xfId="3957" xr:uid="{00000000-0005-0000-0000-00007C070000}"/>
    <cellStyle name="Normal 2 5 3 7" xfId="3938" xr:uid="{00000000-0005-0000-0000-00007D070000}"/>
    <cellStyle name="Normal 2 5 3 8" xfId="3958" xr:uid="{00000000-0005-0000-0000-00007E070000}"/>
    <cellStyle name="Normal 2 5 3 9" xfId="5166" xr:uid="{57C81B63-A66C-4806-8CAD-88472835A02D}"/>
    <cellStyle name="Normal 2 5 4" xfId="1775" xr:uid="{00000000-0005-0000-0000-00007F070000}"/>
    <cellStyle name="Normal 2 5 4 2" xfId="1776" xr:uid="{00000000-0005-0000-0000-000080070000}"/>
    <cellStyle name="Normal 2 5 4 2 2" xfId="4046" xr:uid="{00000000-0005-0000-0000-000081070000}"/>
    <cellStyle name="Normal 2 5 4 2 3" xfId="5171" xr:uid="{F0A67506-2156-42ED-98A2-4D4832C9B81A}"/>
    <cellStyle name="Normal 2 5 4 3" xfId="4045" xr:uid="{00000000-0005-0000-0000-000082070000}"/>
    <cellStyle name="Normal 2 5 4 4" xfId="5170" xr:uid="{F770BBAD-0950-4679-9DB8-C6351F137B89}"/>
    <cellStyle name="Normal 2 5 5" xfId="1777" xr:uid="{00000000-0005-0000-0000-000083070000}"/>
    <cellStyle name="Normal 2 5 5 2" xfId="1778" xr:uid="{00000000-0005-0000-0000-000084070000}"/>
    <cellStyle name="Normal 2 5 5 2 2" xfId="4048" xr:uid="{00000000-0005-0000-0000-000085070000}"/>
    <cellStyle name="Normal 2 5 5 2 3" xfId="5173" xr:uid="{6D3411DD-03C6-45F5-A5CE-BCC5CC0340BA}"/>
    <cellStyle name="Normal 2 5 5 3" xfId="4047" xr:uid="{00000000-0005-0000-0000-000086070000}"/>
    <cellStyle name="Normal 2 5 5 4" xfId="5172" xr:uid="{FDD25D3E-7E97-46E0-81C9-8975F1171FC5}"/>
    <cellStyle name="Normal 2 5 6" xfId="1779" xr:uid="{00000000-0005-0000-0000-000087070000}"/>
    <cellStyle name="Normal 2 5 6 2" xfId="1780" xr:uid="{00000000-0005-0000-0000-000088070000}"/>
    <cellStyle name="Normal 2 5 6 2 2" xfId="4050" xr:uid="{00000000-0005-0000-0000-000089070000}"/>
    <cellStyle name="Normal 2 5 6 2 3" xfId="5175" xr:uid="{FEE9293F-FA97-4EA5-89C1-175AF4F2C77B}"/>
    <cellStyle name="Normal 2 5 6 3" xfId="4049" xr:uid="{00000000-0005-0000-0000-00008A070000}"/>
    <cellStyle name="Normal 2 5 6 4" xfId="5174" xr:uid="{3453E026-AF24-47EB-9934-4B961B23E6E1}"/>
    <cellStyle name="Normal 2 5 7" xfId="1781" xr:uid="{00000000-0005-0000-0000-00008B070000}"/>
    <cellStyle name="Normal 2 5 7 2" xfId="4051" xr:uid="{00000000-0005-0000-0000-00008C070000}"/>
    <cellStyle name="Normal 2 5 7 3" xfId="5176" xr:uid="{271636E5-6537-4F87-B51E-F6DCBECF850D}"/>
    <cellStyle name="Normal 2 5 8" xfId="1782" xr:uid="{00000000-0005-0000-0000-00008D070000}"/>
    <cellStyle name="Normal 2 5 8 2" xfId="4052" xr:uid="{00000000-0005-0000-0000-00008E070000}"/>
    <cellStyle name="Normal 2 5 8 3" xfId="5177" xr:uid="{7DC03EAF-7B11-4AD4-B3A7-2E6188D6FAB2}"/>
    <cellStyle name="Normal 2 5 9" xfId="1783" xr:uid="{00000000-0005-0000-0000-00008F070000}"/>
    <cellStyle name="Normal 2 5 9 2" xfId="4053" xr:uid="{00000000-0005-0000-0000-000090070000}"/>
    <cellStyle name="Normal 2 5 9 3" xfId="5178" xr:uid="{3FE2EE9F-196F-48EA-9C6D-86D60D5616FC}"/>
    <cellStyle name="Normál 2 50" xfId="1784" xr:uid="{00000000-0005-0000-0000-000091070000}"/>
    <cellStyle name="Normál 2 51" xfId="1785" xr:uid="{00000000-0005-0000-0000-000092070000}"/>
    <cellStyle name="Normál 2 52" xfId="1786" xr:uid="{00000000-0005-0000-0000-000093070000}"/>
    <cellStyle name="Normál 2 52 2" xfId="1787" xr:uid="{00000000-0005-0000-0000-000094070000}"/>
    <cellStyle name="Normál 2 53" xfId="1788" xr:uid="{00000000-0005-0000-0000-000095070000}"/>
    <cellStyle name="Normál 2 54" xfId="1789" xr:uid="{00000000-0005-0000-0000-000096070000}"/>
    <cellStyle name="Normál 2 55" xfId="1790" xr:uid="{00000000-0005-0000-0000-000097070000}"/>
    <cellStyle name="Normál 2 55 2" xfId="1791" xr:uid="{00000000-0005-0000-0000-000098070000}"/>
    <cellStyle name="Normál 2 56" xfId="1792" xr:uid="{00000000-0005-0000-0000-000099070000}"/>
    <cellStyle name="Normál 2 56 2" xfId="1793" xr:uid="{00000000-0005-0000-0000-00009A070000}"/>
    <cellStyle name="Normál 2 57" xfId="1794" xr:uid="{00000000-0005-0000-0000-00009B070000}"/>
    <cellStyle name="Normál 2 58" xfId="1795" xr:uid="{00000000-0005-0000-0000-00009C070000}"/>
    <cellStyle name="Normál 2 59" xfId="1796" xr:uid="{00000000-0005-0000-0000-00009D070000}"/>
    <cellStyle name="Normal 2 6" xfId="1797" xr:uid="{00000000-0005-0000-0000-00009E070000}"/>
    <cellStyle name="Normál 2 6" xfId="1798" xr:uid="{00000000-0005-0000-0000-00009F070000}"/>
    <cellStyle name="Normal 2 6 10" xfId="4054" xr:uid="{00000000-0005-0000-0000-0000A0070000}"/>
    <cellStyle name="Normal 2 6 11" xfId="3954" xr:uid="{00000000-0005-0000-0000-0000A1070000}"/>
    <cellStyle name="Normal 2 6 12" xfId="3939" xr:uid="{00000000-0005-0000-0000-0000A2070000}"/>
    <cellStyle name="Normal 2 6 13" xfId="3956" xr:uid="{00000000-0005-0000-0000-0000A3070000}"/>
    <cellStyle name="Normal 2 6 14" xfId="5179" xr:uid="{2E0934C5-3CB5-44A7-8619-A3D10B514FE6}"/>
    <cellStyle name="Normal 2 6 2" xfId="1799" xr:uid="{00000000-0005-0000-0000-0000A4070000}"/>
    <cellStyle name="Normál 2 6 2" xfId="1800" xr:uid="{00000000-0005-0000-0000-0000A5070000}"/>
    <cellStyle name="Normal 2 6 2 2" xfId="1801" xr:uid="{00000000-0005-0000-0000-0000A6070000}"/>
    <cellStyle name="Normal 2 6 2 2 2" xfId="4056" xr:uid="{00000000-0005-0000-0000-0000A7070000}"/>
    <cellStyle name="Normal 2 6 2 2 3" xfId="5181" xr:uid="{8ED4788E-EDC3-4048-A6A3-2F63D4DC279B}"/>
    <cellStyle name="Normal 2 6 2 3" xfId="1802" xr:uid="{00000000-0005-0000-0000-0000A8070000}"/>
    <cellStyle name="Normal 2 6 2 3 2" xfId="4057" xr:uid="{00000000-0005-0000-0000-0000A9070000}"/>
    <cellStyle name="Normal 2 6 2 3 3" xfId="5182" xr:uid="{ED91DCDA-6209-4B4A-96CC-B7D039CEC3A9}"/>
    <cellStyle name="Normal 2 6 2 4" xfId="1803" xr:uid="{00000000-0005-0000-0000-0000AA070000}"/>
    <cellStyle name="Normal 2 6 2 4 2" xfId="4058" xr:uid="{00000000-0005-0000-0000-0000AB070000}"/>
    <cellStyle name="Normal 2 6 2 4 3" xfId="5183" xr:uid="{F2EEA14C-4C53-4DE5-AC43-D8775C454DBB}"/>
    <cellStyle name="Normal 2 6 2 5" xfId="4055" xr:uid="{00000000-0005-0000-0000-0000AC070000}"/>
    <cellStyle name="Normal 2 6 2 6" xfId="3953" xr:uid="{00000000-0005-0000-0000-0000AD070000}"/>
    <cellStyle name="Normal 2 6 2 7" xfId="3940" xr:uid="{00000000-0005-0000-0000-0000AE070000}"/>
    <cellStyle name="Normal 2 6 2 8" xfId="3955" xr:uid="{00000000-0005-0000-0000-0000AF070000}"/>
    <cellStyle name="Normal 2 6 2 9" xfId="5180" xr:uid="{5929668F-FC91-408E-98F4-4DC14D9B0500}"/>
    <cellStyle name="Normal 2 6 3" xfId="1804" xr:uid="{00000000-0005-0000-0000-0000B0070000}"/>
    <cellStyle name="Normál 2 6 3" xfId="1805" xr:uid="{00000000-0005-0000-0000-0000B1070000}"/>
    <cellStyle name="Normal 2 6 3 2" xfId="1806" xr:uid="{00000000-0005-0000-0000-0000B2070000}"/>
    <cellStyle name="Normal 2 6 3 2 2" xfId="4060" xr:uid="{00000000-0005-0000-0000-0000B3070000}"/>
    <cellStyle name="Normal 2 6 3 2 3" xfId="5185" xr:uid="{F92299DF-11F3-47EB-9453-6CCF6D08B8B6}"/>
    <cellStyle name="Normal 2 6 3 3" xfId="1807" xr:uid="{00000000-0005-0000-0000-0000B4070000}"/>
    <cellStyle name="Normal 2 6 3 3 2" xfId="4061" xr:uid="{00000000-0005-0000-0000-0000B5070000}"/>
    <cellStyle name="Normal 2 6 3 3 3" xfId="5186" xr:uid="{549BBAE9-DF03-47BC-8904-730ACE33ECC0}"/>
    <cellStyle name="Normal 2 6 3 4" xfId="1808" xr:uid="{00000000-0005-0000-0000-0000B6070000}"/>
    <cellStyle name="Normal 2 6 3 4 2" xfId="4062" xr:uid="{00000000-0005-0000-0000-0000B7070000}"/>
    <cellStyle name="Normal 2 6 3 4 3" xfId="5187" xr:uid="{C5CAF9E2-6EF9-4781-B2EF-4CC64ADB0A2B}"/>
    <cellStyle name="Normal 2 6 3 5" xfId="4059" xr:uid="{00000000-0005-0000-0000-0000B8070000}"/>
    <cellStyle name="Normal 2 6 3 6" xfId="3951" xr:uid="{00000000-0005-0000-0000-0000B9070000}"/>
    <cellStyle name="Normal 2 6 3 7" xfId="3941" xr:uid="{00000000-0005-0000-0000-0000BA070000}"/>
    <cellStyle name="Normal 2 6 3 8" xfId="3952" xr:uid="{00000000-0005-0000-0000-0000BB070000}"/>
    <cellStyle name="Normal 2 6 3 9" xfId="5184" xr:uid="{5E632A70-6E0D-4C9C-B42F-0DB1EE9772DF}"/>
    <cellStyle name="Normal 2 6 4" xfId="1809" xr:uid="{00000000-0005-0000-0000-0000BC070000}"/>
    <cellStyle name="Normal 2 6 4 2" xfId="1810" xr:uid="{00000000-0005-0000-0000-0000BD070000}"/>
    <cellStyle name="Normal 2 6 4 2 2" xfId="4064" xr:uid="{00000000-0005-0000-0000-0000BE070000}"/>
    <cellStyle name="Normal 2 6 4 2 3" xfId="5189" xr:uid="{0F6F657F-5D4B-40F5-B080-9374BC542066}"/>
    <cellStyle name="Normal 2 6 4 3" xfId="4063" xr:uid="{00000000-0005-0000-0000-0000BF070000}"/>
    <cellStyle name="Normal 2 6 4 4" xfId="5188" xr:uid="{C1646DEC-E1E9-4937-B37C-0E4D5A32310F}"/>
    <cellStyle name="Normal 2 6 5" xfId="1811" xr:uid="{00000000-0005-0000-0000-0000C0070000}"/>
    <cellStyle name="Normal 2 6 5 2" xfId="1812" xr:uid="{00000000-0005-0000-0000-0000C1070000}"/>
    <cellStyle name="Normal 2 6 5 2 2" xfId="4066" xr:uid="{00000000-0005-0000-0000-0000C2070000}"/>
    <cellStyle name="Normal 2 6 5 2 3" xfId="5191" xr:uid="{D3E032D3-0D6F-407F-8333-A15DFA1C378A}"/>
    <cellStyle name="Normal 2 6 5 3" xfId="4065" xr:uid="{00000000-0005-0000-0000-0000C3070000}"/>
    <cellStyle name="Normal 2 6 5 4" xfId="5190" xr:uid="{7DBBDA72-5B27-48BE-BCEB-0C820CF46960}"/>
    <cellStyle name="Normal 2 6 6" xfId="1813" xr:uid="{00000000-0005-0000-0000-0000C4070000}"/>
    <cellStyle name="Normal 2 6 6 2" xfId="1814" xr:uid="{00000000-0005-0000-0000-0000C5070000}"/>
    <cellStyle name="Normal 2 6 6 2 2" xfId="4068" xr:uid="{00000000-0005-0000-0000-0000C6070000}"/>
    <cellStyle name="Normal 2 6 6 2 3" xfId="5193" xr:uid="{B7628A00-0BAD-4A9D-B2A1-0341B6E3984F}"/>
    <cellStyle name="Normal 2 6 6 3" xfId="4067" xr:uid="{00000000-0005-0000-0000-0000C7070000}"/>
    <cellStyle name="Normal 2 6 6 4" xfId="5192" xr:uid="{1A3DDD49-63C8-4A61-9F6F-3364F1A47CD8}"/>
    <cellStyle name="Normal 2 6 7" xfId="1815" xr:uid="{00000000-0005-0000-0000-0000C8070000}"/>
    <cellStyle name="Normal 2 6 7 2" xfId="4069" xr:uid="{00000000-0005-0000-0000-0000C9070000}"/>
    <cellStyle name="Normal 2 6 7 3" xfId="5194" xr:uid="{41BDE563-1712-4004-9C21-892462B341A3}"/>
    <cellStyle name="Normal 2 6 8" xfId="1816" xr:uid="{00000000-0005-0000-0000-0000CA070000}"/>
    <cellStyle name="Normal 2 6 8 2" xfId="4070" xr:uid="{00000000-0005-0000-0000-0000CB070000}"/>
    <cellStyle name="Normal 2 6 8 3" xfId="5195" xr:uid="{FBF42CF5-910D-42D8-8897-62F760037D2B}"/>
    <cellStyle name="Normal 2 6 9" xfId="1817" xr:uid="{00000000-0005-0000-0000-0000CC070000}"/>
    <cellStyle name="Normal 2 6 9 2" xfId="4071" xr:uid="{00000000-0005-0000-0000-0000CD070000}"/>
    <cellStyle name="Normal 2 6 9 3" xfId="5196" xr:uid="{5A2D3508-066E-4E47-A7DA-E69CBCF69C34}"/>
    <cellStyle name="Normál 2 60" xfId="1818" xr:uid="{00000000-0005-0000-0000-0000CE070000}"/>
    <cellStyle name="Normál 2 61" xfId="1819" xr:uid="{00000000-0005-0000-0000-0000CF070000}"/>
    <cellStyle name="Normál 2 62" xfId="1820" xr:uid="{00000000-0005-0000-0000-0000D0070000}"/>
    <cellStyle name="Normál 2 63" xfId="1821" xr:uid="{00000000-0005-0000-0000-0000D1070000}"/>
    <cellStyle name="Normál 2 64" xfId="1822" xr:uid="{00000000-0005-0000-0000-0000D2070000}"/>
    <cellStyle name="Normál 2 65" xfId="1823" xr:uid="{00000000-0005-0000-0000-0000D3070000}"/>
    <cellStyle name="Normál 2 66" xfId="1824" xr:uid="{00000000-0005-0000-0000-0000D4070000}"/>
    <cellStyle name="Normál 2 67" xfId="1825" xr:uid="{00000000-0005-0000-0000-0000D5070000}"/>
    <cellStyle name="Normál 2 68" xfId="1826" xr:uid="{00000000-0005-0000-0000-0000D6070000}"/>
    <cellStyle name="Normál 2 69" xfId="1827" xr:uid="{00000000-0005-0000-0000-0000D7070000}"/>
    <cellStyle name="Normal 2 7" xfId="1828" xr:uid="{00000000-0005-0000-0000-0000D8070000}"/>
    <cellStyle name="Normál 2 7" xfId="1829" xr:uid="{00000000-0005-0000-0000-0000D9070000}"/>
    <cellStyle name="Normal 2 7 2" xfId="1830" xr:uid="{00000000-0005-0000-0000-0000DA070000}"/>
    <cellStyle name="Normál 2 7 2" xfId="1831" xr:uid="{00000000-0005-0000-0000-0000DB070000}"/>
    <cellStyle name="Normal 2 7 2 2" xfId="4073" xr:uid="{00000000-0005-0000-0000-0000DC070000}"/>
    <cellStyle name="Normal 2 7 2 3" xfId="3948" xr:uid="{00000000-0005-0000-0000-0000DD070000}"/>
    <cellStyle name="Normal 2 7 2 4" xfId="3943" xr:uid="{00000000-0005-0000-0000-0000DE070000}"/>
    <cellStyle name="Normal 2 7 2 5" xfId="3946" xr:uid="{00000000-0005-0000-0000-0000DF070000}"/>
    <cellStyle name="Normal 2 7 2 6" xfId="5198" xr:uid="{38DE7C1D-DA19-42E8-ADD4-D83B9B48A9FD}"/>
    <cellStyle name="Normal 2 7 3" xfId="1832" xr:uid="{00000000-0005-0000-0000-0000E0070000}"/>
    <cellStyle name="Normál 2 7 3" xfId="1833" xr:uid="{00000000-0005-0000-0000-0000E1070000}"/>
    <cellStyle name="Normal 2 7 3 2" xfId="4074" xr:uid="{00000000-0005-0000-0000-0000E2070000}"/>
    <cellStyle name="Normal 2 7 3 3" xfId="3947" xr:uid="{00000000-0005-0000-0000-0000E3070000}"/>
    <cellStyle name="Normal 2 7 3 4" xfId="3944" xr:uid="{00000000-0005-0000-0000-0000E4070000}"/>
    <cellStyle name="Normal 2 7 3 5" xfId="3945" xr:uid="{00000000-0005-0000-0000-0000E5070000}"/>
    <cellStyle name="Normal 2 7 3 6" xfId="5199" xr:uid="{EED8C556-078B-4EAF-B19F-69EBE309E050}"/>
    <cellStyle name="Normal 2 7 4" xfId="1834" xr:uid="{00000000-0005-0000-0000-0000E6070000}"/>
    <cellStyle name="Normal 2 7 4 2" xfId="4075" xr:uid="{00000000-0005-0000-0000-0000E7070000}"/>
    <cellStyle name="Normal 2 7 4 3" xfId="5200" xr:uid="{B0C10C78-B841-4EF0-8D0E-37C1C2BF4073}"/>
    <cellStyle name="Normal 2 7 5" xfId="4072" xr:uid="{00000000-0005-0000-0000-0000E8070000}"/>
    <cellStyle name="Normal 2 7 6" xfId="3950" xr:uid="{00000000-0005-0000-0000-0000E9070000}"/>
    <cellStyle name="Normal 2 7 7" xfId="3942" xr:uid="{00000000-0005-0000-0000-0000EA070000}"/>
    <cellStyle name="Normal 2 7 8" xfId="3949" xr:uid="{00000000-0005-0000-0000-0000EB070000}"/>
    <cellStyle name="Normal 2 7 9" xfId="5197" xr:uid="{1F000E11-2753-4E07-A72A-DA74E4771C81}"/>
    <cellStyle name="Normál 2 70" xfId="1835" xr:uid="{00000000-0005-0000-0000-0000EC070000}"/>
    <cellStyle name="Normál 2 71" xfId="1836" xr:uid="{00000000-0005-0000-0000-0000ED070000}"/>
    <cellStyle name="Normál 2 72" xfId="1837" xr:uid="{00000000-0005-0000-0000-0000EE070000}"/>
    <cellStyle name="Normál 2 73" xfId="1838" xr:uid="{00000000-0005-0000-0000-0000EF070000}"/>
    <cellStyle name="Normál 2 74" xfId="1839" xr:uid="{00000000-0005-0000-0000-0000F0070000}"/>
    <cellStyle name="Normál 2 75" xfId="1840" xr:uid="{00000000-0005-0000-0000-0000F1070000}"/>
    <cellStyle name="Normál 2 76" xfId="1841" xr:uid="{00000000-0005-0000-0000-0000F2070000}"/>
    <cellStyle name="Normál 2 77" xfId="1842" xr:uid="{00000000-0005-0000-0000-0000F3070000}"/>
    <cellStyle name="Normál 2 78" xfId="1843" xr:uid="{00000000-0005-0000-0000-0000F4070000}"/>
    <cellStyle name="Normál 2 79" xfId="1844" xr:uid="{00000000-0005-0000-0000-0000F5070000}"/>
    <cellStyle name="Normál 2 8" xfId="1845" xr:uid="{00000000-0005-0000-0000-0000F6070000}"/>
    <cellStyle name="Normál 2 8 2" xfId="1846" xr:uid="{00000000-0005-0000-0000-0000F7070000}"/>
    <cellStyle name="Normál 2 8 3" xfId="1847" xr:uid="{00000000-0005-0000-0000-0000F8070000}"/>
    <cellStyle name="Normál 2 80" xfId="1848" xr:uid="{00000000-0005-0000-0000-0000F9070000}"/>
    <cellStyle name="Normál 2 81" xfId="1849" xr:uid="{00000000-0005-0000-0000-0000FA070000}"/>
    <cellStyle name="Normál 2 82" xfId="1850" xr:uid="{00000000-0005-0000-0000-0000FB070000}"/>
    <cellStyle name="Normál 2 83" xfId="1851" xr:uid="{00000000-0005-0000-0000-0000FC070000}"/>
    <cellStyle name="Normál 2 84" xfId="1852" xr:uid="{00000000-0005-0000-0000-0000FD070000}"/>
    <cellStyle name="Normál 2 85" xfId="1853" xr:uid="{00000000-0005-0000-0000-0000FE070000}"/>
    <cellStyle name="Normál 2 86" xfId="1854" xr:uid="{00000000-0005-0000-0000-0000FF070000}"/>
    <cellStyle name="Normál 2 87" xfId="1855" xr:uid="{00000000-0005-0000-0000-000000080000}"/>
    <cellStyle name="Normál 2 88" xfId="1856" xr:uid="{00000000-0005-0000-0000-000001080000}"/>
    <cellStyle name="Normál 2 89" xfId="1857" xr:uid="{00000000-0005-0000-0000-000002080000}"/>
    <cellStyle name="Normál 2 9" xfId="1858" xr:uid="{00000000-0005-0000-0000-000003080000}"/>
    <cellStyle name="Normál 2 9 2" xfId="1859" xr:uid="{00000000-0005-0000-0000-000004080000}"/>
    <cellStyle name="Normál 2 9 3" xfId="1860" xr:uid="{00000000-0005-0000-0000-000005080000}"/>
    <cellStyle name="Normál 2 90" xfId="1861" xr:uid="{00000000-0005-0000-0000-000006080000}"/>
    <cellStyle name="Normál 2 91" xfId="1862" xr:uid="{00000000-0005-0000-0000-000007080000}"/>
    <cellStyle name="Normál 2 92" xfId="1863" xr:uid="{00000000-0005-0000-0000-000008080000}"/>
    <cellStyle name="Normál 2 93" xfId="1864" xr:uid="{00000000-0005-0000-0000-000009080000}"/>
    <cellStyle name="Normál 2 94" xfId="1865" xr:uid="{00000000-0005-0000-0000-00000A080000}"/>
    <cellStyle name="Normál 2 95" xfId="1866" xr:uid="{00000000-0005-0000-0000-00000B080000}"/>
    <cellStyle name="Normál 2 96" xfId="1867" xr:uid="{00000000-0005-0000-0000-00000C080000}"/>
    <cellStyle name="Normál 2 97" xfId="1868" xr:uid="{00000000-0005-0000-0000-00000D080000}"/>
    <cellStyle name="Normál 2 98" xfId="1869" xr:uid="{00000000-0005-0000-0000-00000E080000}"/>
    <cellStyle name="Normál 2 99" xfId="1870" xr:uid="{00000000-0005-0000-0000-00000F080000}"/>
    <cellStyle name="Normál 2_Audi Iskola Dach-Fassade 11-30" xfId="1871" xr:uid="{00000000-0005-0000-0000-000010080000}"/>
    <cellStyle name="Normal 2_AUO_TP3 Action_List 201005010 rev.01" xfId="1872" xr:uid="{00000000-0005-0000-0000-000011080000}"/>
    <cellStyle name="Normál 20" xfId="1873" xr:uid="{00000000-0005-0000-0000-000012080000}"/>
    <cellStyle name="Normál 20 2" xfId="1874" xr:uid="{00000000-0005-0000-0000-000013080000}"/>
    <cellStyle name="Normál 20 3" xfId="1875" xr:uid="{00000000-0005-0000-0000-000014080000}"/>
    <cellStyle name="Normál 21" xfId="1876" xr:uid="{00000000-0005-0000-0000-000015080000}"/>
    <cellStyle name="Normál 21 2" xfId="1877" xr:uid="{00000000-0005-0000-0000-000016080000}"/>
    <cellStyle name="Normál 21 3" xfId="1878" xr:uid="{00000000-0005-0000-0000-000017080000}"/>
    <cellStyle name="Normál 22" xfId="1879" xr:uid="{00000000-0005-0000-0000-000018080000}"/>
    <cellStyle name="Normál 22 2" xfId="1880" xr:uid="{00000000-0005-0000-0000-000019080000}"/>
    <cellStyle name="Normál 22 3" xfId="1881" xr:uid="{00000000-0005-0000-0000-00001A080000}"/>
    <cellStyle name="Normál 23" xfId="1882" xr:uid="{00000000-0005-0000-0000-00001B080000}"/>
    <cellStyle name="Normál 23 2" xfId="1883" xr:uid="{00000000-0005-0000-0000-00001C080000}"/>
    <cellStyle name="Normál 23 3" xfId="1884" xr:uid="{00000000-0005-0000-0000-00001D080000}"/>
    <cellStyle name="Normál 24" xfId="1885" xr:uid="{00000000-0005-0000-0000-00001E080000}"/>
    <cellStyle name="Normál 24 2" xfId="1886" xr:uid="{00000000-0005-0000-0000-00001F080000}"/>
    <cellStyle name="Normál 24 3" xfId="1887" xr:uid="{00000000-0005-0000-0000-000020080000}"/>
    <cellStyle name="Normál 25" xfId="1888" xr:uid="{00000000-0005-0000-0000-000021080000}"/>
    <cellStyle name="Normál 25 2" xfId="1889" xr:uid="{00000000-0005-0000-0000-000022080000}"/>
    <cellStyle name="Normál 25 3" xfId="1890" xr:uid="{00000000-0005-0000-0000-000023080000}"/>
    <cellStyle name="Normál 25 4" xfId="1891" xr:uid="{00000000-0005-0000-0000-000024080000}"/>
    <cellStyle name="Normál 25 5" xfId="1892" xr:uid="{00000000-0005-0000-0000-000025080000}"/>
    <cellStyle name="Normál 26" xfId="1893" xr:uid="{00000000-0005-0000-0000-000026080000}"/>
    <cellStyle name="Normál 26 10" xfId="1894" xr:uid="{00000000-0005-0000-0000-000027080000}"/>
    <cellStyle name="Normál 26 2" xfId="1895" xr:uid="{00000000-0005-0000-0000-000028080000}"/>
    <cellStyle name="Normál 26 3" xfId="1896" xr:uid="{00000000-0005-0000-0000-000029080000}"/>
    <cellStyle name="Normál 26 3 2" xfId="1897" xr:uid="{00000000-0005-0000-0000-00002A080000}"/>
    <cellStyle name="Normál 26 3_AUDI KS tornaterem kiírás" xfId="1898" xr:uid="{00000000-0005-0000-0000-00002B080000}"/>
    <cellStyle name="Normál 26 4" xfId="1899" xr:uid="{00000000-0005-0000-0000-00002C080000}"/>
    <cellStyle name="Normál 26 5" xfId="1900" xr:uid="{00000000-0005-0000-0000-00002D080000}"/>
    <cellStyle name="Normál 26 6" xfId="1901" xr:uid="{00000000-0005-0000-0000-00002E080000}"/>
    <cellStyle name="Normál 26 7" xfId="1902" xr:uid="{00000000-0005-0000-0000-00002F080000}"/>
    <cellStyle name="Normál 26 8" xfId="1903" xr:uid="{00000000-0005-0000-0000-000030080000}"/>
    <cellStyle name="Normál 26 9" xfId="1904" xr:uid="{00000000-0005-0000-0000-000031080000}"/>
    <cellStyle name="Normál 26_AUDI KS tornaterem kiírás" xfId="1905" xr:uid="{00000000-0005-0000-0000-000032080000}"/>
    <cellStyle name="Normál 27" xfId="1906" xr:uid="{00000000-0005-0000-0000-000033080000}"/>
    <cellStyle name="Normál 27 10" xfId="1907" xr:uid="{00000000-0005-0000-0000-000034080000}"/>
    <cellStyle name="Normál 27 10 2" xfId="1908" xr:uid="{00000000-0005-0000-0000-000035080000}"/>
    <cellStyle name="Normál 27 10 3" xfId="1909" xr:uid="{00000000-0005-0000-0000-000036080000}"/>
    <cellStyle name="Normál 27 11" xfId="1910" xr:uid="{00000000-0005-0000-0000-000037080000}"/>
    <cellStyle name="Normál 27 12" xfId="1911" xr:uid="{00000000-0005-0000-0000-000038080000}"/>
    <cellStyle name="Normál 27 13" xfId="1912" xr:uid="{00000000-0005-0000-0000-000039080000}"/>
    <cellStyle name="Normál 27 14" xfId="1913" xr:uid="{00000000-0005-0000-0000-00003A080000}"/>
    <cellStyle name="Normál 27 15" xfId="1914" xr:uid="{00000000-0005-0000-0000-00003B080000}"/>
    <cellStyle name="Normál 27 2" xfId="1915" xr:uid="{00000000-0005-0000-0000-00003C080000}"/>
    <cellStyle name="Normál 27 2 2" xfId="1916" xr:uid="{00000000-0005-0000-0000-00003D080000}"/>
    <cellStyle name="Normál 27 2 2 2" xfId="1917" xr:uid="{00000000-0005-0000-0000-00003E080000}"/>
    <cellStyle name="Normál 27 2 2 2 2" xfId="1918" xr:uid="{00000000-0005-0000-0000-00003F080000}"/>
    <cellStyle name="Normál 27 2 2 2 2 2" xfId="1919" xr:uid="{00000000-0005-0000-0000-000040080000}"/>
    <cellStyle name="Normál 27 2 2 2 2 2 2" xfId="1920" xr:uid="{00000000-0005-0000-0000-000041080000}"/>
    <cellStyle name="Normál 27 2 2 2 2 2 3" xfId="1921" xr:uid="{00000000-0005-0000-0000-000042080000}"/>
    <cellStyle name="Normál 27 2 2 2 2 3" xfId="1922" xr:uid="{00000000-0005-0000-0000-000043080000}"/>
    <cellStyle name="Normál 27 2 2 2 2 4" xfId="1923" xr:uid="{00000000-0005-0000-0000-000044080000}"/>
    <cellStyle name="Normál 27 2 2 2 3" xfId="1924" xr:uid="{00000000-0005-0000-0000-000045080000}"/>
    <cellStyle name="Normál 27 2 2 2 3 2" xfId="1925" xr:uid="{00000000-0005-0000-0000-000046080000}"/>
    <cellStyle name="Normál 27 2 2 2 3 3" xfId="1926" xr:uid="{00000000-0005-0000-0000-000047080000}"/>
    <cellStyle name="Normál 27 2 2 2 4" xfId="1927" xr:uid="{00000000-0005-0000-0000-000048080000}"/>
    <cellStyle name="Normál 27 2 2 2 4 2" xfId="1928" xr:uid="{00000000-0005-0000-0000-000049080000}"/>
    <cellStyle name="Normál 27 2 2 2 4 3" xfId="1929" xr:uid="{00000000-0005-0000-0000-00004A080000}"/>
    <cellStyle name="Normál 27 2 2 2 5" xfId="1930" xr:uid="{00000000-0005-0000-0000-00004B080000}"/>
    <cellStyle name="Normál 27 2 2 2 6" xfId="1931" xr:uid="{00000000-0005-0000-0000-00004C080000}"/>
    <cellStyle name="Normál 27 2 2 2_AUDI KS tornaterem kiírás" xfId="1932" xr:uid="{00000000-0005-0000-0000-00004D080000}"/>
    <cellStyle name="Normál 27 2 2 3" xfId="1933" xr:uid="{00000000-0005-0000-0000-00004E080000}"/>
    <cellStyle name="Normál 27 2 2 3 2" xfId="1934" xr:uid="{00000000-0005-0000-0000-00004F080000}"/>
    <cellStyle name="Normál 27 2 2 3 2 2" xfId="1935" xr:uid="{00000000-0005-0000-0000-000050080000}"/>
    <cellStyle name="Normál 27 2 2 3 2 3" xfId="1936" xr:uid="{00000000-0005-0000-0000-000051080000}"/>
    <cellStyle name="Normál 27 2 2 3 3" xfId="1937" xr:uid="{00000000-0005-0000-0000-000052080000}"/>
    <cellStyle name="Normál 27 2 2 3 4" xfId="1938" xr:uid="{00000000-0005-0000-0000-000053080000}"/>
    <cellStyle name="Normál 27 2 2 4" xfId="1939" xr:uid="{00000000-0005-0000-0000-000054080000}"/>
    <cellStyle name="Normál 27 2 2 4 2" xfId="1940" xr:uid="{00000000-0005-0000-0000-000055080000}"/>
    <cellStyle name="Normál 27 2 2 4 3" xfId="1941" xr:uid="{00000000-0005-0000-0000-000056080000}"/>
    <cellStyle name="Normál 27 2 2 5" xfId="1942" xr:uid="{00000000-0005-0000-0000-000057080000}"/>
    <cellStyle name="Normál 27 2 2 5 2" xfId="1943" xr:uid="{00000000-0005-0000-0000-000058080000}"/>
    <cellStyle name="Normál 27 2 2 5 3" xfId="1944" xr:uid="{00000000-0005-0000-0000-000059080000}"/>
    <cellStyle name="Normál 27 2 2 6" xfId="1945" xr:uid="{00000000-0005-0000-0000-00005A080000}"/>
    <cellStyle name="Normál 27 2 2 6 2" xfId="1946" xr:uid="{00000000-0005-0000-0000-00005B080000}"/>
    <cellStyle name="Normál 27 2 2 6 3" xfId="1947" xr:uid="{00000000-0005-0000-0000-00005C080000}"/>
    <cellStyle name="Normál 27 2 2 7" xfId="1948" xr:uid="{00000000-0005-0000-0000-00005D080000}"/>
    <cellStyle name="Normál 27 2 2 8" xfId="1949" xr:uid="{00000000-0005-0000-0000-00005E080000}"/>
    <cellStyle name="Normál 27 2 2_AUDI KS tornaterem kiírás" xfId="1950" xr:uid="{00000000-0005-0000-0000-00005F080000}"/>
    <cellStyle name="Normál 27 2 3" xfId="1951" xr:uid="{00000000-0005-0000-0000-000060080000}"/>
    <cellStyle name="Normál 27 2 3 2" xfId="1952" xr:uid="{00000000-0005-0000-0000-000061080000}"/>
    <cellStyle name="Normál 27 2 3 2 2" xfId="1953" xr:uid="{00000000-0005-0000-0000-000062080000}"/>
    <cellStyle name="Normál 27 2 3 2 2 2" xfId="1954" xr:uid="{00000000-0005-0000-0000-000063080000}"/>
    <cellStyle name="Normál 27 2 3 2 2 3" xfId="1955" xr:uid="{00000000-0005-0000-0000-000064080000}"/>
    <cellStyle name="Normál 27 2 3 2 3" xfId="1956" xr:uid="{00000000-0005-0000-0000-000065080000}"/>
    <cellStyle name="Normál 27 2 3 2 4" xfId="1957" xr:uid="{00000000-0005-0000-0000-000066080000}"/>
    <cellStyle name="Normál 27 2 3 3" xfId="1958" xr:uid="{00000000-0005-0000-0000-000067080000}"/>
    <cellStyle name="Normál 27 2 3 3 2" xfId="1959" xr:uid="{00000000-0005-0000-0000-000068080000}"/>
    <cellStyle name="Normál 27 2 3 3 3" xfId="1960" xr:uid="{00000000-0005-0000-0000-000069080000}"/>
    <cellStyle name="Normál 27 2 3 4" xfId="1961" xr:uid="{00000000-0005-0000-0000-00006A080000}"/>
    <cellStyle name="Normál 27 2 3 4 2" xfId="1962" xr:uid="{00000000-0005-0000-0000-00006B080000}"/>
    <cellStyle name="Normál 27 2 3 4 3" xfId="1963" xr:uid="{00000000-0005-0000-0000-00006C080000}"/>
    <cellStyle name="Normál 27 2 3 5" xfId="1964" xr:uid="{00000000-0005-0000-0000-00006D080000}"/>
    <cellStyle name="Normál 27 2 3 6" xfId="1965" xr:uid="{00000000-0005-0000-0000-00006E080000}"/>
    <cellStyle name="Normál 27 2 3_AUDI KS tornaterem kiírás" xfId="1966" xr:uid="{00000000-0005-0000-0000-00006F080000}"/>
    <cellStyle name="Normál 27 2 4" xfId="1967" xr:uid="{00000000-0005-0000-0000-000070080000}"/>
    <cellStyle name="Normál 27 2 4 2" xfId="1968" xr:uid="{00000000-0005-0000-0000-000071080000}"/>
    <cellStyle name="Normál 27 2 4 2 2" xfId="1969" xr:uid="{00000000-0005-0000-0000-000072080000}"/>
    <cellStyle name="Normál 27 2 4 2 3" xfId="1970" xr:uid="{00000000-0005-0000-0000-000073080000}"/>
    <cellStyle name="Normál 27 2 4 3" xfId="1971" xr:uid="{00000000-0005-0000-0000-000074080000}"/>
    <cellStyle name="Normál 27 2 4 4" xfId="1972" xr:uid="{00000000-0005-0000-0000-000075080000}"/>
    <cellStyle name="Normál 27 2 5" xfId="1973" xr:uid="{00000000-0005-0000-0000-000076080000}"/>
    <cellStyle name="Normál 27 2 5 2" xfId="1974" xr:uid="{00000000-0005-0000-0000-000077080000}"/>
    <cellStyle name="Normál 27 2 5 3" xfId="1975" xr:uid="{00000000-0005-0000-0000-000078080000}"/>
    <cellStyle name="Normál 27 2 6" xfId="1976" xr:uid="{00000000-0005-0000-0000-000079080000}"/>
    <cellStyle name="Normál 27 2 6 2" xfId="1977" xr:uid="{00000000-0005-0000-0000-00007A080000}"/>
    <cellStyle name="Normál 27 2 6 3" xfId="1978" xr:uid="{00000000-0005-0000-0000-00007B080000}"/>
    <cellStyle name="Normál 27 2 7" xfId="1979" xr:uid="{00000000-0005-0000-0000-00007C080000}"/>
    <cellStyle name="Normál 27 2 7 2" xfId="1980" xr:uid="{00000000-0005-0000-0000-00007D080000}"/>
    <cellStyle name="Normál 27 2 7 3" xfId="1981" xr:uid="{00000000-0005-0000-0000-00007E080000}"/>
    <cellStyle name="Normál 27 2 8" xfId="1982" xr:uid="{00000000-0005-0000-0000-00007F080000}"/>
    <cellStyle name="Normál 27 2 9" xfId="1983" xr:uid="{00000000-0005-0000-0000-000080080000}"/>
    <cellStyle name="Normál 27 2_AUDI KS tornaterem kiírás" xfId="1984" xr:uid="{00000000-0005-0000-0000-000081080000}"/>
    <cellStyle name="Normál 27 3" xfId="1985" xr:uid="{00000000-0005-0000-0000-000082080000}"/>
    <cellStyle name="Normál 27 3 2" xfId="1986" xr:uid="{00000000-0005-0000-0000-000083080000}"/>
    <cellStyle name="Normál 27 3 2 2" xfId="1987" xr:uid="{00000000-0005-0000-0000-000084080000}"/>
    <cellStyle name="Normál 27 3 2 2 2" xfId="1988" xr:uid="{00000000-0005-0000-0000-000085080000}"/>
    <cellStyle name="Normál 27 3 2 2 2 2" xfId="1989" xr:uid="{00000000-0005-0000-0000-000086080000}"/>
    <cellStyle name="Normál 27 3 2 2 2 2 2" xfId="1990" xr:uid="{00000000-0005-0000-0000-000087080000}"/>
    <cellStyle name="Normál 27 3 2 2 2 2 3" xfId="1991" xr:uid="{00000000-0005-0000-0000-000088080000}"/>
    <cellStyle name="Normál 27 3 2 2 2 3" xfId="1992" xr:uid="{00000000-0005-0000-0000-000089080000}"/>
    <cellStyle name="Normál 27 3 2 2 2 4" xfId="1993" xr:uid="{00000000-0005-0000-0000-00008A080000}"/>
    <cellStyle name="Normál 27 3 2 2 3" xfId="1994" xr:uid="{00000000-0005-0000-0000-00008B080000}"/>
    <cellStyle name="Normál 27 3 2 2 3 2" xfId="1995" xr:uid="{00000000-0005-0000-0000-00008C080000}"/>
    <cellStyle name="Normál 27 3 2 2 3 3" xfId="1996" xr:uid="{00000000-0005-0000-0000-00008D080000}"/>
    <cellStyle name="Normál 27 3 2 2 4" xfId="1997" xr:uid="{00000000-0005-0000-0000-00008E080000}"/>
    <cellStyle name="Normál 27 3 2 2 4 2" xfId="1998" xr:uid="{00000000-0005-0000-0000-00008F080000}"/>
    <cellStyle name="Normál 27 3 2 2 4 3" xfId="1999" xr:uid="{00000000-0005-0000-0000-000090080000}"/>
    <cellStyle name="Normál 27 3 2 2 5" xfId="2000" xr:uid="{00000000-0005-0000-0000-000091080000}"/>
    <cellStyle name="Normál 27 3 2 2 6" xfId="2001" xr:uid="{00000000-0005-0000-0000-000092080000}"/>
    <cellStyle name="Normál 27 3 2 2_AUDI KS tornaterem kiírás" xfId="2002" xr:uid="{00000000-0005-0000-0000-000093080000}"/>
    <cellStyle name="Normál 27 3 2 3" xfId="2003" xr:uid="{00000000-0005-0000-0000-000094080000}"/>
    <cellStyle name="Normál 27 3 2 3 2" xfId="2004" xr:uid="{00000000-0005-0000-0000-000095080000}"/>
    <cellStyle name="Normál 27 3 2 3 2 2" xfId="2005" xr:uid="{00000000-0005-0000-0000-000096080000}"/>
    <cellStyle name="Normál 27 3 2 3 2 3" xfId="2006" xr:uid="{00000000-0005-0000-0000-000097080000}"/>
    <cellStyle name="Normál 27 3 2 3 3" xfId="2007" xr:uid="{00000000-0005-0000-0000-000098080000}"/>
    <cellStyle name="Normál 27 3 2 3 4" xfId="2008" xr:uid="{00000000-0005-0000-0000-000099080000}"/>
    <cellStyle name="Normál 27 3 2 4" xfId="2009" xr:uid="{00000000-0005-0000-0000-00009A080000}"/>
    <cellStyle name="Normál 27 3 2 4 2" xfId="2010" xr:uid="{00000000-0005-0000-0000-00009B080000}"/>
    <cellStyle name="Normál 27 3 2 4 3" xfId="2011" xr:uid="{00000000-0005-0000-0000-00009C080000}"/>
    <cellStyle name="Normál 27 3 2 5" xfId="2012" xr:uid="{00000000-0005-0000-0000-00009D080000}"/>
    <cellStyle name="Normál 27 3 2 5 2" xfId="2013" xr:uid="{00000000-0005-0000-0000-00009E080000}"/>
    <cellStyle name="Normál 27 3 2 5 3" xfId="2014" xr:uid="{00000000-0005-0000-0000-00009F080000}"/>
    <cellStyle name="Normál 27 3 2 6" xfId="2015" xr:uid="{00000000-0005-0000-0000-0000A0080000}"/>
    <cellStyle name="Normál 27 3 2 6 2" xfId="2016" xr:uid="{00000000-0005-0000-0000-0000A1080000}"/>
    <cellStyle name="Normál 27 3 2 6 3" xfId="2017" xr:uid="{00000000-0005-0000-0000-0000A2080000}"/>
    <cellStyle name="Normál 27 3 2 7" xfId="2018" xr:uid="{00000000-0005-0000-0000-0000A3080000}"/>
    <cellStyle name="Normál 27 3 2 8" xfId="2019" xr:uid="{00000000-0005-0000-0000-0000A4080000}"/>
    <cellStyle name="Normál 27 3 2_AUDI KS tornaterem kiírás" xfId="2020" xr:uid="{00000000-0005-0000-0000-0000A5080000}"/>
    <cellStyle name="Normál 27 3 3" xfId="2021" xr:uid="{00000000-0005-0000-0000-0000A6080000}"/>
    <cellStyle name="Normál 27 3 3 2" xfId="2022" xr:uid="{00000000-0005-0000-0000-0000A7080000}"/>
    <cellStyle name="Normál 27 3 3 2 2" xfId="2023" xr:uid="{00000000-0005-0000-0000-0000A8080000}"/>
    <cellStyle name="Normál 27 3 3 2 2 2" xfId="2024" xr:uid="{00000000-0005-0000-0000-0000A9080000}"/>
    <cellStyle name="Normál 27 3 3 2 2 3" xfId="2025" xr:uid="{00000000-0005-0000-0000-0000AA080000}"/>
    <cellStyle name="Normál 27 3 3 2 3" xfId="2026" xr:uid="{00000000-0005-0000-0000-0000AB080000}"/>
    <cellStyle name="Normál 27 3 3 2 4" xfId="2027" xr:uid="{00000000-0005-0000-0000-0000AC080000}"/>
    <cellStyle name="Normál 27 3 3 3" xfId="2028" xr:uid="{00000000-0005-0000-0000-0000AD080000}"/>
    <cellStyle name="Normál 27 3 3 3 2" xfId="2029" xr:uid="{00000000-0005-0000-0000-0000AE080000}"/>
    <cellStyle name="Normál 27 3 3 3 3" xfId="2030" xr:uid="{00000000-0005-0000-0000-0000AF080000}"/>
    <cellStyle name="Normál 27 3 3 4" xfId="2031" xr:uid="{00000000-0005-0000-0000-0000B0080000}"/>
    <cellStyle name="Normál 27 3 3 4 2" xfId="2032" xr:uid="{00000000-0005-0000-0000-0000B1080000}"/>
    <cellStyle name="Normál 27 3 3 4 3" xfId="2033" xr:uid="{00000000-0005-0000-0000-0000B2080000}"/>
    <cellStyle name="Normál 27 3 3 5" xfId="2034" xr:uid="{00000000-0005-0000-0000-0000B3080000}"/>
    <cellStyle name="Normál 27 3 3 6" xfId="2035" xr:uid="{00000000-0005-0000-0000-0000B4080000}"/>
    <cellStyle name="Normál 27 3 3_AUDI KS tornaterem kiírás" xfId="2036" xr:uid="{00000000-0005-0000-0000-0000B5080000}"/>
    <cellStyle name="Normál 27 3 4" xfId="2037" xr:uid="{00000000-0005-0000-0000-0000B6080000}"/>
    <cellStyle name="Normál 27 3 4 2" xfId="2038" xr:uid="{00000000-0005-0000-0000-0000B7080000}"/>
    <cellStyle name="Normál 27 3 4 2 2" xfId="2039" xr:uid="{00000000-0005-0000-0000-0000B8080000}"/>
    <cellStyle name="Normál 27 3 4 2 3" xfId="2040" xr:uid="{00000000-0005-0000-0000-0000B9080000}"/>
    <cellStyle name="Normál 27 3 4 3" xfId="2041" xr:uid="{00000000-0005-0000-0000-0000BA080000}"/>
    <cellStyle name="Normál 27 3 4 4" xfId="2042" xr:uid="{00000000-0005-0000-0000-0000BB080000}"/>
    <cellStyle name="Normál 27 3 5" xfId="2043" xr:uid="{00000000-0005-0000-0000-0000BC080000}"/>
    <cellStyle name="Normál 27 3 5 2" xfId="2044" xr:uid="{00000000-0005-0000-0000-0000BD080000}"/>
    <cellStyle name="Normál 27 3 5 3" xfId="2045" xr:uid="{00000000-0005-0000-0000-0000BE080000}"/>
    <cellStyle name="Normál 27 3 6" xfId="2046" xr:uid="{00000000-0005-0000-0000-0000BF080000}"/>
    <cellStyle name="Normál 27 3 6 2" xfId="2047" xr:uid="{00000000-0005-0000-0000-0000C0080000}"/>
    <cellStyle name="Normál 27 3 6 3" xfId="2048" xr:uid="{00000000-0005-0000-0000-0000C1080000}"/>
    <cellStyle name="Normál 27 3 7" xfId="2049" xr:uid="{00000000-0005-0000-0000-0000C2080000}"/>
    <cellStyle name="Normál 27 3 7 2" xfId="2050" xr:uid="{00000000-0005-0000-0000-0000C3080000}"/>
    <cellStyle name="Normál 27 3 7 3" xfId="2051" xr:uid="{00000000-0005-0000-0000-0000C4080000}"/>
    <cellStyle name="Normál 27 3 8" xfId="2052" xr:uid="{00000000-0005-0000-0000-0000C5080000}"/>
    <cellStyle name="Normál 27 3 9" xfId="2053" xr:uid="{00000000-0005-0000-0000-0000C6080000}"/>
    <cellStyle name="Normál 27 3_AUDI KS tornaterem kiírás" xfId="2054" xr:uid="{00000000-0005-0000-0000-0000C7080000}"/>
    <cellStyle name="Normál 27 4" xfId="2055" xr:uid="{00000000-0005-0000-0000-0000C8080000}"/>
    <cellStyle name="Normál 27 4 2" xfId="2056" xr:uid="{00000000-0005-0000-0000-0000C9080000}"/>
    <cellStyle name="Normál 27 4 2 2" xfId="2057" xr:uid="{00000000-0005-0000-0000-0000CA080000}"/>
    <cellStyle name="Normál 27 4 2 2 2" xfId="2058" xr:uid="{00000000-0005-0000-0000-0000CB080000}"/>
    <cellStyle name="Normál 27 4 2 2 2 2" xfId="2059" xr:uid="{00000000-0005-0000-0000-0000CC080000}"/>
    <cellStyle name="Normál 27 4 2 2 2 3" xfId="2060" xr:uid="{00000000-0005-0000-0000-0000CD080000}"/>
    <cellStyle name="Normál 27 4 2 2 3" xfId="2061" xr:uid="{00000000-0005-0000-0000-0000CE080000}"/>
    <cellStyle name="Normál 27 4 2 2 4" xfId="2062" xr:uid="{00000000-0005-0000-0000-0000CF080000}"/>
    <cellStyle name="Normál 27 4 2 3" xfId="2063" xr:uid="{00000000-0005-0000-0000-0000D0080000}"/>
    <cellStyle name="Normál 27 4 2 3 2" xfId="2064" xr:uid="{00000000-0005-0000-0000-0000D1080000}"/>
    <cellStyle name="Normál 27 4 2 3 3" xfId="2065" xr:uid="{00000000-0005-0000-0000-0000D2080000}"/>
    <cellStyle name="Normál 27 4 2 4" xfId="2066" xr:uid="{00000000-0005-0000-0000-0000D3080000}"/>
    <cellStyle name="Normál 27 4 2 4 2" xfId="2067" xr:uid="{00000000-0005-0000-0000-0000D4080000}"/>
    <cellStyle name="Normál 27 4 2 4 3" xfId="2068" xr:uid="{00000000-0005-0000-0000-0000D5080000}"/>
    <cellStyle name="Normál 27 4 2 5" xfId="2069" xr:uid="{00000000-0005-0000-0000-0000D6080000}"/>
    <cellStyle name="Normál 27 4 2 6" xfId="2070" xr:uid="{00000000-0005-0000-0000-0000D7080000}"/>
    <cellStyle name="Normál 27 4 2_AUDI KS tornaterem kiírás" xfId="2071" xr:uid="{00000000-0005-0000-0000-0000D8080000}"/>
    <cellStyle name="Normál 27 4 3" xfId="2072" xr:uid="{00000000-0005-0000-0000-0000D9080000}"/>
    <cellStyle name="Normál 27 4 3 2" xfId="2073" xr:uid="{00000000-0005-0000-0000-0000DA080000}"/>
    <cellStyle name="Normál 27 4 3 2 2" xfId="2074" xr:uid="{00000000-0005-0000-0000-0000DB080000}"/>
    <cellStyle name="Normál 27 4 3 2 3" xfId="2075" xr:uid="{00000000-0005-0000-0000-0000DC080000}"/>
    <cellStyle name="Normál 27 4 3 3" xfId="2076" xr:uid="{00000000-0005-0000-0000-0000DD080000}"/>
    <cellStyle name="Normál 27 4 3 4" xfId="2077" xr:uid="{00000000-0005-0000-0000-0000DE080000}"/>
    <cellStyle name="Normál 27 4 4" xfId="2078" xr:uid="{00000000-0005-0000-0000-0000DF080000}"/>
    <cellStyle name="Normál 27 4 4 2" xfId="2079" xr:uid="{00000000-0005-0000-0000-0000E0080000}"/>
    <cellStyle name="Normál 27 4 4 3" xfId="2080" xr:uid="{00000000-0005-0000-0000-0000E1080000}"/>
    <cellStyle name="Normál 27 4 5" xfId="2081" xr:uid="{00000000-0005-0000-0000-0000E2080000}"/>
    <cellStyle name="Normál 27 4 5 2" xfId="2082" xr:uid="{00000000-0005-0000-0000-0000E3080000}"/>
    <cellStyle name="Normál 27 4 5 3" xfId="2083" xr:uid="{00000000-0005-0000-0000-0000E4080000}"/>
    <cellStyle name="Normál 27 4 6" xfId="2084" xr:uid="{00000000-0005-0000-0000-0000E5080000}"/>
    <cellStyle name="Normál 27 4 6 2" xfId="2085" xr:uid="{00000000-0005-0000-0000-0000E6080000}"/>
    <cellStyle name="Normál 27 4 6 3" xfId="2086" xr:uid="{00000000-0005-0000-0000-0000E7080000}"/>
    <cellStyle name="Normál 27 4 7" xfId="2087" xr:uid="{00000000-0005-0000-0000-0000E8080000}"/>
    <cellStyle name="Normál 27 4 8" xfId="2088" xr:uid="{00000000-0005-0000-0000-0000E9080000}"/>
    <cellStyle name="Normál 27 4_AUDI KS tornaterem kiírás" xfId="2089" xr:uid="{00000000-0005-0000-0000-0000EA080000}"/>
    <cellStyle name="Normál 27 5" xfId="2090" xr:uid="{00000000-0005-0000-0000-0000EB080000}"/>
    <cellStyle name="Normál 27 5 2" xfId="2091" xr:uid="{00000000-0005-0000-0000-0000EC080000}"/>
    <cellStyle name="Normál 27 5 2 2" xfId="2092" xr:uid="{00000000-0005-0000-0000-0000ED080000}"/>
    <cellStyle name="Normál 27 5 2 2 2" xfId="2093" xr:uid="{00000000-0005-0000-0000-0000EE080000}"/>
    <cellStyle name="Normál 27 5 2 2 2 2" xfId="2094" xr:uid="{00000000-0005-0000-0000-0000EF080000}"/>
    <cellStyle name="Normál 27 5 2 2 2 3" xfId="2095" xr:uid="{00000000-0005-0000-0000-0000F0080000}"/>
    <cellStyle name="Normál 27 5 2 2 3" xfId="2096" xr:uid="{00000000-0005-0000-0000-0000F1080000}"/>
    <cellStyle name="Normál 27 5 2 2 4" xfId="2097" xr:uid="{00000000-0005-0000-0000-0000F2080000}"/>
    <cellStyle name="Normál 27 5 2 3" xfId="2098" xr:uid="{00000000-0005-0000-0000-0000F3080000}"/>
    <cellStyle name="Normál 27 5 2 3 2" xfId="2099" xr:uid="{00000000-0005-0000-0000-0000F4080000}"/>
    <cellStyle name="Normál 27 5 2 3 3" xfId="2100" xr:uid="{00000000-0005-0000-0000-0000F5080000}"/>
    <cellStyle name="Normál 27 5 2 4" xfId="2101" xr:uid="{00000000-0005-0000-0000-0000F6080000}"/>
    <cellStyle name="Normál 27 5 2 4 2" xfId="2102" xr:uid="{00000000-0005-0000-0000-0000F7080000}"/>
    <cellStyle name="Normál 27 5 2 4 3" xfId="2103" xr:uid="{00000000-0005-0000-0000-0000F8080000}"/>
    <cellStyle name="Normál 27 5 2 5" xfId="2104" xr:uid="{00000000-0005-0000-0000-0000F9080000}"/>
    <cellStyle name="Normál 27 5 2 6" xfId="2105" xr:uid="{00000000-0005-0000-0000-0000FA080000}"/>
    <cellStyle name="Normál 27 5 2_AUDI KS tornaterem kiírás" xfId="2106" xr:uid="{00000000-0005-0000-0000-0000FB080000}"/>
    <cellStyle name="Normál 27 5 3" xfId="2107" xr:uid="{00000000-0005-0000-0000-0000FC080000}"/>
    <cellStyle name="Normál 27 5 3 2" xfId="2108" xr:uid="{00000000-0005-0000-0000-0000FD080000}"/>
    <cellStyle name="Normál 27 5 3 2 2" xfId="2109" xr:uid="{00000000-0005-0000-0000-0000FE080000}"/>
    <cellStyle name="Normál 27 5 3 2 3" xfId="2110" xr:uid="{00000000-0005-0000-0000-0000FF080000}"/>
    <cellStyle name="Normál 27 5 3 3" xfId="2111" xr:uid="{00000000-0005-0000-0000-000000090000}"/>
    <cellStyle name="Normál 27 5 3 4" xfId="2112" xr:uid="{00000000-0005-0000-0000-000001090000}"/>
    <cellStyle name="Normál 27 5 4" xfId="2113" xr:uid="{00000000-0005-0000-0000-000002090000}"/>
    <cellStyle name="Normál 27 5 4 2" xfId="2114" xr:uid="{00000000-0005-0000-0000-000003090000}"/>
    <cellStyle name="Normál 27 5 4 3" xfId="2115" xr:uid="{00000000-0005-0000-0000-000004090000}"/>
    <cellStyle name="Normál 27 5 5" xfId="2116" xr:uid="{00000000-0005-0000-0000-000005090000}"/>
    <cellStyle name="Normál 27 5 5 2" xfId="2117" xr:uid="{00000000-0005-0000-0000-000006090000}"/>
    <cellStyle name="Normál 27 5 5 3" xfId="2118" xr:uid="{00000000-0005-0000-0000-000007090000}"/>
    <cellStyle name="Normál 27 5 6" xfId="2119" xr:uid="{00000000-0005-0000-0000-000008090000}"/>
    <cellStyle name="Normál 27 5 6 2" xfId="2120" xr:uid="{00000000-0005-0000-0000-000009090000}"/>
    <cellStyle name="Normál 27 5 6 3" xfId="2121" xr:uid="{00000000-0005-0000-0000-00000A090000}"/>
    <cellStyle name="Normál 27 5 7" xfId="2122" xr:uid="{00000000-0005-0000-0000-00000B090000}"/>
    <cellStyle name="Normál 27 5 8" xfId="2123" xr:uid="{00000000-0005-0000-0000-00000C090000}"/>
    <cellStyle name="Normál 27 5_AUDI KS tornaterem kiírás" xfId="2124" xr:uid="{00000000-0005-0000-0000-00000D090000}"/>
    <cellStyle name="Normál 27 6" xfId="2125" xr:uid="{00000000-0005-0000-0000-00000E090000}"/>
    <cellStyle name="Normál 27 6 10" xfId="2126" xr:uid="{00000000-0005-0000-0000-00000F090000}"/>
    <cellStyle name="Normál 27 6 10 2" xfId="2127" xr:uid="{00000000-0005-0000-0000-000010090000}"/>
    <cellStyle name="Normál 27 6 10 3" xfId="2128" xr:uid="{00000000-0005-0000-0000-000011090000}"/>
    <cellStyle name="Normál 27 6 11" xfId="2129" xr:uid="{00000000-0005-0000-0000-000012090000}"/>
    <cellStyle name="Normál 27 6 11 2" xfId="2130" xr:uid="{00000000-0005-0000-0000-000013090000}"/>
    <cellStyle name="Normál 27 6 11 3" xfId="2131" xr:uid="{00000000-0005-0000-0000-000014090000}"/>
    <cellStyle name="Normál 27 6 12" xfId="2132" xr:uid="{00000000-0005-0000-0000-000015090000}"/>
    <cellStyle name="Normál 27 6 12 2" xfId="2133" xr:uid="{00000000-0005-0000-0000-000016090000}"/>
    <cellStyle name="Normál 27 6 12 3" xfId="2134" xr:uid="{00000000-0005-0000-0000-000017090000}"/>
    <cellStyle name="Normál 27 6 13" xfId="2135" xr:uid="{00000000-0005-0000-0000-000018090000}"/>
    <cellStyle name="Normál 27 6 14" xfId="2136" xr:uid="{00000000-0005-0000-0000-000019090000}"/>
    <cellStyle name="Normál 27 6 2" xfId="2137" xr:uid="{00000000-0005-0000-0000-00001A090000}"/>
    <cellStyle name="Normál 27 6 2 2" xfId="2138" xr:uid="{00000000-0005-0000-0000-00001B090000}"/>
    <cellStyle name="Normál 27 6 2 2 2" xfId="2139" xr:uid="{00000000-0005-0000-0000-00001C090000}"/>
    <cellStyle name="Normál 27 6 2 2 3" xfId="2140" xr:uid="{00000000-0005-0000-0000-00001D090000}"/>
    <cellStyle name="Normál 27 6 2 3" xfId="2141" xr:uid="{00000000-0005-0000-0000-00001E090000}"/>
    <cellStyle name="Normál 27 6 2 4" xfId="2142" xr:uid="{00000000-0005-0000-0000-00001F090000}"/>
    <cellStyle name="Normál 27 6 3" xfId="2143" xr:uid="{00000000-0005-0000-0000-000020090000}"/>
    <cellStyle name="Normál 27 6 3 2" xfId="2144" xr:uid="{00000000-0005-0000-0000-000021090000}"/>
    <cellStyle name="Normál 27 6 3 3" xfId="2145" xr:uid="{00000000-0005-0000-0000-000022090000}"/>
    <cellStyle name="Normál 27 6 4" xfId="2146" xr:uid="{00000000-0005-0000-0000-000023090000}"/>
    <cellStyle name="Normál 27 6 4 2" xfId="2147" xr:uid="{00000000-0005-0000-0000-000024090000}"/>
    <cellStyle name="Normál 27 6 4 3" xfId="2148" xr:uid="{00000000-0005-0000-0000-000025090000}"/>
    <cellStyle name="Normál 27 6 5" xfId="2149" xr:uid="{00000000-0005-0000-0000-000026090000}"/>
    <cellStyle name="Normál 27 6 5 2" xfId="2150" xr:uid="{00000000-0005-0000-0000-000027090000}"/>
    <cellStyle name="Normál 27 6 5 3" xfId="2151" xr:uid="{00000000-0005-0000-0000-000028090000}"/>
    <cellStyle name="Normál 27 6 6" xfId="2152" xr:uid="{00000000-0005-0000-0000-000029090000}"/>
    <cellStyle name="Normál 27 6 6 2" xfId="2153" xr:uid="{00000000-0005-0000-0000-00002A090000}"/>
    <cellStyle name="Normál 27 6 6 3" xfId="2154" xr:uid="{00000000-0005-0000-0000-00002B090000}"/>
    <cellStyle name="Normál 27 6 7" xfId="2155" xr:uid="{00000000-0005-0000-0000-00002C090000}"/>
    <cellStyle name="Normál 27 6 7 2" xfId="2156" xr:uid="{00000000-0005-0000-0000-00002D090000}"/>
    <cellStyle name="Normál 27 6 7 3" xfId="2157" xr:uid="{00000000-0005-0000-0000-00002E090000}"/>
    <cellStyle name="Normál 27 6 8" xfId="2158" xr:uid="{00000000-0005-0000-0000-00002F090000}"/>
    <cellStyle name="Normál 27 6 8 2" xfId="2159" xr:uid="{00000000-0005-0000-0000-000030090000}"/>
    <cellStyle name="Normál 27 6 8 3" xfId="2160" xr:uid="{00000000-0005-0000-0000-000031090000}"/>
    <cellStyle name="Normál 27 6 9" xfId="2161" xr:uid="{00000000-0005-0000-0000-000032090000}"/>
    <cellStyle name="Normál 27 6 9 2" xfId="2162" xr:uid="{00000000-0005-0000-0000-000033090000}"/>
    <cellStyle name="Normál 27 6 9 3" xfId="2163" xr:uid="{00000000-0005-0000-0000-000034090000}"/>
    <cellStyle name="Normál 27 6_AUDI KS tornaterem kiírás" xfId="2164" xr:uid="{00000000-0005-0000-0000-000035090000}"/>
    <cellStyle name="Normál 27 7" xfId="2165" xr:uid="{00000000-0005-0000-0000-000036090000}"/>
    <cellStyle name="Normál 27 7 2" xfId="2166" xr:uid="{00000000-0005-0000-0000-000037090000}"/>
    <cellStyle name="Normál 27 8" xfId="2167" xr:uid="{00000000-0005-0000-0000-000038090000}"/>
    <cellStyle name="Normál 27 8 2" xfId="2168" xr:uid="{00000000-0005-0000-0000-000039090000}"/>
    <cellStyle name="Normál 27 8 2 2" xfId="2169" xr:uid="{00000000-0005-0000-0000-00003A090000}"/>
    <cellStyle name="Normál 27 8 2 3" xfId="2170" xr:uid="{00000000-0005-0000-0000-00003B090000}"/>
    <cellStyle name="Normál 27 8 3" xfId="2171" xr:uid="{00000000-0005-0000-0000-00003C090000}"/>
    <cellStyle name="Normál 27 8 4" xfId="2172" xr:uid="{00000000-0005-0000-0000-00003D090000}"/>
    <cellStyle name="Normál 27 8_iskola 2014-01-14 kiírás" xfId="2173" xr:uid="{00000000-0005-0000-0000-00003E090000}"/>
    <cellStyle name="Normál 27 9" xfId="2174" xr:uid="{00000000-0005-0000-0000-00003F090000}"/>
    <cellStyle name="Normál 27_AUDI KS tornaterem kiírás" xfId="2175" xr:uid="{00000000-0005-0000-0000-000040090000}"/>
    <cellStyle name="Normál 28" xfId="2176" xr:uid="{00000000-0005-0000-0000-000041090000}"/>
    <cellStyle name="Normál 28 10" xfId="2177" xr:uid="{00000000-0005-0000-0000-000042090000}"/>
    <cellStyle name="Normál 28 2" xfId="2178" xr:uid="{00000000-0005-0000-0000-000043090000}"/>
    <cellStyle name="Normál 28 3" xfId="2179" xr:uid="{00000000-0005-0000-0000-000044090000}"/>
    <cellStyle name="Normál 28 3 2" xfId="2180" xr:uid="{00000000-0005-0000-0000-000045090000}"/>
    <cellStyle name="Normál 28 3_AUDI KS tornaterem kiírás" xfId="2181" xr:uid="{00000000-0005-0000-0000-000046090000}"/>
    <cellStyle name="Normál 28 4" xfId="2182" xr:uid="{00000000-0005-0000-0000-000047090000}"/>
    <cellStyle name="Normál 28 5" xfId="2183" xr:uid="{00000000-0005-0000-0000-000048090000}"/>
    <cellStyle name="Normál 28 6" xfId="2184" xr:uid="{00000000-0005-0000-0000-000049090000}"/>
    <cellStyle name="Normál 28 7" xfId="2185" xr:uid="{00000000-0005-0000-0000-00004A090000}"/>
    <cellStyle name="Normál 28 8" xfId="2186" xr:uid="{00000000-0005-0000-0000-00004B090000}"/>
    <cellStyle name="Normál 28 9" xfId="2187" xr:uid="{00000000-0005-0000-0000-00004C090000}"/>
    <cellStyle name="Normál 28_AUDI KS tornaterem kiírás" xfId="2188" xr:uid="{00000000-0005-0000-0000-00004D090000}"/>
    <cellStyle name="Normál 280" xfId="2189" xr:uid="{00000000-0005-0000-0000-00004E090000}"/>
    <cellStyle name="Normál 281" xfId="2190" xr:uid="{00000000-0005-0000-0000-00004F090000}"/>
    <cellStyle name="Normál 29" xfId="2191" xr:uid="{00000000-0005-0000-0000-000050090000}"/>
    <cellStyle name="Normál 29 10" xfId="2192" xr:uid="{00000000-0005-0000-0000-000051090000}"/>
    <cellStyle name="Normál 29 2" xfId="2193" xr:uid="{00000000-0005-0000-0000-000052090000}"/>
    <cellStyle name="Normál 29 2 2" xfId="2194" xr:uid="{00000000-0005-0000-0000-000053090000}"/>
    <cellStyle name="Normál 29 2 2 2" xfId="2195" xr:uid="{00000000-0005-0000-0000-000054090000}"/>
    <cellStyle name="Normál 29 2 2 2 2" xfId="2196" xr:uid="{00000000-0005-0000-0000-000055090000}"/>
    <cellStyle name="Normál 29 2 2 2 2 2" xfId="2197" xr:uid="{00000000-0005-0000-0000-000056090000}"/>
    <cellStyle name="Normál 29 2 2 2 2 3" xfId="2198" xr:uid="{00000000-0005-0000-0000-000057090000}"/>
    <cellStyle name="Normál 29 2 2 2 3" xfId="2199" xr:uid="{00000000-0005-0000-0000-000058090000}"/>
    <cellStyle name="Normál 29 2 2 2 4" xfId="2200" xr:uid="{00000000-0005-0000-0000-000059090000}"/>
    <cellStyle name="Normál 29 2 2 3" xfId="2201" xr:uid="{00000000-0005-0000-0000-00005A090000}"/>
    <cellStyle name="Normál 29 2 2 3 2" xfId="2202" xr:uid="{00000000-0005-0000-0000-00005B090000}"/>
    <cellStyle name="Normál 29 2 2 3 3" xfId="2203" xr:uid="{00000000-0005-0000-0000-00005C090000}"/>
    <cellStyle name="Normál 29 2 2 4" xfId="2204" xr:uid="{00000000-0005-0000-0000-00005D090000}"/>
    <cellStyle name="Normál 29 2 2 4 2" xfId="2205" xr:uid="{00000000-0005-0000-0000-00005E090000}"/>
    <cellStyle name="Normál 29 2 2 4 3" xfId="2206" xr:uid="{00000000-0005-0000-0000-00005F090000}"/>
    <cellStyle name="Normál 29 2 2 5" xfId="2207" xr:uid="{00000000-0005-0000-0000-000060090000}"/>
    <cellStyle name="Normál 29 2 2 6" xfId="2208" xr:uid="{00000000-0005-0000-0000-000061090000}"/>
    <cellStyle name="Normál 29 2 2_AUDI KS tornaterem kiírás" xfId="2209" xr:uid="{00000000-0005-0000-0000-000062090000}"/>
    <cellStyle name="Normál 29 2 3" xfId="2210" xr:uid="{00000000-0005-0000-0000-000063090000}"/>
    <cellStyle name="Normál 29 2 3 2" xfId="2211" xr:uid="{00000000-0005-0000-0000-000064090000}"/>
    <cellStyle name="Normál 29 2 3 2 2" xfId="2212" xr:uid="{00000000-0005-0000-0000-000065090000}"/>
    <cellStyle name="Normál 29 2 3 2 3" xfId="2213" xr:uid="{00000000-0005-0000-0000-000066090000}"/>
    <cellStyle name="Normál 29 2 3 3" xfId="2214" xr:uid="{00000000-0005-0000-0000-000067090000}"/>
    <cellStyle name="Normál 29 2 3 4" xfId="2215" xr:uid="{00000000-0005-0000-0000-000068090000}"/>
    <cellStyle name="Normál 29 2 4" xfId="2216" xr:uid="{00000000-0005-0000-0000-000069090000}"/>
    <cellStyle name="Normál 29 2 4 2" xfId="2217" xr:uid="{00000000-0005-0000-0000-00006A090000}"/>
    <cellStyle name="Normál 29 2 4 3" xfId="2218" xr:uid="{00000000-0005-0000-0000-00006B090000}"/>
    <cellStyle name="Normál 29 2 5" xfId="2219" xr:uid="{00000000-0005-0000-0000-00006C090000}"/>
    <cellStyle name="Normál 29 2 5 2" xfId="2220" xr:uid="{00000000-0005-0000-0000-00006D090000}"/>
    <cellStyle name="Normál 29 2 5 3" xfId="2221" xr:uid="{00000000-0005-0000-0000-00006E090000}"/>
    <cellStyle name="Normál 29 2 6" xfId="2222" xr:uid="{00000000-0005-0000-0000-00006F090000}"/>
    <cellStyle name="Normál 29 2 6 2" xfId="2223" xr:uid="{00000000-0005-0000-0000-000070090000}"/>
    <cellStyle name="Normál 29 2 6 3" xfId="2224" xr:uid="{00000000-0005-0000-0000-000071090000}"/>
    <cellStyle name="Normál 29 2 7" xfId="2225" xr:uid="{00000000-0005-0000-0000-000072090000}"/>
    <cellStyle name="Normál 29 2 8" xfId="2226" xr:uid="{00000000-0005-0000-0000-000073090000}"/>
    <cellStyle name="Normál 29 2_AUDI KS tornaterem kiírás" xfId="2227" xr:uid="{00000000-0005-0000-0000-000074090000}"/>
    <cellStyle name="Normál 29 3" xfId="2228" xr:uid="{00000000-0005-0000-0000-000075090000}"/>
    <cellStyle name="Normál 29 4" xfId="2229" xr:uid="{00000000-0005-0000-0000-000076090000}"/>
    <cellStyle name="Normál 29 4 2" xfId="2230" xr:uid="{00000000-0005-0000-0000-000077090000}"/>
    <cellStyle name="Normál 29 4 2 2" xfId="2231" xr:uid="{00000000-0005-0000-0000-000078090000}"/>
    <cellStyle name="Normál 29 4 2 3" xfId="2232" xr:uid="{00000000-0005-0000-0000-000079090000}"/>
    <cellStyle name="Normál 29 4 3" xfId="2233" xr:uid="{00000000-0005-0000-0000-00007A090000}"/>
    <cellStyle name="Normál 29 4 4" xfId="2234" xr:uid="{00000000-0005-0000-0000-00007B090000}"/>
    <cellStyle name="Normál 29 4_AUDI KS tornaterem kiírás" xfId="2235" xr:uid="{00000000-0005-0000-0000-00007C090000}"/>
    <cellStyle name="Normál 29 5" xfId="2236" xr:uid="{00000000-0005-0000-0000-00007D090000}"/>
    <cellStyle name="Normál 29 5 2" xfId="2237" xr:uid="{00000000-0005-0000-0000-00007E090000}"/>
    <cellStyle name="Normál 29 5 3" xfId="2238" xr:uid="{00000000-0005-0000-0000-00007F090000}"/>
    <cellStyle name="Normál 29 6" xfId="2239" xr:uid="{00000000-0005-0000-0000-000080090000}"/>
    <cellStyle name="Normál 29 7" xfId="2240" xr:uid="{00000000-0005-0000-0000-000081090000}"/>
    <cellStyle name="Normál 29 8" xfId="2241" xr:uid="{00000000-0005-0000-0000-000082090000}"/>
    <cellStyle name="Normál 29 9" xfId="2242" xr:uid="{00000000-0005-0000-0000-000083090000}"/>
    <cellStyle name="Normál 29_AUDI KS tornaterem kiírás" xfId="2243" xr:uid="{00000000-0005-0000-0000-000084090000}"/>
    <cellStyle name="Normal 3" xfId="2244" xr:uid="{00000000-0005-0000-0000-000085090000}"/>
    <cellStyle name="Normál 3" xfId="5" xr:uid="{00000000-0005-0000-0000-000086090000}"/>
    <cellStyle name="Normál 3 10" xfId="2245" xr:uid="{00000000-0005-0000-0000-000087090000}"/>
    <cellStyle name="Normál 3 10 2" xfId="2246" xr:uid="{00000000-0005-0000-0000-000088090000}"/>
    <cellStyle name="Normál 3 100" xfId="2247" xr:uid="{00000000-0005-0000-0000-000089090000}"/>
    <cellStyle name="Normál 3 101" xfId="2248" xr:uid="{00000000-0005-0000-0000-00008A090000}"/>
    <cellStyle name="Normál 3 102" xfId="2249" xr:uid="{00000000-0005-0000-0000-00008B090000}"/>
    <cellStyle name="Normál 3 103" xfId="2250" xr:uid="{00000000-0005-0000-0000-00008C090000}"/>
    <cellStyle name="Normál 3 104" xfId="2251" xr:uid="{00000000-0005-0000-0000-00008D090000}"/>
    <cellStyle name="Normál 3 105" xfId="2252" xr:uid="{00000000-0005-0000-0000-00008E090000}"/>
    <cellStyle name="Normál 3 106" xfId="2253" xr:uid="{00000000-0005-0000-0000-00008F090000}"/>
    <cellStyle name="Normál 3 107" xfId="2254" xr:uid="{00000000-0005-0000-0000-000090090000}"/>
    <cellStyle name="Normál 3 108" xfId="2255" xr:uid="{00000000-0005-0000-0000-000091090000}"/>
    <cellStyle name="Normál 3 109" xfId="2256" xr:uid="{00000000-0005-0000-0000-000092090000}"/>
    <cellStyle name="Normál 3 11" xfId="2257" xr:uid="{00000000-0005-0000-0000-000093090000}"/>
    <cellStyle name="Normál 3 110" xfId="2258" xr:uid="{00000000-0005-0000-0000-000094090000}"/>
    <cellStyle name="Normál 3 111" xfId="2259" xr:uid="{00000000-0005-0000-0000-000095090000}"/>
    <cellStyle name="Normál 3 112" xfId="2260" xr:uid="{00000000-0005-0000-0000-000096090000}"/>
    <cellStyle name="Normál 3 12" xfId="2261" xr:uid="{00000000-0005-0000-0000-000097090000}"/>
    <cellStyle name="Normál 3 12 2" xfId="2262" xr:uid="{00000000-0005-0000-0000-000098090000}"/>
    <cellStyle name="Normál 3 13" xfId="2263" xr:uid="{00000000-0005-0000-0000-000099090000}"/>
    <cellStyle name="Normál 3 13 2" xfId="2264" xr:uid="{00000000-0005-0000-0000-00009A090000}"/>
    <cellStyle name="Normál 3 14" xfId="2265" xr:uid="{00000000-0005-0000-0000-00009B090000}"/>
    <cellStyle name="Normál 3 15" xfId="2266" xr:uid="{00000000-0005-0000-0000-00009C090000}"/>
    <cellStyle name="Normál 3 16" xfId="2267" xr:uid="{00000000-0005-0000-0000-00009D090000}"/>
    <cellStyle name="Normál 3 17" xfId="2268" xr:uid="{00000000-0005-0000-0000-00009E090000}"/>
    <cellStyle name="Normál 3 18" xfId="2269" xr:uid="{00000000-0005-0000-0000-00009F090000}"/>
    <cellStyle name="Normál 3 19" xfId="2270" xr:uid="{00000000-0005-0000-0000-0000A0090000}"/>
    <cellStyle name="Normal 3 2" xfId="2271" xr:uid="{00000000-0005-0000-0000-0000A1090000}"/>
    <cellStyle name="Normál 3 2" xfId="59" xr:uid="{00000000-0005-0000-0000-0000A2090000}"/>
    <cellStyle name="Normál 3 2 2" xfId="2272" xr:uid="{00000000-0005-0000-0000-0000A3090000}"/>
    <cellStyle name="Normál 3 2 3" xfId="2273" xr:uid="{00000000-0005-0000-0000-0000A4090000}"/>
    <cellStyle name="Normál 3 2 4" xfId="2274" xr:uid="{00000000-0005-0000-0000-0000A5090000}"/>
    <cellStyle name="Normál 3 20" xfId="2275" xr:uid="{00000000-0005-0000-0000-0000A6090000}"/>
    <cellStyle name="Normál 3 21" xfId="2276" xr:uid="{00000000-0005-0000-0000-0000A7090000}"/>
    <cellStyle name="Normál 3 22" xfId="2277" xr:uid="{00000000-0005-0000-0000-0000A8090000}"/>
    <cellStyle name="Normál 3 23" xfId="2278" xr:uid="{00000000-0005-0000-0000-0000A9090000}"/>
    <cellStyle name="Normál 3 24" xfId="2279" xr:uid="{00000000-0005-0000-0000-0000AA090000}"/>
    <cellStyle name="Normál 3 25" xfId="2280" xr:uid="{00000000-0005-0000-0000-0000AB090000}"/>
    <cellStyle name="Normál 3 26" xfId="2281" xr:uid="{00000000-0005-0000-0000-0000AC090000}"/>
    <cellStyle name="Normál 3 27" xfId="2282" xr:uid="{00000000-0005-0000-0000-0000AD090000}"/>
    <cellStyle name="Normál 3 28" xfId="2283" xr:uid="{00000000-0005-0000-0000-0000AE090000}"/>
    <cellStyle name="Normál 3 29" xfId="2284" xr:uid="{00000000-0005-0000-0000-0000AF090000}"/>
    <cellStyle name="Normál 3 3" xfId="2285" xr:uid="{00000000-0005-0000-0000-0000B0090000}"/>
    <cellStyle name="Normál 3 3 2" xfId="2286" xr:uid="{00000000-0005-0000-0000-0000B1090000}"/>
    <cellStyle name="Normál 3 3 3" xfId="2287" xr:uid="{00000000-0005-0000-0000-0000B2090000}"/>
    <cellStyle name="Normál 3 3 4" xfId="2288" xr:uid="{00000000-0005-0000-0000-0000B3090000}"/>
    <cellStyle name="Normál 3 30" xfId="2289" xr:uid="{00000000-0005-0000-0000-0000B4090000}"/>
    <cellStyle name="Normál 3 31" xfId="2290" xr:uid="{00000000-0005-0000-0000-0000B5090000}"/>
    <cellStyle name="Normál 3 32" xfId="2291" xr:uid="{00000000-0005-0000-0000-0000B6090000}"/>
    <cellStyle name="Normál 3 33" xfId="2292" xr:uid="{00000000-0005-0000-0000-0000B7090000}"/>
    <cellStyle name="Normál 3 34" xfId="2293" xr:uid="{00000000-0005-0000-0000-0000B8090000}"/>
    <cellStyle name="Normál 3 35" xfId="2294" xr:uid="{00000000-0005-0000-0000-0000B9090000}"/>
    <cellStyle name="Normál 3 36" xfId="2295" xr:uid="{00000000-0005-0000-0000-0000BA090000}"/>
    <cellStyle name="Normál 3 37" xfId="2296" xr:uid="{00000000-0005-0000-0000-0000BB090000}"/>
    <cellStyle name="Normál 3 38" xfId="2297" xr:uid="{00000000-0005-0000-0000-0000BC090000}"/>
    <cellStyle name="Normál 3 39" xfId="2298" xr:uid="{00000000-0005-0000-0000-0000BD090000}"/>
    <cellStyle name="Normál 3 4" xfId="2299" xr:uid="{00000000-0005-0000-0000-0000BE090000}"/>
    <cellStyle name="Normál 3 4 2" xfId="2300" xr:uid="{00000000-0005-0000-0000-0000BF090000}"/>
    <cellStyle name="Normál 3 4 3" xfId="2301" xr:uid="{00000000-0005-0000-0000-0000C0090000}"/>
    <cellStyle name="Normál 3 4 4" xfId="2302" xr:uid="{00000000-0005-0000-0000-0000C1090000}"/>
    <cellStyle name="Normál 3 40" xfId="2303" xr:uid="{00000000-0005-0000-0000-0000C2090000}"/>
    <cellStyle name="Normál 3 41" xfId="2304" xr:uid="{00000000-0005-0000-0000-0000C3090000}"/>
    <cellStyle name="Normál 3 42" xfId="2305" xr:uid="{00000000-0005-0000-0000-0000C4090000}"/>
    <cellStyle name="Normál 3 43" xfId="2306" xr:uid="{00000000-0005-0000-0000-0000C5090000}"/>
    <cellStyle name="Normál 3 44" xfId="2307" xr:uid="{00000000-0005-0000-0000-0000C6090000}"/>
    <cellStyle name="Normál 3 45" xfId="2308" xr:uid="{00000000-0005-0000-0000-0000C7090000}"/>
    <cellStyle name="Normál 3 46" xfId="2309" xr:uid="{00000000-0005-0000-0000-0000C8090000}"/>
    <cellStyle name="Normál 3 47" xfId="2310" xr:uid="{00000000-0005-0000-0000-0000C9090000}"/>
    <cellStyle name="Normál 3 48" xfId="2311" xr:uid="{00000000-0005-0000-0000-0000CA090000}"/>
    <cellStyle name="Normál 3 49" xfId="2312" xr:uid="{00000000-0005-0000-0000-0000CB090000}"/>
    <cellStyle name="Normál 3 5" xfId="2313" xr:uid="{00000000-0005-0000-0000-0000CC090000}"/>
    <cellStyle name="Normál 3 5 2" xfId="2314" xr:uid="{00000000-0005-0000-0000-0000CD090000}"/>
    <cellStyle name="Normál 3 5 3" xfId="2315" xr:uid="{00000000-0005-0000-0000-0000CE090000}"/>
    <cellStyle name="Normál 3 5 4" xfId="2316" xr:uid="{00000000-0005-0000-0000-0000CF090000}"/>
    <cellStyle name="Normál 3 50" xfId="2317" xr:uid="{00000000-0005-0000-0000-0000D0090000}"/>
    <cellStyle name="Normál 3 51" xfId="2318" xr:uid="{00000000-0005-0000-0000-0000D1090000}"/>
    <cellStyle name="Normál 3 52" xfId="2319" xr:uid="{00000000-0005-0000-0000-0000D2090000}"/>
    <cellStyle name="Normál 3 53" xfId="2320" xr:uid="{00000000-0005-0000-0000-0000D3090000}"/>
    <cellStyle name="Normál 3 54" xfId="2321" xr:uid="{00000000-0005-0000-0000-0000D4090000}"/>
    <cellStyle name="Normál 3 55" xfId="2322" xr:uid="{00000000-0005-0000-0000-0000D5090000}"/>
    <cellStyle name="Normál 3 56" xfId="2323" xr:uid="{00000000-0005-0000-0000-0000D6090000}"/>
    <cellStyle name="Normál 3 57" xfId="2324" xr:uid="{00000000-0005-0000-0000-0000D7090000}"/>
    <cellStyle name="Normál 3 58" xfId="2325" xr:uid="{00000000-0005-0000-0000-0000D8090000}"/>
    <cellStyle name="Normál 3 59" xfId="2326" xr:uid="{00000000-0005-0000-0000-0000D9090000}"/>
    <cellStyle name="Normál 3 6" xfId="2327" xr:uid="{00000000-0005-0000-0000-0000DA090000}"/>
    <cellStyle name="Normál 3 6 2" xfId="2328" xr:uid="{00000000-0005-0000-0000-0000DB090000}"/>
    <cellStyle name="Normál 3 6 3" xfId="2329" xr:uid="{00000000-0005-0000-0000-0000DC090000}"/>
    <cellStyle name="Normál 3 6 4" xfId="2330" xr:uid="{00000000-0005-0000-0000-0000DD090000}"/>
    <cellStyle name="Normál 3 60" xfId="2331" xr:uid="{00000000-0005-0000-0000-0000DE090000}"/>
    <cellStyle name="Normál 3 61" xfId="2332" xr:uid="{00000000-0005-0000-0000-0000DF090000}"/>
    <cellStyle name="Normál 3 62" xfId="2333" xr:uid="{00000000-0005-0000-0000-0000E0090000}"/>
    <cellStyle name="Normál 3 63" xfId="2334" xr:uid="{00000000-0005-0000-0000-0000E1090000}"/>
    <cellStyle name="Normál 3 64" xfId="2335" xr:uid="{00000000-0005-0000-0000-0000E2090000}"/>
    <cellStyle name="Normál 3 65" xfId="2336" xr:uid="{00000000-0005-0000-0000-0000E3090000}"/>
    <cellStyle name="Normál 3 66" xfId="2337" xr:uid="{00000000-0005-0000-0000-0000E4090000}"/>
    <cellStyle name="Normál 3 67" xfId="2338" xr:uid="{00000000-0005-0000-0000-0000E5090000}"/>
    <cellStyle name="Normál 3 68" xfId="2339" xr:uid="{00000000-0005-0000-0000-0000E6090000}"/>
    <cellStyle name="Normál 3 69" xfId="2340" xr:uid="{00000000-0005-0000-0000-0000E7090000}"/>
    <cellStyle name="Normál 3 7" xfId="2341" xr:uid="{00000000-0005-0000-0000-0000E8090000}"/>
    <cellStyle name="Normál 3 7 2" xfId="2342" xr:uid="{00000000-0005-0000-0000-0000E9090000}"/>
    <cellStyle name="Normál 3 7 3" xfId="2343" xr:uid="{00000000-0005-0000-0000-0000EA090000}"/>
    <cellStyle name="Normál 3 7 4" xfId="2344" xr:uid="{00000000-0005-0000-0000-0000EB090000}"/>
    <cellStyle name="Normál 3 70" xfId="2345" xr:uid="{00000000-0005-0000-0000-0000EC090000}"/>
    <cellStyle name="Normál 3 71" xfId="2346" xr:uid="{00000000-0005-0000-0000-0000ED090000}"/>
    <cellStyle name="Normál 3 72" xfId="2347" xr:uid="{00000000-0005-0000-0000-0000EE090000}"/>
    <cellStyle name="Normál 3 73" xfId="2348" xr:uid="{00000000-0005-0000-0000-0000EF090000}"/>
    <cellStyle name="Normál 3 74" xfId="2349" xr:uid="{00000000-0005-0000-0000-0000F0090000}"/>
    <cellStyle name="Normál 3 75" xfId="2350" xr:uid="{00000000-0005-0000-0000-0000F1090000}"/>
    <cellStyle name="Normál 3 76" xfId="2351" xr:uid="{00000000-0005-0000-0000-0000F2090000}"/>
    <cellStyle name="Normál 3 77" xfId="2352" xr:uid="{00000000-0005-0000-0000-0000F3090000}"/>
    <cellStyle name="Normál 3 78" xfId="2353" xr:uid="{00000000-0005-0000-0000-0000F4090000}"/>
    <cellStyle name="Normál 3 79" xfId="2354" xr:uid="{00000000-0005-0000-0000-0000F5090000}"/>
    <cellStyle name="Normál 3 8" xfId="2355" xr:uid="{00000000-0005-0000-0000-0000F6090000}"/>
    <cellStyle name="Normál 3 8 2" xfId="2356" xr:uid="{00000000-0005-0000-0000-0000F7090000}"/>
    <cellStyle name="Normál 3 8 3" xfId="2357" xr:uid="{00000000-0005-0000-0000-0000F8090000}"/>
    <cellStyle name="Normál 3 8 4" xfId="2358" xr:uid="{00000000-0005-0000-0000-0000F9090000}"/>
    <cellStyle name="Normál 3 80" xfId="2359" xr:uid="{00000000-0005-0000-0000-0000FA090000}"/>
    <cellStyle name="Normál 3 81" xfId="2360" xr:uid="{00000000-0005-0000-0000-0000FB090000}"/>
    <cellStyle name="Normál 3 82" xfId="2361" xr:uid="{00000000-0005-0000-0000-0000FC090000}"/>
    <cellStyle name="Normál 3 83" xfId="2362" xr:uid="{00000000-0005-0000-0000-0000FD090000}"/>
    <cellStyle name="Normál 3 84" xfId="2363" xr:uid="{00000000-0005-0000-0000-0000FE090000}"/>
    <cellStyle name="Normál 3 85" xfId="2364" xr:uid="{00000000-0005-0000-0000-0000FF090000}"/>
    <cellStyle name="Normál 3 86" xfId="2365" xr:uid="{00000000-0005-0000-0000-0000000A0000}"/>
    <cellStyle name="Normál 3 87" xfId="2366" xr:uid="{00000000-0005-0000-0000-0000010A0000}"/>
    <cellStyle name="Normál 3 88" xfId="2367" xr:uid="{00000000-0005-0000-0000-0000020A0000}"/>
    <cellStyle name="Normál 3 89" xfId="2368" xr:uid="{00000000-0005-0000-0000-0000030A0000}"/>
    <cellStyle name="Normál 3 9" xfId="2369" xr:uid="{00000000-0005-0000-0000-0000040A0000}"/>
    <cellStyle name="Normál 3 9 2" xfId="2370" xr:uid="{00000000-0005-0000-0000-0000050A0000}"/>
    <cellStyle name="Normál 3 9 3" xfId="2371" xr:uid="{00000000-0005-0000-0000-0000060A0000}"/>
    <cellStyle name="Normál 3 9 4" xfId="2372" xr:uid="{00000000-0005-0000-0000-0000070A0000}"/>
    <cellStyle name="Normál 3 90" xfId="2373" xr:uid="{00000000-0005-0000-0000-0000080A0000}"/>
    <cellStyle name="Normál 3 91" xfId="2374" xr:uid="{00000000-0005-0000-0000-0000090A0000}"/>
    <cellStyle name="Normál 3 92" xfId="2375" xr:uid="{00000000-0005-0000-0000-00000A0A0000}"/>
    <cellStyle name="Normál 3 93" xfId="2376" xr:uid="{00000000-0005-0000-0000-00000B0A0000}"/>
    <cellStyle name="Normál 3 94" xfId="2377" xr:uid="{00000000-0005-0000-0000-00000C0A0000}"/>
    <cellStyle name="Normál 3 95" xfId="2378" xr:uid="{00000000-0005-0000-0000-00000D0A0000}"/>
    <cellStyle name="Normál 3 96" xfId="2379" xr:uid="{00000000-0005-0000-0000-00000E0A0000}"/>
    <cellStyle name="Normál 3 97" xfId="2380" xr:uid="{00000000-0005-0000-0000-00000F0A0000}"/>
    <cellStyle name="Normál 3 98" xfId="2381" xr:uid="{00000000-0005-0000-0000-0000100A0000}"/>
    <cellStyle name="Normál 3 99" xfId="2382" xr:uid="{00000000-0005-0000-0000-0000110A0000}"/>
    <cellStyle name="Normál 3_Audi_Iskola_Költségvetési_kiírás_20141112 jav" xfId="2383" xr:uid="{00000000-0005-0000-0000-0000120A0000}"/>
    <cellStyle name="Normál 30" xfId="2384" xr:uid="{00000000-0005-0000-0000-0000130A0000}"/>
    <cellStyle name="Normál 30 2" xfId="2385" xr:uid="{00000000-0005-0000-0000-0000140A0000}"/>
    <cellStyle name="Normál 30 3" xfId="2386" xr:uid="{00000000-0005-0000-0000-0000150A0000}"/>
    <cellStyle name="Normál 30 4" xfId="2387" xr:uid="{00000000-0005-0000-0000-0000160A0000}"/>
    <cellStyle name="Normál 31" xfId="2388" xr:uid="{00000000-0005-0000-0000-0000170A0000}"/>
    <cellStyle name="Normál 31 10" xfId="2389" xr:uid="{00000000-0005-0000-0000-0000180A0000}"/>
    <cellStyle name="Normál 31 10 2" xfId="2390" xr:uid="{00000000-0005-0000-0000-0000190A0000}"/>
    <cellStyle name="Normál 31 10 3" xfId="2391" xr:uid="{00000000-0005-0000-0000-00001A0A0000}"/>
    <cellStyle name="Normál 31 11" xfId="2392" xr:uid="{00000000-0005-0000-0000-00001B0A0000}"/>
    <cellStyle name="Normál 31 11 2" xfId="2393" xr:uid="{00000000-0005-0000-0000-00001C0A0000}"/>
    <cellStyle name="Normál 31 11 3" xfId="2394" xr:uid="{00000000-0005-0000-0000-00001D0A0000}"/>
    <cellStyle name="Normál 31 12" xfId="2395" xr:uid="{00000000-0005-0000-0000-00001E0A0000}"/>
    <cellStyle name="Normál 31 13" xfId="2396" xr:uid="{00000000-0005-0000-0000-00001F0A0000}"/>
    <cellStyle name="Normál 31 14" xfId="2397" xr:uid="{00000000-0005-0000-0000-0000200A0000}"/>
    <cellStyle name="Normál 31 15" xfId="2398" xr:uid="{00000000-0005-0000-0000-0000210A0000}"/>
    <cellStyle name="Normál 31 2" xfId="2399" xr:uid="{00000000-0005-0000-0000-0000220A0000}"/>
    <cellStyle name="Normál 31 3" xfId="2400" xr:uid="{00000000-0005-0000-0000-0000230A0000}"/>
    <cellStyle name="Normál 31 3 2" xfId="2401" xr:uid="{00000000-0005-0000-0000-0000240A0000}"/>
    <cellStyle name="Normál 31 3 2 2" xfId="2402" xr:uid="{00000000-0005-0000-0000-0000250A0000}"/>
    <cellStyle name="Normál 31 3 2 3" xfId="2403" xr:uid="{00000000-0005-0000-0000-0000260A0000}"/>
    <cellStyle name="Normál 31 3 3" xfId="2404" xr:uid="{00000000-0005-0000-0000-0000270A0000}"/>
    <cellStyle name="Normál 31 3 3 2" xfId="2405" xr:uid="{00000000-0005-0000-0000-0000280A0000}"/>
    <cellStyle name="Normál 31 3 3 3" xfId="2406" xr:uid="{00000000-0005-0000-0000-0000290A0000}"/>
    <cellStyle name="Normál 31 3 4" xfId="2407" xr:uid="{00000000-0005-0000-0000-00002A0A0000}"/>
    <cellStyle name="Normál 31 3 5" xfId="2408" xr:uid="{00000000-0005-0000-0000-00002B0A0000}"/>
    <cellStyle name="Normál 31 4" xfId="2409" xr:uid="{00000000-0005-0000-0000-00002C0A0000}"/>
    <cellStyle name="Normál 31 4 2" xfId="2410" xr:uid="{00000000-0005-0000-0000-00002D0A0000}"/>
    <cellStyle name="Normál 31 4 3" xfId="2411" xr:uid="{00000000-0005-0000-0000-00002E0A0000}"/>
    <cellStyle name="Normál 31 5" xfId="2412" xr:uid="{00000000-0005-0000-0000-00002F0A0000}"/>
    <cellStyle name="Normál 31 5 2" xfId="2413" xr:uid="{00000000-0005-0000-0000-0000300A0000}"/>
    <cellStyle name="Normál 31 5 3" xfId="2414" xr:uid="{00000000-0005-0000-0000-0000310A0000}"/>
    <cellStyle name="Normál 31 6" xfId="2415" xr:uid="{00000000-0005-0000-0000-0000320A0000}"/>
    <cellStyle name="Normál 31 6 2" xfId="2416" xr:uid="{00000000-0005-0000-0000-0000330A0000}"/>
    <cellStyle name="Normál 31 6 3" xfId="2417" xr:uid="{00000000-0005-0000-0000-0000340A0000}"/>
    <cellStyle name="Normál 31 7" xfId="2418" xr:uid="{00000000-0005-0000-0000-0000350A0000}"/>
    <cellStyle name="Normál 31 7 2" xfId="2419" xr:uid="{00000000-0005-0000-0000-0000360A0000}"/>
    <cellStyle name="Normál 31 7 3" xfId="2420" xr:uid="{00000000-0005-0000-0000-0000370A0000}"/>
    <cellStyle name="Normál 31 8" xfId="2421" xr:uid="{00000000-0005-0000-0000-0000380A0000}"/>
    <cellStyle name="Normál 31 8 2" xfId="2422" xr:uid="{00000000-0005-0000-0000-0000390A0000}"/>
    <cellStyle name="Normál 31 8 3" xfId="2423" xr:uid="{00000000-0005-0000-0000-00003A0A0000}"/>
    <cellStyle name="Normál 31 9" xfId="2424" xr:uid="{00000000-0005-0000-0000-00003B0A0000}"/>
    <cellStyle name="Normál 31 9 2" xfId="2425" xr:uid="{00000000-0005-0000-0000-00003C0A0000}"/>
    <cellStyle name="Normál 31 9 3" xfId="2426" xr:uid="{00000000-0005-0000-0000-00003D0A0000}"/>
    <cellStyle name="Normál 31_AUDI KS tornaterem kiírás" xfId="2427" xr:uid="{00000000-0005-0000-0000-00003E0A0000}"/>
    <cellStyle name="Normál 32" xfId="2428" xr:uid="{00000000-0005-0000-0000-00003F0A0000}"/>
    <cellStyle name="Normál 32 2" xfId="2429" xr:uid="{00000000-0005-0000-0000-0000400A0000}"/>
    <cellStyle name="Normál 32 3" xfId="2430" xr:uid="{00000000-0005-0000-0000-0000410A0000}"/>
    <cellStyle name="Normál 33" xfId="2431" xr:uid="{00000000-0005-0000-0000-0000420A0000}"/>
    <cellStyle name="Normál 33 2" xfId="2432" xr:uid="{00000000-0005-0000-0000-0000430A0000}"/>
    <cellStyle name="Normál 33 3" xfId="2433" xr:uid="{00000000-0005-0000-0000-0000440A0000}"/>
    <cellStyle name="Normál 34" xfId="2434" xr:uid="{00000000-0005-0000-0000-0000450A0000}"/>
    <cellStyle name="Normál 34 2" xfId="2435" xr:uid="{00000000-0005-0000-0000-0000460A0000}"/>
    <cellStyle name="Normál 34 3" xfId="2436" xr:uid="{00000000-0005-0000-0000-0000470A0000}"/>
    <cellStyle name="Normál 35" xfId="2437" xr:uid="{00000000-0005-0000-0000-0000480A0000}"/>
    <cellStyle name="Normál 35 2" xfId="2438" xr:uid="{00000000-0005-0000-0000-0000490A0000}"/>
    <cellStyle name="Normál 35 3" xfId="2439" xr:uid="{00000000-0005-0000-0000-00004A0A0000}"/>
    <cellStyle name="Normál 36" xfId="2440" xr:uid="{00000000-0005-0000-0000-00004B0A0000}"/>
    <cellStyle name="Normál 36 2" xfId="2441" xr:uid="{00000000-0005-0000-0000-00004C0A0000}"/>
    <cellStyle name="Normál 36 3" xfId="2442" xr:uid="{00000000-0005-0000-0000-00004D0A0000}"/>
    <cellStyle name="Normál 36 4" xfId="2443" xr:uid="{00000000-0005-0000-0000-00004E0A0000}"/>
    <cellStyle name="Normál 36 5" xfId="2444" xr:uid="{00000000-0005-0000-0000-00004F0A0000}"/>
    <cellStyle name="Normál 37" xfId="2445" xr:uid="{00000000-0005-0000-0000-0000500A0000}"/>
    <cellStyle name="Normál 37 2" xfId="2446" xr:uid="{00000000-0005-0000-0000-0000510A0000}"/>
    <cellStyle name="Normál 37 3" xfId="2447" xr:uid="{00000000-0005-0000-0000-0000520A0000}"/>
    <cellStyle name="Normál 38" xfId="2448" xr:uid="{00000000-0005-0000-0000-0000530A0000}"/>
    <cellStyle name="Normál 38 2" xfId="2449" xr:uid="{00000000-0005-0000-0000-0000540A0000}"/>
    <cellStyle name="Normál 38 3" xfId="2450" xr:uid="{00000000-0005-0000-0000-0000550A0000}"/>
    <cellStyle name="Normál 39" xfId="2451" xr:uid="{00000000-0005-0000-0000-0000560A0000}"/>
    <cellStyle name="Normal 4" xfId="2452" xr:uid="{00000000-0005-0000-0000-0000570A0000}"/>
    <cellStyle name="Normál 4" xfId="8" xr:uid="{00000000-0005-0000-0000-0000580A0000}"/>
    <cellStyle name="Normal 4 10" xfId="2453" xr:uid="{00000000-0005-0000-0000-0000590A0000}"/>
    <cellStyle name="Normál 4 10" xfId="2454" xr:uid="{00000000-0005-0000-0000-00005A0A0000}"/>
    <cellStyle name="Normal 4 11" xfId="2455" xr:uid="{00000000-0005-0000-0000-00005B0A0000}"/>
    <cellStyle name="Normál 4 11" xfId="2456" xr:uid="{00000000-0005-0000-0000-00005C0A0000}"/>
    <cellStyle name="Normal 4 12" xfId="2457" xr:uid="{00000000-0005-0000-0000-00005D0A0000}"/>
    <cellStyle name="Normál 4 12" xfId="2458" xr:uid="{00000000-0005-0000-0000-00005E0A0000}"/>
    <cellStyle name="Normal 4 13" xfId="2459" xr:uid="{00000000-0005-0000-0000-00005F0A0000}"/>
    <cellStyle name="Normál 4 13" xfId="2460" xr:uid="{00000000-0005-0000-0000-0000600A0000}"/>
    <cellStyle name="Normál 4 14" xfId="2461" xr:uid="{00000000-0005-0000-0000-0000610A0000}"/>
    <cellStyle name="Normál 4 15" xfId="2462" xr:uid="{00000000-0005-0000-0000-0000620A0000}"/>
    <cellStyle name="Normál 4 16" xfId="2463" xr:uid="{00000000-0005-0000-0000-0000630A0000}"/>
    <cellStyle name="Normál 4 17" xfId="2464" xr:uid="{00000000-0005-0000-0000-0000640A0000}"/>
    <cellStyle name="Normál 4 18" xfId="2465" xr:uid="{00000000-0005-0000-0000-0000650A0000}"/>
    <cellStyle name="Normál 4 19" xfId="2466" xr:uid="{00000000-0005-0000-0000-0000660A0000}"/>
    <cellStyle name="Normal 4 2" xfId="2467" xr:uid="{00000000-0005-0000-0000-0000670A0000}"/>
    <cellStyle name="Normál 4 2" xfId="2468" xr:uid="{00000000-0005-0000-0000-0000680A0000}"/>
    <cellStyle name="Normál 4 2 2" xfId="2469" xr:uid="{00000000-0005-0000-0000-0000690A0000}"/>
    <cellStyle name="Normál 4 2 3" xfId="2470" xr:uid="{00000000-0005-0000-0000-00006A0A0000}"/>
    <cellStyle name="Normál 4 2 4" xfId="2471" xr:uid="{00000000-0005-0000-0000-00006B0A0000}"/>
    <cellStyle name="Normál 4 20" xfId="2472" xr:uid="{00000000-0005-0000-0000-00006C0A0000}"/>
    <cellStyle name="Normál 4 21" xfId="2473" xr:uid="{00000000-0005-0000-0000-00006D0A0000}"/>
    <cellStyle name="Normál 4 22" xfId="2474" xr:uid="{00000000-0005-0000-0000-00006E0A0000}"/>
    <cellStyle name="Normál 4 23" xfId="2475" xr:uid="{00000000-0005-0000-0000-00006F0A0000}"/>
    <cellStyle name="Normál 4 24" xfId="2476" xr:uid="{00000000-0005-0000-0000-0000700A0000}"/>
    <cellStyle name="Normál 4 25" xfId="2477" xr:uid="{00000000-0005-0000-0000-0000710A0000}"/>
    <cellStyle name="Normál 4 26" xfId="2478" xr:uid="{00000000-0005-0000-0000-0000720A0000}"/>
    <cellStyle name="Normál 4 27" xfId="2479" xr:uid="{00000000-0005-0000-0000-0000730A0000}"/>
    <cellStyle name="Normál 4 28" xfId="2480" xr:uid="{00000000-0005-0000-0000-0000740A0000}"/>
    <cellStyle name="Normál 4 29" xfId="2481" xr:uid="{00000000-0005-0000-0000-0000750A0000}"/>
    <cellStyle name="Normal 4 3" xfId="2482" xr:uid="{00000000-0005-0000-0000-0000760A0000}"/>
    <cellStyle name="Normál 4 3" xfId="2483" xr:uid="{00000000-0005-0000-0000-0000770A0000}"/>
    <cellStyle name="Normál 4 3 2" xfId="2484" xr:uid="{00000000-0005-0000-0000-0000780A0000}"/>
    <cellStyle name="Normál 4 3 3" xfId="2485" xr:uid="{00000000-0005-0000-0000-0000790A0000}"/>
    <cellStyle name="Normál 4 30" xfId="2486" xr:uid="{00000000-0005-0000-0000-00007A0A0000}"/>
    <cellStyle name="Normál 4 31" xfId="2487" xr:uid="{00000000-0005-0000-0000-00007B0A0000}"/>
    <cellStyle name="Normál 4 32" xfId="2488" xr:uid="{00000000-0005-0000-0000-00007C0A0000}"/>
    <cellStyle name="Normál 4 33" xfId="2489" xr:uid="{00000000-0005-0000-0000-00007D0A0000}"/>
    <cellStyle name="Normál 4 34" xfId="2490" xr:uid="{00000000-0005-0000-0000-00007E0A0000}"/>
    <cellStyle name="Normál 4 35" xfId="2491" xr:uid="{00000000-0005-0000-0000-00007F0A0000}"/>
    <cellStyle name="Normál 4 36" xfId="2492" xr:uid="{00000000-0005-0000-0000-0000800A0000}"/>
    <cellStyle name="Normál 4 37" xfId="2493" xr:uid="{00000000-0005-0000-0000-0000810A0000}"/>
    <cellStyle name="Normál 4 38" xfId="2494" xr:uid="{00000000-0005-0000-0000-0000820A0000}"/>
    <cellStyle name="Normál 4 39" xfId="2495" xr:uid="{00000000-0005-0000-0000-0000830A0000}"/>
    <cellStyle name="Normal 4 4" xfId="2496" xr:uid="{00000000-0005-0000-0000-0000840A0000}"/>
    <cellStyle name="Normál 4 4" xfId="2497" xr:uid="{00000000-0005-0000-0000-0000850A0000}"/>
    <cellStyle name="Normál 4 4 2" xfId="2498" xr:uid="{00000000-0005-0000-0000-0000860A0000}"/>
    <cellStyle name="Normál 4 4 3" xfId="2499" xr:uid="{00000000-0005-0000-0000-0000870A0000}"/>
    <cellStyle name="Normál 4 40" xfId="2500" xr:uid="{00000000-0005-0000-0000-0000880A0000}"/>
    <cellStyle name="Normál 4 41" xfId="3833" xr:uid="{00000000-0005-0000-0000-0000890A0000}"/>
    <cellStyle name="Normál 4 42" xfId="3868" xr:uid="{00000000-0005-0000-0000-00008A0A0000}"/>
    <cellStyle name="Normál 4 43" xfId="3869" xr:uid="{00000000-0005-0000-0000-00008B0A0000}"/>
    <cellStyle name="Normál 4 44" xfId="3865" xr:uid="{00000000-0005-0000-0000-00008C0A0000}"/>
    <cellStyle name="Normál 4 45" xfId="3856" xr:uid="{00000000-0005-0000-0000-00008D0A0000}"/>
    <cellStyle name="Normál 4 46" xfId="3890" xr:uid="{00000000-0005-0000-0000-00008E0A0000}"/>
    <cellStyle name="Normál 4 47" xfId="4945" xr:uid="{00000000-0005-0000-0000-00008F0A0000}"/>
    <cellStyle name="Normál 4 48" xfId="4965" xr:uid="{00000000-0005-0000-0000-0000900A0000}"/>
    <cellStyle name="Normál 4 49" xfId="4967" xr:uid="{00000000-0005-0000-0000-0000910A0000}"/>
    <cellStyle name="Normal 4 5" xfId="2501" xr:uid="{00000000-0005-0000-0000-0000920A0000}"/>
    <cellStyle name="Normál 4 5" xfId="2502" xr:uid="{00000000-0005-0000-0000-0000930A0000}"/>
    <cellStyle name="Normál 4 5 2" xfId="2503" xr:uid="{00000000-0005-0000-0000-0000940A0000}"/>
    <cellStyle name="Normál 4 5 3" xfId="2504" xr:uid="{00000000-0005-0000-0000-0000950A0000}"/>
    <cellStyle name="Normál 4 50" xfId="4970" xr:uid="{3B36A169-69E4-46BF-B90A-FE583465969B}"/>
    <cellStyle name="Normal 4 6" xfId="2505" xr:uid="{00000000-0005-0000-0000-0000960A0000}"/>
    <cellStyle name="Normál 4 6" xfId="2506" xr:uid="{00000000-0005-0000-0000-0000970A0000}"/>
    <cellStyle name="Normál 4 6 2" xfId="2507" xr:uid="{00000000-0005-0000-0000-0000980A0000}"/>
    <cellStyle name="Normál 4 6 3" xfId="2508" xr:uid="{00000000-0005-0000-0000-0000990A0000}"/>
    <cellStyle name="Normal 4 7" xfId="2509" xr:uid="{00000000-0005-0000-0000-00009A0A0000}"/>
    <cellStyle name="Normál 4 7" xfId="2510" xr:uid="{00000000-0005-0000-0000-00009B0A0000}"/>
    <cellStyle name="Normál 4 7 2" xfId="2511" xr:uid="{00000000-0005-0000-0000-00009C0A0000}"/>
    <cellStyle name="Normál 4 7 3" xfId="2512" xr:uid="{00000000-0005-0000-0000-00009D0A0000}"/>
    <cellStyle name="Normal 4 8" xfId="2513" xr:uid="{00000000-0005-0000-0000-00009E0A0000}"/>
    <cellStyle name="Normál 4 8" xfId="2514" xr:uid="{00000000-0005-0000-0000-00009F0A0000}"/>
    <cellStyle name="Normál 4 8 2" xfId="2515" xr:uid="{00000000-0005-0000-0000-0000A00A0000}"/>
    <cellStyle name="Normál 4 8 3" xfId="2516" xr:uid="{00000000-0005-0000-0000-0000A10A0000}"/>
    <cellStyle name="Normal 4 9" xfId="2517" xr:uid="{00000000-0005-0000-0000-0000A20A0000}"/>
    <cellStyle name="Normál 4 9" xfId="2518" xr:uid="{00000000-0005-0000-0000-0000A30A0000}"/>
    <cellStyle name="Normal 4_B3" xfId="2519" xr:uid="{00000000-0005-0000-0000-0000A40A0000}"/>
    <cellStyle name="Normál 40" xfId="2520" xr:uid="{00000000-0005-0000-0000-0000A50A0000}"/>
    <cellStyle name="Normál 41" xfId="2521" xr:uid="{00000000-0005-0000-0000-0000A60A0000}"/>
    <cellStyle name="Normál 42" xfId="2522" xr:uid="{00000000-0005-0000-0000-0000A70A0000}"/>
    <cellStyle name="Normál 43" xfId="2523" xr:uid="{00000000-0005-0000-0000-0000A80A0000}"/>
    <cellStyle name="Normál 44" xfId="2524" xr:uid="{00000000-0005-0000-0000-0000A90A0000}"/>
    <cellStyle name="Normál 44 2" xfId="2525" xr:uid="{00000000-0005-0000-0000-0000AA0A0000}"/>
    <cellStyle name="Normál 44 3" xfId="2526" xr:uid="{00000000-0005-0000-0000-0000AB0A0000}"/>
    <cellStyle name="Normál 45" xfId="2527" xr:uid="{00000000-0005-0000-0000-0000AC0A0000}"/>
    <cellStyle name="Normál 45 2" xfId="2528" xr:uid="{00000000-0005-0000-0000-0000AD0A0000}"/>
    <cellStyle name="Normál 45 3" xfId="2529" xr:uid="{00000000-0005-0000-0000-0000AE0A0000}"/>
    <cellStyle name="Normál 46" xfId="2530" xr:uid="{00000000-0005-0000-0000-0000AF0A0000}"/>
    <cellStyle name="Normál 46 2" xfId="2531" xr:uid="{00000000-0005-0000-0000-0000B00A0000}"/>
    <cellStyle name="Normál 46 3" xfId="2532" xr:uid="{00000000-0005-0000-0000-0000B10A0000}"/>
    <cellStyle name="Normál 47" xfId="2533" xr:uid="{00000000-0005-0000-0000-0000B20A0000}"/>
    <cellStyle name="Normál 48" xfId="2534" xr:uid="{00000000-0005-0000-0000-0000B30A0000}"/>
    <cellStyle name="Normál 49" xfId="2535" xr:uid="{00000000-0005-0000-0000-0000B40A0000}"/>
    <cellStyle name="Normal 5" xfId="2536" xr:uid="{00000000-0005-0000-0000-0000B50A0000}"/>
    <cellStyle name="Normál 5" xfId="56" xr:uid="{00000000-0005-0000-0000-0000B60A0000}"/>
    <cellStyle name="Normál 5 10" xfId="2537" xr:uid="{00000000-0005-0000-0000-0000B70A0000}"/>
    <cellStyle name="Normál 5 10 2" xfId="2538" xr:uid="{00000000-0005-0000-0000-0000B80A0000}"/>
    <cellStyle name="Normál 5 10 3" xfId="2539" xr:uid="{00000000-0005-0000-0000-0000B90A0000}"/>
    <cellStyle name="Normál 5 11" xfId="2540" xr:uid="{00000000-0005-0000-0000-0000BA0A0000}"/>
    <cellStyle name="Normál 5 12" xfId="2541" xr:uid="{00000000-0005-0000-0000-0000BB0A0000}"/>
    <cellStyle name="Normál 5 13" xfId="2542" xr:uid="{00000000-0005-0000-0000-0000BC0A0000}"/>
    <cellStyle name="Normál 5 14" xfId="2543" xr:uid="{00000000-0005-0000-0000-0000BD0A0000}"/>
    <cellStyle name="Normál 5 15" xfId="2544" xr:uid="{00000000-0005-0000-0000-0000BE0A0000}"/>
    <cellStyle name="Normál 5 16" xfId="2545" xr:uid="{00000000-0005-0000-0000-0000BF0A0000}"/>
    <cellStyle name="Normál 5 17" xfId="2546" xr:uid="{00000000-0005-0000-0000-0000C00A0000}"/>
    <cellStyle name="Normál 5 18" xfId="2547" xr:uid="{00000000-0005-0000-0000-0000C10A0000}"/>
    <cellStyle name="Normál 5 19" xfId="2548" xr:uid="{00000000-0005-0000-0000-0000C20A0000}"/>
    <cellStyle name="Normal 5 2" xfId="2549" xr:uid="{00000000-0005-0000-0000-0000C30A0000}"/>
    <cellStyle name="Normál 5 2" xfId="61" xr:uid="{00000000-0005-0000-0000-0000C40A0000}"/>
    <cellStyle name="Normál 5 2 2" xfId="2550" xr:uid="{00000000-0005-0000-0000-0000C50A0000}"/>
    <cellStyle name="Normál 5 2 3" xfId="2551" xr:uid="{00000000-0005-0000-0000-0000C60A0000}"/>
    <cellStyle name="Normál 5 2 4" xfId="3850" xr:uid="{00000000-0005-0000-0000-0000C70A0000}"/>
    <cellStyle name="Normál 5 2 5" xfId="3909" xr:uid="{00000000-0005-0000-0000-0000C80A0000}"/>
    <cellStyle name="Normál 5 2 6" xfId="4988" xr:uid="{CF7AB18A-D0FC-4163-A320-CA3D2BD6E133}"/>
    <cellStyle name="Normál 5 20" xfId="2552" xr:uid="{00000000-0005-0000-0000-0000C90A0000}"/>
    <cellStyle name="Normál 5 21" xfId="2553" xr:uid="{00000000-0005-0000-0000-0000CA0A0000}"/>
    <cellStyle name="Normál 5 22" xfId="2554" xr:uid="{00000000-0005-0000-0000-0000CB0A0000}"/>
    <cellStyle name="Normál 5 23" xfId="2555" xr:uid="{00000000-0005-0000-0000-0000CC0A0000}"/>
    <cellStyle name="Normál 5 24" xfId="2556" xr:uid="{00000000-0005-0000-0000-0000CD0A0000}"/>
    <cellStyle name="Normál 5 25" xfId="2557" xr:uid="{00000000-0005-0000-0000-0000CE0A0000}"/>
    <cellStyle name="Normál 5 26" xfId="2558" xr:uid="{00000000-0005-0000-0000-0000CF0A0000}"/>
    <cellStyle name="Normál 5 27" xfId="2559" xr:uid="{00000000-0005-0000-0000-0000D00A0000}"/>
    <cellStyle name="Normál 5 28" xfId="2560" xr:uid="{00000000-0005-0000-0000-0000D10A0000}"/>
    <cellStyle name="Normál 5 29" xfId="2561" xr:uid="{00000000-0005-0000-0000-0000D20A0000}"/>
    <cellStyle name="Normal 5 3" xfId="2562" xr:uid="{00000000-0005-0000-0000-0000D30A0000}"/>
    <cellStyle name="Normál 5 3" xfId="2563" xr:uid="{00000000-0005-0000-0000-0000D40A0000}"/>
    <cellStyle name="Normál 5 3 2" xfId="2564" xr:uid="{00000000-0005-0000-0000-0000D50A0000}"/>
    <cellStyle name="Normál 5 3 3" xfId="2565" xr:uid="{00000000-0005-0000-0000-0000D60A0000}"/>
    <cellStyle name="Normál 5 30" xfId="2566" xr:uid="{00000000-0005-0000-0000-0000D70A0000}"/>
    <cellStyle name="Normál 5 31" xfId="2567" xr:uid="{00000000-0005-0000-0000-0000D80A0000}"/>
    <cellStyle name="Normál 5 32" xfId="2568" xr:uid="{00000000-0005-0000-0000-0000D90A0000}"/>
    <cellStyle name="Normál 5 33" xfId="2569" xr:uid="{00000000-0005-0000-0000-0000DA0A0000}"/>
    <cellStyle name="Normál 5 34" xfId="2570" xr:uid="{00000000-0005-0000-0000-0000DB0A0000}"/>
    <cellStyle name="Normál 5 35" xfId="2571" xr:uid="{00000000-0005-0000-0000-0000DC0A0000}"/>
    <cellStyle name="Normál 5 36" xfId="2572" xr:uid="{00000000-0005-0000-0000-0000DD0A0000}"/>
    <cellStyle name="Normál 5 37" xfId="2573" xr:uid="{00000000-0005-0000-0000-0000DE0A0000}"/>
    <cellStyle name="Normál 5 38" xfId="2574" xr:uid="{00000000-0005-0000-0000-0000DF0A0000}"/>
    <cellStyle name="Normál 5 39" xfId="2575" xr:uid="{00000000-0005-0000-0000-0000E00A0000}"/>
    <cellStyle name="Normal 5 4" xfId="2576" xr:uid="{00000000-0005-0000-0000-0000E10A0000}"/>
    <cellStyle name="Normál 5 4" xfId="2577" xr:uid="{00000000-0005-0000-0000-0000E20A0000}"/>
    <cellStyle name="Normál 5 4 2" xfId="2578" xr:uid="{00000000-0005-0000-0000-0000E30A0000}"/>
    <cellStyle name="Normál 5 4 3" xfId="2579" xr:uid="{00000000-0005-0000-0000-0000E40A0000}"/>
    <cellStyle name="Normál 5 40" xfId="2580" xr:uid="{00000000-0005-0000-0000-0000E50A0000}"/>
    <cellStyle name="Normál 5 41" xfId="2581" xr:uid="{00000000-0005-0000-0000-0000E60A0000}"/>
    <cellStyle name="Normál 5 42" xfId="2582" xr:uid="{00000000-0005-0000-0000-0000E70A0000}"/>
    <cellStyle name="Normál 5 43" xfId="2583" xr:uid="{00000000-0005-0000-0000-0000E80A0000}"/>
    <cellStyle name="Normál 5 44" xfId="2584" xr:uid="{00000000-0005-0000-0000-0000E90A0000}"/>
    <cellStyle name="Normál 5 45" xfId="2585" xr:uid="{00000000-0005-0000-0000-0000EA0A0000}"/>
    <cellStyle name="Normál 5 46" xfId="2586" xr:uid="{00000000-0005-0000-0000-0000EB0A0000}"/>
    <cellStyle name="Normál 5 47" xfId="3848" xr:uid="{00000000-0005-0000-0000-0000EC0A0000}"/>
    <cellStyle name="Normál 5 48" xfId="3867" xr:uid="{00000000-0005-0000-0000-0000ED0A0000}"/>
    <cellStyle name="Normál 5 49" xfId="3854" xr:uid="{00000000-0005-0000-0000-0000EE0A0000}"/>
    <cellStyle name="Normál 5 5" xfId="2587" xr:uid="{00000000-0005-0000-0000-0000EF0A0000}"/>
    <cellStyle name="Normál 5 5 2" xfId="2588" xr:uid="{00000000-0005-0000-0000-0000F00A0000}"/>
    <cellStyle name="Normál 5 5 3" xfId="2589" xr:uid="{00000000-0005-0000-0000-0000F10A0000}"/>
    <cellStyle name="Normál 5 50" xfId="3864" xr:uid="{00000000-0005-0000-0000-0000F20A0000}"/>
    <cellStyle name="Normál 5 51" xfId="3857" xr:uid="{00000000-0005-0000-0000-0000F30A0000}"/>
    <cellStyle name="Normál 5 52" xfId="3906" xr:uid="{00000000-0005-0000-0000-0000F40A0000}"/>
    <cellStyle name="Normál 5 53" xfId="4940" xr:uid="{00000000-0005-0000-0000-0000F50A0000}"/>
    <cellStyle name="Normál 5 54" xfId="4964" xr:uid="{00000000-0005-0000-0000-0000F60A0000}"/>
    <cellStyle name="Normál 5 55" xfId="4936" xr:uid="{00000000-0005-0000-0000-0000F70A0000}"/>
    <cellStyle name="Normál 5 56" xfId="4985" xr:uid="{22EECD29-53F4-492E-AC73-6D1609FF923D}"/>
    <cellStyle name="Normál 5 6" xfId="2590" xr:uid="{00000000-0005-0000-0000-0000F80A0000}"/>
    <cellStyle name="Normál 5 6 2" xfId="2591" xr:uid="{00000000-0005-0000-0000-0000F90A0000}"/>
    <cellStyle name="Normál 5 6 3" xfId="2592" xr:uid="{00000000-0005-0000-0000-0000FA0A0000}"/>
    <cellStyle name="Normál 5 7" xfId="2593" xr:uid="{00000000-0005-0000-0000-0000FB0A0000}"/>
    <cellStyle name="Normál 5 7 2" xfId="2594" xr:uid="{00000000-0005-0000-0000-0000FC0A0000}"/>
    <cellStyle name="Normál 5 7 3" xfId="2595" xr:uid="{00000000-0005-0000-0000-0000FD0A0000}"/>
    <cellStyle name="Normál 5 8" xfId="2596" xr:uid="{00000000-0005-0000-0000-0000FE0A0000}"/>
    <cellStyle name="Normál 5 8 2" xfId="2597" xr:uid="{00000000-0005-0000-0000-0000FF0A0000}"/>
    <cellStyle name="Normál 5 8 3" xfId="2598" xr:uid="{00000000-0005-0000-0000-0000000B0000}"/>
    <cellStyle name="Normál 5 9" xfId="2599" xr:uid="{00000000-0005-0000-0000-0000010B0000}"/>
    <cellStyle name="Normál 5 9 2" xfId="2600" xr:uid="{00000000-0005-0000-0000-0000020B0000}"/>
    <cellStyle name="Normál 5 9 3" xfId="2601" xr:uid="{00000000-0005-0000-0000-0000030B0000}"/>
    <cellStyle name="Normal 5_B3" xfId="2602" xr:uid="{00000000-0005-0000-0000-0000040B0000}"/>
    <cellStyle name="Normál 50" xfId="2603" xr:uid="{00000000-0005-0000-0000-0000050B0000}"/>
    <cellStyle name="Normál 51" xfId="2604" xr:uid="{00000000-0005-0000-0000-0000060B0000}"/>
    <cellStyle name="Normál 52" xfId="2605" xr:uid="{00000000-0005-0000-0000-0000070B0000}"/>
    <cellStyle name="Normál 53" xfId="2606" xr:uid="{00000000-0005-0000-0000-0000080B0000}"/>
    <cellStyle name="Normál 54" xfId="2607" xr:uid="{00000000-0005-0000-0000-0000090B0000}"/>
    <cellStyle name="Normál 55" xfId="2608" xr:uid="{00000000-0005-0000-0000-00000A0B0000}"/>
    <cellStyle name="Normál 56" xfId="2609" xr:uid="{00000000-0005-0000-0000-00000B0B0000}"/>
    <cellStyle name="Normál 57" xfId="2610" xr:uid="{00000000-0005-0000-0000-00000C0B0000}"/>
    <cellStyle name="Normál 58" xfId="2611" xr:uid="{00000000-0005-0000-0000-00000D0B0000}"/>
    <cellStyle name="Normál 59" xfId="2612" xr:uid="{00000000-0005-0000-0000-00000E0B0000}"/>
    <cellStyle name="Normal 6" xfId="2613" xr:uid="{00000000-0005-0000-0000-00000F0B0000}"/>
    <cellStyle name="Normál 6" xfId="62" xr:uid="{00000000-0005-0000-0000-0000100B0000}"/>
    <cellStyle name="Normál 6 10" xfId="2614" xr:uid="{00000000-0005-0000-0000-0000110B0000}"/>
    <cellStyle name="Normál 6 11" xfId="2615" xr:uid="{00000000-0005-0000-0000-0000120B0000}"/>
    <cellStyle name="Normál 6 12" xfId="3851" xr:uid="{00000000-0005-0000-0000-0000130B0000}"/>
    <cellStyle name="Normál 6 13" xfId="3910" xr:uid="{00000000-0005-0000-0000-0000140B0000}"/>
    <cellStyle name="Normál 6 14" xfId="4989" xr:uid="{35DF1CB7-A3B8-4511-866E-116AD7B23ABC}"/>
    <cellStyle name="Normal 6 2" xfId="2616" xr:uid="{00000000-0005-0000-0000-0000150B0000}"/>
    <cellStyle name="Normál 6 2" xfId="2617" xr:uid="{00000000-0005-0000-0000-0000160B0000}"/>
    <cellStyle name="Normal 6 3" xfId="2618" xr:uid="{00000000-0005-0000-0000-0000170B0000}"/>
    <cellStyle name="Normál 6 3" xfId="2619" xr:uid="{00000000-0005-0000-0000-0000180B0000}"/>
    <cellStyle name="Normal 6 4" xfId="2620" xr:uid="{00000000-0005-0000-0000-0000190B0000}"/>
    <cellStyle name="Normál 6 4" xfId="2621" xr:uid="{00000000-0005-0000-0000-00001A0B0000}"/>
    <cellStyle name="Normál 6 5" xfId="2622" xr:uid="{00000000-0005-0000-0000-00001B0B0000}"/>
    <cellStyle name="Normál 6 6" xfId="2623" xr:uid="{00000000-0005-0000-0000-00001C0B0000}"/>
    <cellStyle name="Normál 6 7" xfId="2624" xr:uid="{00000000-0005-0000-0000-00001D0B0000}"/>
    <cellStyle name="Normál 6 8" xfId="2625" xr:uid="{00000000-0005-0000-0000-00001E0B0000}"/>
    <cellStyle name="Normál 6 9" xfId="2626" xr:uid="{00000000-0005-0000-0000-00001F0B0000}"/>
    <cellStyle name="Normal 6_B3" xfId="2627" xr:uid="{00000000-0005-0000-0000-0000200B0000}"/>
    <cellStyle name="Normál 6_B3" xfId="2628" xr:uid="{00000000-0005-0000-0000-0000210B0000}"/>
    <cellStyle name="Normal 6_MHU_Tender BoQ_20130329_@1200_ABCDEFG_PumpUp" xfId="2629" xr:uid="{00000000-0005-0000-0000-0000220B0000}"/>
    <cellStyle name="Normál 6_MHU_Tender BoQ_20130329_@1200_ABCDEFG_PumpUp" xfId="2630" xr:uid="{00000000-0005-0000-0000-0000230B0000}"/>
    <cellStyle name="Normal 6_MHU_Tender BoQ_form_20130326_javított_C1" xfId="2631" xr:uid="{00000000-0005-0000-0000-0000240B0000}"/>
    <cellStyle name="Normál 6_MHU_Tender BoQ_form_20130326_javított_C1" xfId="2632" xr:uid="{00000000-0005-0000-0000-0000250B0000}"/>
    <cellStyle name="Normal 6_MHU_Tender BoQ_form_20130326_javított_C2" xfId="2633" xr:uid="{00000000-0005-0000-0000-0000260B0000}"/>
    <cellStyle name="Normál 6_MHU_Tender BoQ_form_20130326_javított_C2" xfId="2634" xr:uid="{00000000-0005-0000-0000-0000270B0000}"/>
    <cellStyle name="Normal 6_MHU_Tender BoQ_form_20130326_javított_C3" xfId="2635" xr:uid="{00000000-0005-0000-0000-0000280B0000}"/>
    <cellStyle name="Normál 6_MHU_Tender BoQ_form_20130326_javított_C3" xfId="2636" xr:uid="{00000000-0005-0000-0000-0000290B0000}"/>
    <cellStyle name="Normal 6_MHU_Tender BoQ_form_20130328_plusz_C1 KS" xfId="2637" xr:uid="{00000000-0005-0000-0000-00002A0B0000}"/>
    <cellStyle name="Normál 6_MHU_Tender BoQ_form_20130328_plusz_C1 KS" xfId="2638" xr:uid="{00000000-0005-0000-0000-00002B0B0000}"/>
    <cellStyle name="Normal 6_MHU_Tender BoQ_form_20130329_C2_TO_AMCO" xfId="2639" xr:uid="{00000000-0005-0000-0000-00002C0B0000}"/>
    <cellStyle name="Normál 6_MHU_Tender BoQ_form_20130329_C2_TO_AMCO" xfId="2640" xr:uid="{00000000-0005-0000-0000-00002D0B0000}"/>
    <cellStyle name="Normál 60" xfId="2641" xr:uid="{00000000-0005-0000-0000-00002E0B0000}"/>
    <cellStyle name="Normál 61" xfId="2642" xr:uid="{00000000-0005-0000-0000-00002F0B0000}"/>
    <cellStyle name="Normál 62" xfId="2643" xr:uid="{00000000-0005-0000-0000-0000300B0000}"/>
    <cellStyle name="Normál 63" xfId="2644" xr:uid="{00000000-0005-0000-0000-0000310B0000}"/>
    <cellStyle name="Normál 64" xfId="2645" xr:uid="{00000000-0005-0000-0000-0000320B0000}"/>
    <cellStyle name="Normál 65" xfId="2646" xr:uid="{00000000-0005-0000-0000-0000330B0000}"/>
    <cellStyle name="Normál 66" xfId="2647" xr:uid="{00000000-0005-0000-0000-0000340B0000}"/>
    <cellStyle name="Normál 67" xfId="2648" xr:uid="{00000000-0005-0000-0000-0000350B0000}"/>
    <cellStyle name="Normál 68" xfId="2649" xr:uid="{00000000-0005-0000-0000-0000360B0000}"/>
    <cellStyle name="Normál 69" xfId="2650" xr:uid="{00000000-0005-0000-0000-0000370B0000}"/>
    <cellStyle name="Normal 7" xfId="2651" xr:uid="{00000000-0005-0000-0000-0000380B0000}"/>
    <cellStyle name="Normál 7" xfId="3" xr:uid="{00000000-0005-0000-0000-0000390B0000}"/>
    <cellStyle name="Normál 7 10" xfId="2652" xr:uid="{00000000-0005-0000-0000-00003A0B0000}"/>
    <cellStyle name="Normal 7 2" xfId="2653" xr:uid="{00000000-0005-0000-0000-00003B0B0000}"/>
    <cellStyle name="Normál 7 2" xfId="2654" xr:uid="{00000000-0005-0000-0000-00003C0B0000}"/>
    <cellStyle name="Normál 7 2 2" xfId="2655" xr:uid="{00000000-0005-0000-0000-00003D0B0000}"/>
    <cellStyle name="Normál 7 2 2 2" xfId="2656" xr:uid="{00000000-0005-0000-0000-00003E0B0000}"/>
    <cellStyle name="Normál 7 2 2 2 2" xfId="2657" xr:uid="{00000000-0005-0000-0000-00003F0B0000}"/>
    <cellStyle name="Normál 7 2 2 2 2 2" xfId="2658" xr:uid="{00000000-0005-0000-0000-0000400B0000}"/>
    <cellStyle name="Normál 7 2 2 2 2 2 2" xfId="4093" xr:uid="{00000000-0005-0000-0000-0000410B0000}"/>
    <cellStyle name="Normál 7 2 2 2 2 2 3" xfId="5205" xr:uid="{A3EAF306-F2AE-45D3-B85B-3513A9B2485D}"/>
    <cellStyle name="Normál 7 2 2 2 2 3" xfId="4092" xr:uid="{00000000-0005-0000-0000-0000420B0000}"/>
    <cellStyle name="Normál 7 2 2 2 2 4" xfId="5204" xr:uid="{352BBD64-920A-4A13-A74B-154692B9FE2A}"/>
    <cellStyle name="Normál 7 2 2 2 3" xfId="2659" xr:uid="{00000000-0005-0000-0000-0000430B0000}"/>
    <cellStyle name="Normál 7 2 2 2 3 2" xfId="4094" xr:uid="{00000000-0005-0000-0000-0000440B0000}"/>
    <cellStyle name="Normál 7 2 2 2 3 3" xfId="5206" xr:uid="{433F5846-3BA7-4EC4-9AAD-C6BC6189C207}"/>
    <cellStyle name="Normál 7 2 2 2 4" xfId="4091" xr:uid="{00000000-0005-0000-0000-0000450B0000}"/>
    <cellStyle name="Normál 7 2 2 2 5" xfId="5203" xr:uid="{6B7D449E-E694-463F-8094-A17297A0A3DB}"/>
    <cellStyle name="Normál 7 2 2 3" xfId="2660" xr:uid="{00000000-0005-0000-0000-0000460B0000}"/>
    <cellStyle name="Normál 7 2 2 3 2" xfId="2661" xr:uid="{00000000-0005-0000-0000-0000470B0000}"/>
    <cellStyle name="Normál 7 2 2 3 2 2" xfId="4096" xr:uid="{00000000-0005-0000-0000-0000480B0000}"/>
    <cellStyle name="Normál 7 2 2 3 2 3" xfId="5208" xr:uid="{D6B4BCF6-57B9-4448-BFDE-A1608C682D4B}"/>
    <cellStyle name="Normál 7 2 2 3 3" xfId="4095" xr:uid="{00000000-0005-0000-0000-0000490B0000}"/>
    <cellStyle name="Normál 7 2 2 3 4" xfId="5207" xr:uid="{2CF59EE6-9DC8-4792-8C48-366FFF5A591C}"/>
    <cellStyle name="Normál 7 2 2 4" xfId="2662" xr:uid="{00000000-0005-0000-0000-00004A0B0000}"/>
    <cellStyle name="Normál 7 2 2 4 2" xfId="4097" xr:uid="{00000000-0005-0000-0000-00004B0B0000}"/>
    <cellStyle name="Normál 7 2 2 4 3" xfId="5209" xr:uid="{367E9EA0-83A4-4569-A040-25E92FC58FE9}"/>
    <cellStyle name="Normál 7 2 2 5" xfId="4090" xr:uid="{00000000-0005-0000-0000-00004C0B0000}"/>
    <cellStyle name="Normál 7 2 2 6" xfId="5202" xr:uid="{52DEB1D7-14B2-4ED3-B7A6-33006CBA2C60}"/>
    <cellStyle name="Normál 7 2 3" xfId="2663" xr:uid="{00000000-0005-0000-0000-00004D0B0000}"/>
    <cellStyle name="Normál 7 2 3 2" xfId="2664" xr:uid="{00000000-0005-0000-0000-00004E0B0000}"/>
    <cellStyle name="Normál 7 2 3 2 2" xfId="2665" xr:uid="{00000000-0005-0000-0000-00004F0B0000}"/>
    <cellStyle name="Normál 7 2 3 2 2 2" xfId="4100" xr:uid="{00000000-0005-0000-0000-0000500B0000}"/>
    <cellStyle name="Normál 7 2 3 2 2 3" xfId="5212" xr:uid="{D0009FB7-8772-447C-88CF-89B950F5149C}"/>
    <cellStyle name="Normál 7 2 3 2 3" xfId="4099" xr:uid="{00000000-0005-0000-0000-0000510B0000}"/>
    <cellStyle name="Normál 7 2 3 2 4" xfId="5211" xr:uid="{0AA46A0E-04E7-4C1F-9F0E-A35826C8CA8A}"/>
    <cellStyle name="Normál 7 2 3 3" xfId="2666" xr:uid="{00000000-0005-0000-0000-0000520B0000}"/>
    <cellStyle name="Normál 7 2 3 3 2" xfId="4101" xr:uid="{00000000-0005-0000-0000-0000530B0000}"/>
    <cellStyle name="Normál 7 2 3 3 3" xfId="5213" xr:uid="{370790E7-CBD3-4027-A026-79794165D7F8}"/>
    <cellStyle name="Normál 7 2 3 4" xfId="4098" xr:uid="{00000000-0005-0000-0000-0000540B0000}"/>
    <cellStyle name="Normál 7 2 3 5" xfId="5210" xr:uid="{C173637D-252C-469E-868F-21D3C1480579}"/>
    <cellStyle name="Normál 7 2 4" xfId="2667" xr:uid="{00000000-0005-0000-0000-0000550B0000}"/>
    <cellStyle name="Normál 7 2 4 2" xfId="2668" xr:uid="{00000000-0005-0000-0000-0000560B0000}"/>
    <cellStyle name="Normál 7 2 4 2 2" xfId="4103" xr:uid="{00000000-0005-0000-0000-0000570B0000}"/>
    <cellStyle name="Normál 7 2 4 2 3" xfId="5215" xr:uid="{578EA089-29DA-4BFB-9991-B478C7B41ECB}"/>
    <cellStyle name="Normál 7 2 4 3" xfId="4102" xr:uid="{00000000-0005-0000-0000-0000580B0000}"/>
    <cellStyle name="Normál 7 2 4 4" xfId="5214" xr:uid="{3153EEF0-3D7C-456A-A229-B980A294D673}"/>
    <cellStyle name="Normál 7 2 5" xfId="2669" xr:uid="{00000000-0005-0000-0000-0000590B0000}"/>
    <cellStyle name="Normál 7 2 5 2" xfId="4104" xr:uid="{00000000-0005-0000-0000-00005A0B0000}"/>
    <cellStyle name="Normál 7 2 5 3" xfId="5216" xr:uid="{E5FCB1BE-8FFF-4576-8828-3C76E95DD3E7}"/>
    <cellStyle name="Normál 7 2 6" xfId="2670" xr:uid="{00000000-0005-0000-0000-00005B0B0000}"/>
    <cellStyle name="Normál 7 2 6 2" xfId="4105" xr:uid="{00000000-0005-0000-0000-00005C0B0000}"/>
    <cellStyle name="Normál 7 2 6 3" xfId="5217" xr:uid="{D7DCDD05-B720-4BAA-BDE5-92145AFDA14D}"/>
    <cellStyle name="Normál 7 2 7" xfId="4089" xr:uid="{00000000-0005-0000-0000-00005D0B0000}"/>
    <cellStyle name="Normál 7 2 8" xfId="5201" xr:uid="{91A6C2FD-E6B9-4532-A0AD-57D9152DF0BE}"/>
    <cellStyle name="Normal 7 3" xfId="2671" xr:uid="{00000000-0005-0000-0000-00005E0B0000}"/>
    <cellStyle name="Normál 7 3" xfId="2672" xr:uid="{00000000-0005-0000-0000-00005F0B0000}"/>
    <cellStyle name="Normál 7 3 2" xfId="2673" xr:uid="{00000000-0005-0000-0000-0000600B0000}"/>
    <cellStyle name="Normál 7 3 2 2" xfId="2674" xr:uid="{00000000-0005-0000-0000-0000610B0000}"/>
    <cellStyle name="Normál 7 3 2 2 2" xfId="2675" xr:uid="{00000000-0005-0000-0000-0000620B0000}"/>
    <cellStyle name="Normál 7 3 2 2 2 2" xfId="2676" xr:uid="{00000000-0005-0000-0000-0000630B0000}"/>
    <cellStyle name="Normál 7 3 2 2 2 2 2" xfId="4110" xr:uid="{00000000-0005-0000-0000-0000640B0000}"/>
    <cellStyle name="Normál 7 3 2 2 2 2 3" xfId="5222" xr:uid="{B24BCED5-4EE4-48C7-B147-5D2E60DEFF16}"/>
    <cellStyle name="Normál 7 3 2 2 2 3" xfId="4109" xr:uid="{00000000-0005-0000-0000-0000650B0000}"/>
    <cellStyle name="Normál 7 3 2 2 2 4" xfId="5221" xr:uid="{72F57FB3-574E-405C-8FF8-135BD07C1E50}"/>
    <cellStyle name="Normál 7 3 2 2 3" xfId="2677" xr:uid="{00000000-0005-0000-0000-0000660B0000}"/>
    <cellStyle name="Normál 7 3 2 2 3 2" xfId="4111" xr:uid="{00000000-0005-0000-0000-0000670B0000}"/>
    <cellStyle name="Normál 7 3 2 2 3 3" xfId="5223" xr:uid="{CC139B3C-703A-4FCC-A757-329CB5A1D22C}"/>
    <cellStyle name="Normál 7 3 2 2 4" xfId="4108" xr:uid="{00000000-0005-0000-0000-0000680B0000}"/>
    <cellStyle name="Normál 7 3 2 2 5" xfId="5220" xr:uid="{04BA772E-17A8-4A2C-8F11-2557FB2A2BB7}"/>
    <cellStyle name="Normál 7 3 2 3" xfId="2678" xr:uid="{00000000-0005-0000-0000-0000690B0000}"/>
    <cellStyle name="Normál 7 3 2 3 2" xfId="2679" xr:uid="{00000000-0005-0000-0000-00006A0B0000}"/>
    <cellStyle name="Normál 7 3 2 3 2 2" xfId="4113" xr:uid="{00000000-0005-0000-0000-00006B0B0000}"/>
    <cellStyle name="Normál 7 3 2 3 2 3" xfId="5225" xr:uid="{C27205AB-1023-462D-A655-4AE1AE16BF84}"/>
    <cellStyle name="Normál 7 3 2 3 3" xfId="4112" xr:uid="{00000000-0005-0000-0000-00006C0B0000}"/>
    <cellStyle name="Normál 7 3 2 3 4" xfId="5224" xr:uid="{C94B92E6-A0E9-477B-9F2A-FF344CA0D805}"/>
    <cellStyle name="Normál 7 3 2 4" xfId="2680" xr:uid="{00000000-0005-0000-0000-00006D0B0000}"/>
    <cellStyle name="Normál 7 3 2 4 2" xfId="4114" xr:uid="{00000000-0005-0000-0000-00006E0B0000}"/>
    <cellStyle name="Normál 7 3 2 4 3" xfId="5226" xr:uid="{14A46081-95F6-4880-953F-3780C196ECCC}"/>
    <cellStyle name="Normál 7 3 2 5" xfId="4107" xr:uid="{00000000-0005-0000-0000-00006F0B0000}"/>
    <cellStyle name="Normál 7 3 2 6" xfId="5219" xr:uid="{578451C2-22D9-4FAD-991D-FFBDA550F8CB}"/>
    <cellStyle name="Normál 7 3 3" xfId="2681" xr:uid="{00000000-0005-0000-0000-0000700B0000}"/>
    <cellStyle name="Normál 7 3 3 2" xfId="2682" xr:uid="{00000000-0005-0000-0000-0000710B0000}"/>
    <cellStyle name="Normál 7 3 3 2 2" xfId="2683" xr:uid="{00000000-0005-0000-0000-0000720B0000}"/>
    <cellStyle name="Normál 7 3 3 2 2 2" xfId="4117" xr:uid="{00000000-0005-0000-0000-0000730B0000}"/>
    <cellStyle name="Normál 7 3 3 2 2 3" xfId="5229" xr:uid="{B11C3A3E-F4A0-4CFD-91B9-522C0496C902}"/>
    <cellStyle name="Normál 7 3 3 2 3" xfId="4116" xr:uid="{00000000-0005-0000-0000-0000740B0000}"/>
    <cellStyle name="Normál 7 3 3 2 4" xfId="5228" xr:uid="{FB7F6C27-E1AF-4B83-8074-F20CF3946B67}"/>
    <cellStyle name="Normál 7 3 3 3" xfId="2684" xr:uid="{00000000-0005-0000-0000-0000750B0000}"/>
    <cellStyle name="Normál 7 3 3 3 2" xfId="4118" xr:uid="{00000000-0005-0000-0000-0000760B0000}"/>
    <cellStyle name="Normál 7 3 3 3 3" xfId="5230" xr:uid="{AC07CF36-C966-472D-9E7B-477B03403F11}"/>
    <cellStyle name="Normál 7 3 3 4" xfId="4115" xr:uid="{00000000-0005-0000-0000-0000770B0000}"/>
    <cellStyle name="Normál 7 3 3 5" xfId="5227" xr:uid="{5A28A61A-FFF3-4CBF-8481-084108E17359}"/>
    <cellStyle name="Normál 7 3 4" xfId="2685" xr:uid="{00000000-0005-0000-0000-0000780B0000}"/>
    <cellStyle name="Normál 7 3 4 2" xfId="2686" xr:uid="{00000000-0005-0000-0000-0000790B0000}"/>
    <cellStyle name="Normál 7 3 4 2 2" xfId="4120" xr:uid="{00000000-0005-0000-0000-00007A0B0000}"/>
    <cellStyle name="Normál 7 3 4 2 3" xfId="5232" xr:uid="{C939190A-C962-4DE9-9CD0-6E4AB505BC5C}"/>
    <cellStyle name="Normál 7 3 4 3" xfId="4119" xr:uid="{00000000-0005-0000-0000-00007B0B0000}"/>
    <cellStyle name="Normál 7 3 4 4" xfId="5231" xr:uid="{E8B83390-22D7-4780-8BF3-8DCAF3B58581}"/>
    <cellStyle name="Normál 7 3 5" xfId="2687" xr:uid="{00000000-0005-0000-0000-00007C0B0000}"/>
    <cellStyle name="Normál 7 3 5 2" xfId="4121" xr:uid="{00000000-0005-0000-0000-00007D0B0000}"/>
    <cellStyle name="Normál 7 3 5 3" xfId="5233" xr:uid="{CECC18E0-42D0-4050-8D8B-2DDACA9EDC0F}"/>
    <cellStyle name="Normál 7 3 6" xfId="2688" xr:uid="{00000000-0005-0000-0000-00007E0B0000}"/>
    <cellStyle name="Normál 7 3 6 2" xfId="4122" xr:uid="{00000000-0005-0000-0000-00007F0B0000}"/>
    <cellStyle name="Normál 7 3 6 3" xfId="5234" xr:uid="{2DDFC762-AC4D-470B-AE2B-54B0ADBB157B}"/>
    <cellStyle name="Normál 7 3 7" xfId="4106" xr:uid="{00000000-0005-0000-0000-0000800B0000}"/>
    <cellStyle name="Normál 7 3 8" xfId="5218" xr:uid="{08D2BFA1-65B6-4AC2-A674-843DE5302254}"/>
    <cellStyle name="Normál 7 4" xfId="2689" xr:uid="{00000000-0005-0000-0000-0000810B0000}"/>
    <cellStyle name="Normál 7 5" xfId="2690" xr:uid="{00000000-0005-0000-0000-0000820B0000}"/>
    <cellStyle name="Normál 7 6" xfId="2691" xr:uid="{00000000-0005-0000-0000-0000830B0000}"/>
    <cellStyle name="Normál 7 7" xfId="2692" xr:uid="{00000000-0005-0000-0000-0000840B0000}"/>
    <cellStyle name="Normál 7 8" xfId="2693" xr:uid="{00000000-0005-0000-0000-0000850B0000}"/>
    <cellStyle name="Normál 7 9" xfId="2694" xr:uid="{00000000-0005-0000-0000-0000860B0000}"/>
    <cellStyle name="Normal 7_B3" xfId="2695" xr:uid="{00000000-0005-0000-0000-0000870B0000}"/>
    <cellStyle name="Normál 70" xfId="2696" xr:uid="{00000000-0005-0000-0000-0000880B0000}"/>
    <cellStyle name="Normál 71" xfId="2697" xr:uid="{00000000-0005-0000-0000-0000890B0000}"/>
    <cellStyle name="Normál 72" xfId="2698" xr:uid="{00000000-0005-0000-0000-00008A0B0000}"/>
    <cellStyle name="Normál 73" xfId="2699" xr:uid="{00000000-0005-0000-0000-00008B0B0000}"/>
    <cellStyle name="Normál 74" xfId="2700" xr:uid="{00000000-0005-0000-0000-00008C0B0000}"/>
    <cellStyle name="Normál 74 2" xfId="2701" xr:uid="{00000000-0005-0000-0000-00008D0B0000}"/>
    <cellStyle name="Normál 75" xfId="2702" xr:uid="{00000000-0005-0000-0000-00008E0B0000}"/>
    <cellStyle name="Normál 75 2" xfId="2703" xr:uid="{00000000-0005-0000-0000-00008F0B0000}"/>
    <cellStyle name="Normál 76" xfId="2704" xr:uid="{00000000-0005-0000-0000-0000900B0000}"/>
    <cellStyle name="Normál 76 2" xfId="2705" xr:uid="{00000000-0005-0000-0000-0000910B0000}"/>
    <cellStyle name="Normál 76 3" xfId="2706" xr:uid="{00000000-0005-0000-0000-0000920B0000}"/>
    <cellStyle name="Normál 77" xfId="2707" xr:uid="{00000000-0005-0000-0000-0000930B0000}"/>
    <cellStyle name="Normál 78" xfId="2708" xr:uid="{00000000-0005-0000-0000-0000940B0000}"/>
    <cellStyle name="Normál 78 2" xfId="2709" xr:uid="{00000000-0005-0000-0000-0000950B0000}"/>
    <cellStyle name="Normál 78 2 2" xfId="2710" xr:uid="{00000000-0005-0000-0000-0000960B0000}"/>
    <cellStyle name="Normál 78 2 2 2" xfId="4125" xr:uid="{00000000-0005-0000-0000-0000970B0000}"/>
    <cellStyle name="Normál 78 2 2 3" xfId="5237" xr:uid="{3A22C314-CEEC-4A81-A0E4-C17C7CF060FD}"/>
    <cellStyle name="Normál 78 2 3" xfId="4124" xr:uid="{00000000-0005-0000-0000-0000980B0000}"/>
    <cellStyle name="Normál 78 2 4" xfId="5236" xr:uid="{6681AA7A-3721-4524-A884-7DA5683172EA}"/>
    <cellStyle name="Normál 78 3" xfId="2711" xr:uid="{00000000-0005-0000-0000-0000990B0000}"/>
    <cellStyle name="Normál 78 3 2" xfId="4126" xr:uid="{00000000-0005-0000-0000-00009A0B0000}"/>
    <cellStyle name="Normál 78 3 3" xfId="5238" xr:uid="{635E51BF-A412-44CF-A9C1-6783C5032AFE}"/>
    <cellStyle name="Normál 78 4" xfId="4123" xr:uid="{00000000-0005-0000-0000-00009B0B0000}"/>
    <cellStyle name="Normál 78 5" xfId="5235" xr:uid="{1D76DDD8-9E21-45CA-9395-7FC0D5AD1213}"/>
    <cellStyle name="Normál 79" xfId="2712" xr:uid="{00000000-0005-0000-0000-00009C0B0000}"/>
    <cellStyle name="Normál 79 2" xfId="2713" xr:uid="{00000000-0005-0000-0000-00009D0B0000}"/>
    <cellStyle name="Normál 79 2 2" xfId="4128" xr:uid="{00000000-0005-0000-0000-00009E0B0000}"/>
    <cellStyle name="Normál 79 2 3" xfId="5240" xr:uid="{F79BFE79-0C34-419F-B2F2-8CC5A8F91BDE}"/>
    <cellStyle name="Normál 79 3" xfId="2714" xr:uid="{00000000-0005-0000-0000-00009F0B0000}"/>
    <cellStyle name="Normál 79 4" xfId="4127" xr:uid="{00000000-0005-0000-0000-0000A00B0000}"/>
    <cellStyle name="Normál 79 5" xfId="5239" xr:uid="{636AE936-C813-4DEF-AE8C-91D469138AA7}"/>
    <cellStyle name="Normal 8" xfId="2715" xr:uid="{00000000-0005-0000-0000-0000A10B0000}"/>
    <cellStyle name="Normál 8" xfId="64" xr:uid="{00000000-0005-0000-0000-0000A20B0000}"/>
    <cellStyle name="Normal 8 10" xfId="2716" xr:uid="{00000000-0005-0000-0000-0000A30B0000}"/>
    <cellStyle name="Normál 8 10" xfId="2717" xr:uid="{00000000-0005-0000-0000-0000A40B0000}"/>
    <cellStyle name="Normal 8 10 10" xfId="2718" xr:uid="{00000000-0005-0000-0000-0000A50B0000}"/>
    <cellStyle name="Normal 8 10 10 2" xfId="4131" xr:uid="{00000000-0005-0000-0000-0000A60B0000}"/>
    <cellStyle name="Normal 8 10 10 3" xfId="5243" xr:uid="{207188C5-EA2A-4FC8-86CF-C13B4AB2F615}"/>
    <cellStyle name="Normal 8 10 11" xfId="2719" xr:uid="{00000000-0005-0000-0000-0000A70B0000}"/>
    <cellStyle name="Normal 8 10 11 2" xfId="4132" xr:uid="{00000000-0005-0000-0000-0000A80B0000}"/>
    <cellStyle name="Normal 8 10 11 3" xfId="5244" xr:uid="{8540D2BB-AA8C-4328-B647-944B269D227F}"/>
    <cellStyle name="Normal 8 10 12" xfId="2720" xr:uid="{00000000-0005-0000-0000-0000A90B0000}"/>
    <cellStyle name="Normal 8 10 12 2" xfId="4133" xr:uid="{00000000-0005-0000-0000-0000AA0B0000}"/>
    <cellStyle name="Normal 8 10 12 3" xfId="5245" xr:uid="{78F43329-333A-4DC1-A105-67E3883D4C27}"/>
    <cellStyle name="Normal 8 10 13" xfId="2721" xr:uid="{00000000-0005-0000-0000-0000AB0B0000}"/>
    <cellStyle name="Normal 8 10 13 2" xfId="4134" xr:uid="{00000000-0005-0000-0000-0000AC0B0000}"/>
    <cellStyle name="Normal 8 10 13 3" xfId="5246" xr:uid="{B948EACF-F95B-4D32-8AA7-B696114AF835}"/>
    <cellStyle name="Normal 8 10 14" xfId="2722" xr:uid="{00000000-0005-0000-0000-0000AD0B0000}"/>
    <cellStyle name="Normal 8 10 14 2" xfId="4135" xr:uid="{00000000-0005-0000-0000-0000AE0B0000}"/>
    <cellStyle name="Normal 8 10 14 3" xfId="5247" xr:uid="{945DE427-3611-4BA6-9A4A-D4435EC15C66}"/>
    <cellStyle name="Normal 8 10 15" xfId="2723" xr:uid="{00000000-0005-0000-0000-0000AF0B0000}"/>
    <cellStyle name="Normal 8 10 15 2" xfId="4136" xr:uid="{00000000-0005-0000-0000-0000B00B0000}"/>
    <cellStyle name="Normal 8 10 15 3" xfId="5248" xr:uid="{67AD22EA-BBA8-4011-B4A4-18020E3CEBFF}"/>
    <cellStyle name="Normal 8 10 16" xfId="2724" xr:uid="{00000000-0005-0000-0000-0000B10B0000}"/>
    <cellStyle name="Normal 8 10 16 2" xfId="4137" xr:uid="{00000000-0005-0000-0000-0000B20B0000}"/>
    <cellStyle name="Normal 8 10 16 3" xfId="5249" xr:uid="{D7537F39-137D-48A6-8760-D587B0DA1911}"/>
    <cellStyle name="Normal 8 10 17" xfId="2725" xr:uid="{00000000-0005-0000-0000-0000B30B0000}"/>
    <cellStyle name="Normal 8 10 17 2" xfId="4138" xr:uid="{00000000-0005-0000-0000-0000B40B0000}"/>
    <cellStyle name="Normal 8 10 17 3" xfId="5250" xr:uid="{0083D7C5-5BB6-4573-9B82-3CAA14043FDA}"/>
    <cellStyle name="Normal 8 10 18" xfId="2726" xr:uid="{00000000-0005-0000-0000-0000B50B0000}"/>
    <cellStyle name="Normal 8 10 18 2" xfId="4139" xr:uid="{00000000-0005-0000-0000-0000B60B0000}"/>
    <cellStyle name="Normal 8 10 18 3" xfId="5251" xr:uid="{42505655-C52A-4FF4-A2E9-1833FDB24314}"/>
    <cellStyle name="Normal 8 10 19" xfId="2727" xr:uid="{00000000-0005-0000-0000-0000B70B0000}"/>
    <cellStyle name="Normal 8 10 19 2" xfId="4140" xr:uid="{00000000-0005-0000-0000-0000B80B0000}"/>
    <cellStyle name="Normal 8 10 19 3" xfId="5252" xr:uid="{782C9EC1-F297-4152-8737-DF39E7BC810E}"/>
    <cellStyle name="Normal 8 10 2" xfId="2728" xr:uid="{00000000-0005-0000-0000-0000B90B0000}"/>
    <cellStyle name="Normal 8 10 2 2" xfId="2729" xr:uid="{00000000-0005-0000-0000-0000BA0B0000}"/>
    <cellStyle name="Normal 8 10 2 2 2" xfId="4142" xr:uid="{00000000-0005-0000-0000-0000BB0B0000}"/>
    <cellStyle name="Normal 8 10 2 2 3" xfId="5254" xr:uid="{3E090B34-E737-43FD-BF59-C7A685FE98F0}"/>
    <cellStyle name="Normal 8 10 2 3" xfId="4141" xr:uid="{00000000-0005-0000-0000-0000BC0B0000}"/>
    <cellStyle name="Normal 8 10 2 4" xfId="5253" xr:uid="{A7F9C753-4E69-4E55-AF7F-06B050C2A33D}"/>
    <cellStyle name="Normal 8 10 20" xfId="2730" xr:uid="{00000000-0005-0000-0000-0000BD0B0000}"/>
    <cellStyle name="Normal 8 10 20 2" xfId="4143" xr:uid="{00000000-0005-0000-0000-0000BE0B0000}"/>
    <cellStyle name="Normal 8 10 20 3" xfId="5255" xr:uid="{059B5BFB-2798-4620-8214-52D07E55434C}"/>
    <cellStyle name="Normal 8 10 21" xfId="2731" xr:uid="{00000000-0005-0000-0000-0000BF0B0000}"/>
    <cellStyle name="Normal 8 10 21 2" xfId="4144" xr:uid="{00000000-0005-0000-0000-0000C00B0000}"/>
    <cellStyle name="Normal 8 10 21 3" xfId="5256" xr:uid="{9B58C003-509D-4E76-8A31-C93EA2E484FF}"/>
    <cellStyle name="Normal 8 10 22" xfId="2732" xr:uid="{00000000-0005-0000-0000-0000C10B0000}"/>
    <cellStyle name="Normal 8 10 22 2" xfId="4145" xr:uid="{00000000-0005-0000-0000-0000C20B0000}"/>
    <cellStyle name="Normal 8 10 22 3" xfId="5257" xr:uid="{0230D3AD-81DD-43C2-B18A-02125425329A}"/>
    <cellStyle name="Normal 8 10 23" xfId="2733" xr:uid="{00000000-0005-0000-0000-0000C30B0000}"/>
    <cellStyle name="Normal 8 10 23 2" xfId="4146" xr:uid="{00000000-0005-0000-0000-0000C40B0000}"/>
    <cellStyle name="Normal 8 10 23 3" xfId="5258" xr:uid="{3F7A9C91-3162-491F-A074-6A43A1322A2B}"/>
    <cellStyle name="Normal 8 10 24" xfId="2734" xr:uid="{00000000-0005-0000-0000-0000C50B0000}"/>
    <cellStyle name="Normal 8 10 24 2" xfId="4147" xr:uid="{00000000-0005-0000-0000-0000C60B0000}"/>
    <cellStyle name="Normal 8 10 24 3" xfId="5259" xr:uid="{6188E163-1406-469F-BE28-11874C2BE2F5}"/>
    <cellStyle name="Normal 8 10 25" xfId="2735" xr:uid="{00000000-0005-0000-0000-0000C70B0000}"/>
    <cellStyle name="Normal 8 10 25 2" xfId="4148" xr:uid="{00000000-0005-0000-0000-0000C80B0000}"/>
    <cellStyle name="Normal 8 10 25 3" xfId="5260" xr:uid="{6CFF886A-DE6E-4EF1-B3FA-8C8C3676EAFC}"/>
    <cellStyle name="Normal 8 10 26" xfId="2736" xr:uid="{00000000-0005-0000-0000-0000C90B0000}"/>
    <cellStyle name="Normal 8 10 26 2" xfId="4149" xr:uid="{00000000-0005-0000-0000-0000CA0B0000}"/>
    <cellStyle name="Normal 8 10 26 3" xfId="5261" xr:uid="{14BB6A0E-ACB7-4CF9-951A-B54CF50E4868}"/>
    <cellStyle name="Normal 8 10 27" xfId="2737" xr:uid="{00000000-0005-0000-0000-0000CB0B0000}"/>
    <cellStyle name="Normal 8 10 27 2" xfId="4150" xr:uid="{00000000-0005-0000-0000-0000CC0B0000}"/>
    <cellStyle name="Normal 8 10 27 3" xfId="5262" xr:uid="{E86892BB-1A18-4288-B6EF-820D5D30CB85}"/>
    <cellStyle name="Normal 8 10 28" xfId="2738" xr:uid="{00000000-0005-0000-0000-0000CD0B0000}"/>
    <cellStyle name="Normal 8 10 28 2" xfId="4151" xr:uid="{00000000-0005-0000-0000-0000CE0B0000}"/>
    <cellStyle name="Normal 8 10 28 3" xfId="5263" xr:uid="{34C2CE3C-FF93-449F-A70C-193F7D073F52}"/>
    <cellStyle name="Normal 8 10 29" xfId="2739" xr:uid="{00000000-0005-0000-0000-0000CF0B0000}"/>
    <cellStyle name="Normal 8 10 29 2" xfId="4152" xr:uid="{00000000-0005-0000-0000-0000D00B0000}"/>
    <cellStyle name="Normal 8 10 29 3" xfId="5264" xr:uid="{BA9D507E-B600-40CA-A442-962105D7F03A}"/>
    <cellStyle name="Normal 8 10 3" xfId="2740" xr:uid="{00000000-0005-0000-0000-0000D10B0000}"/>
    <cellStyle name="Normal 8 10 3 2" xfId="2741" xr:uid="{00000000-0005-0000-0000-0000D20B0000}"/>
    <cellStyle name="Normal 8 10 3 2 2" xfId="4154" xr:uid="{00000000-0005-0000-0000-0000D30B0000}"/>
    <cellStyle name="Normal 8 10 3 2 3" xfId="5266" xr:uid="{3EF79D46-39E4-4EEC-A431-14EA17EC6841}"/>
    <cellStyle name="Normal 8 10 3 3" xfId="4153" xr:uid="{00000000-0005-0000-0000-0000D40B0000}"/>
    <cellStyle name="Normal 8 10 3 4" xfId="5265" xr:uid="{D4DB959D-904C-4462-9E02-54D4494A519D}"/>
    <cellStyle name="Normal 8 10 30" xfId="2742" xr:uid="{00000000-0005-0000-0000-0000D50B0000}"/>
    <cellStyle name="Normal 8 10 30 2" xfId="4155" xr:uid="{00000000-0005-0000-0000-0000D60B0000}"/>
    <cellStyle name="Normal 8 10 30 3" xfId="5267" xr:uid="{CB10D7D9-34FE-491B-BB93-6CD099005F5F}"/>
    <cellStyle name="Normal 8 10 31" xfId="4130" xr:uid="{00000000-0005-0000-0000-0000D70B0000}"/>
    <cellStyle name="Normal 8 10 32" xfId="3922" xr:uid="{00000000-0005-0000-0000-0000D80B0000}"/>
    <cellStyle name="Normal 8 10 33" xfId="4077" xr:uid="{00000000-0005-0000-0000-0000D90B0000}"/>
    <cellStyle name="Normal 8 10 34" xfId="3924" xr:uid="{00000000-0005-0000-0000-0000DA0B0000}"/>
    <cellStyle name="Normal 8 10 35" xfId="5242" xr:uid="{44B57976-FEAC-4B03-857D-330DE3A74BEE}"/>
    <cellStyle name="Normal 8 10 4" xfId="2743" xr:uid="{00000000-0005-0000-0000-0000DB0B0000}"/>
    <cellStyle name="Normal 8 10 4 2" xfId="4156" xr:uid="{00000000-0005-0000-0000-0000DC0B0000}"/>
    <cellStyle name="Normal 8 10 4 3" xfId="5268" xr:uid="{5C9AD627-A9A8-471C-940C-B86B1B06C6F0}"/>
    <cellStyle name="Normal 8 10 5" xfId="2744" xr:uid="{00000000-0005-0000-0000-0000DD0B0000}"/>
    <cellStyle name="Normal 8 10 5 2" xfId="4157" xr:uid="{00000000-0005-0000-0000-0000DE0B0000}"/>
    <cellStyle name="Normal 8 10 5 3" xfId="5269" xr:uid="{402E5291-4E57-4B8C-8D7E-BE89F895EE3E}"/>
    <cellStyle name="Normal 8 10 6" xfId="2745" xr:uid="{00000000-0005-0000-0000-0000DF0B0000}"/>
    <cellStyle name="Normal 8 10 6 2" xfId="4158" xr:uid="{00000000-0005-0000-0000-0000E00B0000}"/>
    <cellStyle name="Normal 8 10 6 3" xfId="5270" xr:uid="{E47F8176-78E8-4BB5-BA21-5D1F378E16F9}"/>
    <cellStyle name="Normal 8 10 7" xfId="2746" xr:uid="{00000000-0005-0000-0000-0000E10B0000}"/>
    <cellStyle name="Normal 8 10 7 2" xfId="4159" xr:uid="{00000000-0005-0000-0000-0000E20B0000}"/>
    <cellStyle name="Normal 8 10 7 3" xfId="5271" xr:uid="{6635724C-048F-4E70-9A52-726CF3DF5351}"/>
    <cellStyle name="Normal 8 10 8" xfId="2747" xr:uid="{00000000-0005-0000-0000-0000E30B0000}"/>
    <cellStyle name="Normal 8 10 8 2" xfId="4160" xr:uid="{00000000-0005-0000-0000-0000E40B0000}"/>
    <cellStyle name="Normal 8 10 8 3" xfId="5272" xr:uid="{62E39F68-32E1-48C7-B1A6-36749456D801}"/>
    <cellStyle name="Normal 8 10 9" xfId="2748" xr:uid="{00000000-0005-0000-0000-0000E50B0000}"/>
    <cellStyle name="Normal 8 10 9 2" xfId="4161" xr:uid="{00000000-0005-0000-0000-0000E60B0000}"/>
    <cellStyle name="Normal 8 10 9 3" xfId="5273" xr:uid="{6348419A-A3AF-4730-9526-E3752704D50C}"/>
    <cellStyle name="Normal 8 11" xfId="2749" xr:uid="{00000000-0005-0000-0000-0000E70B0000}"/>
    <cellStyle name="Normál 8 11" xfId="2750" xr:uid="{00000000-0005-0000-0000-0000E80B0000}"/>
    <cellStyle name="Normal 8 11 10" xfId="2751" xr:uid="{00000000-0005-0000-0000-0000E90B0000}"/>
    <cellStyle name="Normal 8 11 10 2" xfId="4163" xr:uid="{00000000-0005-0000-0000-0000EA0B0000}"/>
    <cellStyle name="Normal 8 11 10 3" xfId="5275" xr:uid="{79B805AB-A851-4418-B6CC-B0762729FAEF}"/>
    <cellStyle name="Normal 8 11 11" xfId="2752" xr:uid="{00000000-0005-0000-0000-0000EB0B0000}"/>
    <cellStyle name="Normal 8 11 11 2" xfId="4164" xr:uid="{00000000-0005-0000-0000-0000EC0B0000}"/>
    <cellStyle name="Normal 8 11 11 3" xfId="5276" xr:uid="{B1A2E47A-64B3-497C-A56E-CDECC04A5424}"/>
    <cellStyle name="Normal 8 11 12" xfId="2753" xr:uid="{00000000-0005-0000-0000-0000ED0B0000}"/>
    <cellStyle name="Normal 8 11 12 2" xfId="4165" xr:uid="{00000000-0005-0000-0000-0000EE0B0000}"/>
    <cellStyle name="Normal 8 11 12 3" xfId="5277" xr:uid="{3E317AAF-5D6D-4BEC-8D2C-8F135AB60F3D}"/>
    <cellStyle name="Normal 8 11 13" xfId="2754" xr:uid="{00000000-0005-0000-0000-0000EF0B0000}"/>
    <cellStyle name="Normal 8 11 13 2" xfId="4166" xr:uid="{00000000-0005-0000-0000-0000F00B0000}"/>
    <cellStyle name="Normal 8 11 13 3" xfId="5278" xr:uid="{20E22E22-4AB6-4AEF-A487-9C1EBA7362F4}"/>
    <cellStyle name="Normal 8 11 14" xfId="2755" xr:uid="{00000000-0005-0000-0000-0000F10B0000}"/>
    <cellStyle name="Normal 8 11 14 2" xfId="4167" xr:uid="{00000000-0005-0000-0000-0000F20B0000}"/>
    <cellStyle name="Normal 8 11 14 3" xfId="5279" xr:uid="{B817EACB-FBFC-4893-AA83-CE3ED2584533}"/>
    <cellStyle name="Normal 8 11 15" xfId="2756" xr:uid="{00000000-0005-0000-0000-0000F30B0000}"/>
    <cellStyle name="Normal 8 11 15 2" xfId="4168" xr:uid="{00000000-0005-0000-0000-0000F40B0000}"/>
    <cellStyle name="Normal 8 11 15 3" xfId="5280" xr:uid="{7E53EEDE-7B92-48CA-94DE-5A3B708476AC}"/>
    <cellStyle name="Normal 8 11 16" xfId="2757" xr:uid="{00000000-0005-0000-0000-0000F50B0000}"/>
    <cellStyle name="Normal 8 11 16 2" xfId="4169" xr:uid="{00000000-0005-0000-0000-0000F60B0000}"/>
    <cellStyle name="Normal 8 11 16 3" xfId="5281" xr:uid="{741EBBEE-1DB7-4336-86DF-B51F4869FBAB}"/>
    <cellStyle name="Normal 8 11 17" xfId="2758" xr:uid="{00000000-0005-0000-0000-0000F70B0000}"/>
    <cellStyle name="Normal 8 11 17 2" xfId="4170" xr:uid="{00000000-0005-0000-0000-0000F80B0000}"/>
    <cellStyle name="Normal 8 11 17 3" xfId="5282" xr:uid="{2D7CD02D-A508-4B23-90A7-683AA9F3D67F}"/>
    <cellStyle name="Normal 8 11 18" xfId="2759" xr:uid="{00000000-0005-0000-0000-0000F90B0000}"/>
    <cellStyle name="Normal 8 11 18 2" xfId="4171" xr:uid="{00000000-0005-0000-0000-0000FA0B0000}"/>
    <cellStyle name="Normal 8 11 18 3" xfId="5283" xr:uid="{37502ABB-6581-4267-A9A6-C8C72A051E8F}"/>
    <cellStyle name="Normal 8 11 19" xfId="2760" xr:uid="{00000000-0005-0000-0000-0000FB0B0000}"/>
    <cellStyle name="Normal 8 11 19 2" xfId="4172" xr:uid="{00000000-0005-0000-0000-0000FC0B0000}"/>
    <cellStyle name="Normal 8 11 19 3" xfId="5284" xr:uid="{056CB749-B14F-42BD-9DED-BFFAF10CEDE4}"/>
    <cellStyle name="Normal 8 11 2" xfId="2761" xr:uid="{00000000-0005-0000-0000-0000FD0B0000}"/>
    <cellStyle name="Normal 8 11 2 2" xfId="2762" xr:uid="{00000000-0005-0000-0000-0000FE0B0000}"/>
    <cellStyle name="Normal 8 11 2 2 2" xfId="4174" xr:uid="{00000000-0005-0000-0000-0000FF0B0000}"/>
    <cellStyle name="Normal 8 11 2 2 3" xfId="5286" xr:uid="{5DF97CD4-2276-4CF7-AB65-88105FBAE090}"/>
    <cellStyle name="Normal 8 11 2 3" xfId="4173" xr:uid="{00000000-0005-0000-0000-0000000C0000}"/>
    <cellStyle name="Normal 8 11 2 4" xfId="5285" xr:uid="{CD37CE0D-D5BB-4A1F-A31E-50F2B47543FE}"/>
    <cellStyle name="Normal 8 11 20" xfId="4162" xr:uid="{00000000-0005-0000-0000-0000010C0000}"/>
    <cellStyle name="Normal 8 11 21" xfId="3920" xr:uid="{00000000-0005-0000-0000-0000020C0000}"/>
    <cellStyle name="Normal 8 11 22" xfId="4078" xr:uid="{00000000-0005-0000-0000-0000030C0000}"/>
    <cellStyle name="Normal 8 11 23" xfId="3921" xr:uid="{00000000-0005-0000-0000-0000040C0000}"/>
    <cellStyle name="Normal 8 11 24" xfId="5274" xr:uid="{51F73D09-B290-4321-BAFA-2BD1DE068013}"/>
    <cellStyle name="Normal 8 11 3" xfId="2763" xr:uid="{00000000-0005-0000-0000-0000050C0000}"/>
    <cellStyle name="Normal 8 11 3 2" xfId="4175" xr:uid="{00000000-0005-0000-0000-0000060C0000}"/>
    <cellStyle name="Normal 8 11 3 3" xfId="5287" xr:uid="{A57AB700-3F1E-4843-9BDE-0B850CC3DCAA}"/>
    <cellStyle name="Normal 8 11 4" xfId="2764" xr:uid="{00000000-0005-0000-0000-0000070C0000}"/>
    <cellStyle name="Normal 8 11 4 2" xfId="4176" xr:uid="{00000000-0005-0000-0000-0000080C0000}"/>
    <cellStyle name="Normal 8 11 4 3" xfId="5288" xr:uid="{CE982CA2-8968-4EB2-99B5-35E25F6D086C}"/>
    <cellStyle name="Normal 8 11 5" xfId="2765" xr:uid="{00000000-0005-0000-0000-0000090C0000}"/>
    <cellStyle name="Normal 8 11 5 2" xfId="4177" xr:uid="{00000000-0005-0000-0000-00000A0C0000}"/>
    <cellStyle name="Normal 8 11 5 3" xfId="5289" xr:uid="{EBE9D16B-E5CD-43A2-B900-A17881BF0FC1}"/>
    <cellStyle name="Normal 8 11 6" xfId="2766" xr:uid="{00000000-0005-0000-0000-00000B0C0000}"/>
    <cellStyle name="Normal 8 11 6 2" xfId="4178" xr:uid="{00000000-0005-0000-0000-00000C0C0000}"/>
    <cellStyle name="Normal 8 11 6 3" xfId="5290" xr:uid="{4506BBC6-456C-4464-9A03-2F87ED55CCA2}"/>
    <cellStyle name="Normal 8 11 7" xfId="2767" xr:uid="{00000000-0005-0000-0000-00000D0C0000}"/>
    <cellStyle name="Normal 8 11 7 2" xfId="4179" xr:uid="{00000000-0005-0000-0000-00000E0C0000}"/>
    <cellStyle name="Normal 8 11 7 3" xfId="5291" xr:uid="{788DEE6F-8488-45A8-9062-441FC7291572}"/>
    <cellStyle name="Normal 8 11 8" xfId="2768" xr:uid="{00000000-0005-0000-0000-00000F0C0000}"/>
    <cellStyle name="Normal 8 11 8 2" xfId="4180" xr:uid="{00000000-0005-0000-0000-0000100C0000}"/>
    <cellStyle name="Normal 8 11 8 3" xfId="5292" xr:uid="{53028E80-CF80-46D3-81D7-80E083EE86F4}"/>
    <cellStyle name="Normal 8 11 9" xfId="2769" xr:uid="{00000000-0005-0000-0000-0000110C0000}"/>
    <cellStyle name="Normal 8 11 9 2" xfId="4181" xr:uid="{00000000-0005-0000-0000-0000120C0000}"/>
    <cellStyle name="Normal 8 11 9 3" xfId="5293" xr:uid="{A31024E0-2DDF-4521-ADB6-2F92240E7DD6}"/>
    <cellStyle name="Normal 8 12" xfId="2770" xr:uid="{00000000-0005-0000-0000-0000130C0000}"/>
    <cellStyle name="Normál 8 12" xfId="3912" xr:uid="{00000000-0005-0000-0000-0000140C0000}"/>
    <cellStyle name="Normal 8 12 2" xfId="2771" xr:uid="{00000000-0005-0000-0000-0000150C0000}"/>
    <cellStyle name="Normal 8 12 2 2" xfId="4183" xr:uid="{00000000-0005-0000-0000-0000160C0000}"/>
    <cellStyle name="Normal 8 12 2 3" xfId="5295" xr:uid="{080A3BCE-B863-4969-ABF6-05408E014454}"/>
    <cellStyle name="Normal 8 12 3" xfId="4182" xr:uid="{00000000-0005-0000-0000-0000170C0000}"/>
    <cellStyle name="Normal 8 12 4" xfId="3915" xr:uid="{00000000-0005-0000-0000-0000180C0000}"/>
    <cellStyle name="Normal 8 12 5" xfId="4079" xr:uid="{00000000-0005-0000-0000-0000190C0000}"/>
    <cellStyle name="Normal 8 12 6" xfId="3919" xr:uid="{00000000-0005-0000-0000-00001A0C0000}"/>
    <cellStyle name="Normal 8 12 7" xfId="5294" xr:uid="{C8D88F2E-E7CA-451D-8B91-1EC527C55A06}"/>
    <cellStyle name="Normal 8 13" xfId="2772" xr:uid="{00000000-0005-0000-0000-00001B0C0000}"/>
    <cellStyle name="Normál 8 13" xfId="4939" xr:uid="{00000000-0005-0000-0000-00001C0C0000}"/>
    <cellStyle name="Normal 8 13 2" xfId="2773" xr:uid="{00000000-0005-0000-0000-00001D0C0000}"/>
    <cellStyle name="Normal 8 13 2 2" xfId="4185" xr:uid="{00000000-0005-0000-0000-00001E0C0000}"/>
    <cellStyle name="Normal 8 13 2 3" xfId="5297" xr:uid="{29674255-8D5B-4A76-8FC8-B29E26EA517A}"/>
    <cellStyle name="Normal 8 13 3" xfId="4184" xr:uid="{00000000-0005-0000-0000-00001F0C0000}"/>
    <cellStyle name="Normal 8 13 4" xfId="4080" xr:uid="{00000000-0005-0000-0000-0000200C0000}"/>
    <cellStyle name="Normal 8 13 5" xfId="3918" xr:uid="{00000000-0005-0000-0000-0000210C0000}"/>
    <cellStyle name="Normal 8 13 6" xfId="5296" xr:uid="{EBE847CF-45CB-4098-AEEC-D4F6F02C9C97}"/>
    <cellStyle name="Normal 8 14" xfId="2774" xr:uid="{00000000-0005-0000-0000-0000220C0000}"/>
    <cellStyle name="Normál 8 14" xfId="4963" xr:uid="{00000000-0005-0000-0000-0000230C0000}"/>
    <cellStyle name="Normal 8 14 2" xfId="4186" xr:uid="{00000000-0005-0000-0000-0000240C0000}"/>
    <cellStyle name="Normal 8 14 3" xfId="3917" xr:uid="{00000000-0005-0000-0000-0000250C0000}"/>
    <cellStyle name="Normal 8 14 4" xfId="5298" xr:uid="{7D0D69F1-6EFD-4D45-BC08-C422F178D8D9}"/>
    <cellStyle name="Normal 8 15" xfId="2775" xr:uid="{00000000-0005-0000-0000-0000260C0000}"/>
    <cellStyle name="Normál 8 15" xfId="4935" xr:uid="{00000000-0005-0000-0000-0000270C0000}"/>
    <cellStyle name="Normal 8 15 2" xfId="4187" xr:uid="{00000000-0005-0000-0000-0000280C0000}"/>
    <cellStyle name="Normal 8 15 3" xfId="5299" xr:uid="{D4CC2A5F-872E-434A-9786-3DE577718705}"/>
    <cellStyle name="Normal 8 16" xfId="2776" xr:uid="{00000000-0005-0000-0000-0000290C0000}"/>
    <cellStyle name="Normál 8 16" xfId="4991" xr:uid="{DA6E9903-D49F-401A-9826-822C08A1C39E}"/>
    <cellStyle name="Normal 8 16 2" xfId="4188" xr:uid="{00000000-0005-0000-0000-00002A0C0000}"/>
    <cellStyle name="Normal 8 16 3" xfId="5300" xr:uid="{2FE54BEE-070F-4B5C-8F9B-00DE97B86FE2}"/>
    <cellStyle name="Normal 8 17" xfId="2777" xr:uid="{00000000-0005-0000-0000-00002B0C0000}"/>
    <cellStyle name="Normal 8 17 2" xfId="4189" xr:uid="{00000000-0005-0000-0000-00002C0C0000}"/>
    <cellStyle name="Normal 8 17 3" xfId="5301" xr:uid="{C39BFC10-773E-4C2F-8DFF-239E6CCAA2C5}"/>
    <cellStyle name="Normal 8 18" xfId="2778" xr:uid="{00000000-0005-0000-0000-00002D0C0000}"/>
    <cellStyle name="Normal 8 18 2" xfId="4190" xr:uid="{00000000-0005-0000-0000-00002E0C0000}"/>
    <cellStyle name="Normal 8 18 3" xfId="5302" xr:uid="{7148FF29-7850-404A-B2B6-FF8037E3CBED}"/>
    <cellStyle name="Normal 8 19" xfId="2779" xr:uid="{00000000-0005-0000-0000-00002F0C0000}"/>
    <cellStyle name="Normal 8 19 2" xfId="4191" xr:uid="{00000000-0005-0000-0000-0000300C0000}"/>
    <cellStyle name="Normal 8 19 3" xfId="5303" xr:uid="{F7E75C88-F772-4C5D-AC2E-E40B914EAF75}"/>
    <cellStyle name="Normal 8 2" xfId="2780" xr:uid="{00000000-0005-0000-0000-0000310C0000}"/>
    <cellStyle name="Normál 8 2" xfId="2781" xr:uid="{00000000-0005-0000-0000-0000320C0000}"/>
    <cellStyle name="Normal 8 2 10" xfId="2782" xr:uid="{00000000-0005-0000-0000-0000330C0000}"/>
    <cellStyle name="Normal 8 2 10 2" xfId="2783" xr:uid="{00000000-0005-0000-0000-0000340C0000}"/>
    <cellStyle name="Normal 8 2 10 2 2" xfId="4194" xr:uid="{00000000-0005-0000-0000-0000350C0000}"/>
    <cellStyle name="Normal 8 2 10 2 3" xfId="5306" xr:uid="{AD9789B9-A2DB-43A1-BD40-79B3B216BF7B}"/>
    <cellStyle name="Normal 8 2 10 3" xfId="4193" xr:uid="{00000000-0005-0000-0000-0000360C0000}"/>
    <cellStyle name="Normal 8 2 10 4" xfId="5305" xr:uid="{C2B96929-1327-48EE-82A2-E886C887896E}"/>
    <cellStyle name="Normal 8 2 11" xfId="2784" xr:uid="{00000000-0005-0000-0000-0000370C0000}"/>
    <cellStyle name="Normal 8 2 11 2" xfId="2785" xr:uid="{00000000-0005-0000-0000-0000380C0000}"/>
    <cellStyle name="Normal 8 2 11 2 2" xfId="4196" xr:uid="{00000000-0005-0000-0000-0000390C0000}"/>
    <cellStyle name="Normal 8 2 11 2 3" xfId="5308" xr:uid="{E05AA4C9-8DDE-46F0-8A4C-1C3DC30AC783}"/>
    <cellStyle name="Normal 8 2 11 3" xfId="4195" xr:uid="{00000000-0005-0000-0000-00003A0C0000}"/>
    <cellStyle name="Normal 8 2 11 4" xfId="5307" xr:uid="{130336DB-1D1F-4125-9162-2E6AE083C2C1}"/>
    <cellStyle name="Normal 8 2 12" xfId="2786" xr:uid="{00000000-0005-0000-0000-00003B0C0000}"/>
    <cellStyle name="Normal 8 2 12 2" xfId="4197" xr:uid="{00000000-0005-0000-0000-00003C0C0000}"/>
    <cellStyle name="Normal 8 2 12 3" xfId="5309" xr:uid="{1C66D7DD-EA4E-4CF2-AA3A-7CF96FA73E5F}"/>
    <cellStyle name="Normal 8 2 13" xfId="2787" xr:uid="{00000000-0005-0000-0000-00003D0C0000}"/>
    <cellStyle name="Normal 8 2 13 2" xfId="4198" xr:uid="{00000000-0005-0000-0000-00003E0C0000}"/>
    <cellStyle name="Normal 8 2 13 3" xfId="5310" xr:uid="{2191FE7E-A88E-4216-9E6B-A4610299507E}"/>
    <cellStyle name="Normal 8 2 14" xfId="2788" xr:uid="{00000000-0005-0000-0000-00003F0C0000}"/>
    <cellStyle name="Normal 8 2 14 2" xfId="4199" xr:uid="{00000000-0005-0000-0000-0000400C0000}"/>
    <cellStyle name="Normal 8 2 14 3" xfId="5311" xr:uid="{38E9FEE7-BA7A-4C5E-9E55-170FF27EED22}"/>
    <cellStyle name="Normal 8 2 15" xfId="2789" xr:uid="{00000000-0005-0000-0000-0000410C0000}"/>
    <cellStyle name="Normal 8 2 15 2" xfId="4200" xr:uid="{00000000-0005-0000-0000-0000420C0000}"/>
    <cellStyle name="Normal 8 2 15 3" xfId="5312" xr:uid="{8260AA9F-5F53-4231-A5B5-6A6D2E37C677}"/>
    <cellStyle name="Normal 8 2 16" xfId="2790" xr:uid="{00000000-0005-0000-0000-0000430C0000}"/>
    <cellStyle name="Normal 8 2 16 2" xfId="4201" xr:uid="{00000000-0005-0000-0000-0000440C0000}"/>
    <cellStyle name="Normal 8 2 16 3" xfId="5313" xr:uid="{FCD1C691-752B-4C62-8ED9-A6C61BA1D811}"/>
    <cellStyle name="Normal 8 2 17" xfId="2791" xr:uid="{00000000-0005-0000-0000-0000450C0000}"/>
    <cellStyle name="Normal 8 2 17 2" xfId="4202" xr:uid="{00000000-0005-0000-0000-0000460C0000}"/>
    <cellStyle name="Normal 8 2 17 3" xfId="5314" xr:uid="{D6259C8E-A609-4B2F-B816-AA116C037C3E}"/>
    <cellStyle name="Normal 8 2 18" xfId="2792" xr:uid="{00000000-0005-0000-0000-0000470C0000}"/>
    <cellStyle name="Normal 8 2 18 2" xfId="4203" xr:uid="{00000000-0005-0000-0000-0000480C0000}"/>
    <cellStyle name="Normal 8 2 18 3" xfId="5315" xr:uid="{82038B7A-829B-463C-B603-7A15F01B848A}"/>
    <cellStyle name="Normal 8 2 19" xfId="2793" xr:uid="{00000000-0005-0000-0000-0000490C0000}"/>
    <cellStyle name="Normal 8 2 19 2" xfId="4204" xr:uid="{00000000-0005-0000-0000-00004A0C0000}"/>
    <cellStyle name="Normal 8 2 19 3" xfId="5316" xr:uid="{C2E0E1AA-7980-43EF-89BF-EF8E94915EFD}"/>
    <cellStyle name="Normal 8 2 2" xfId="2794" xr:uid="{00000000-0005-0000-0000-00004B0C0000}"/>
    <cellStyle name="Normal 8 2 2 2" xfId="2795" xr:uid="{00000000-0005-0000-0000-00004C0C0000}"/>
    <cellStyle name="Normal 8 2 2 2 2" xfId="2796" xr:uid="{00000000-0005-0000-0000-00004D0C0000}"/>
    <cellStyle name="Normal 8 2 2 2 2 2" xfId="2797" xr:uid="{00000000-0005-0000-0000-00004E0C0000}"/>
    <cellStyle name="Normal 8 2 2 2 2 2 2" xfId="2798" xr:uid="{00000000-0005-0000-0000-00004F0C0000}"/>
    <cellStyle name="Normal 8 2 2 2 2 2 2 2" xfId="4209" xr:uid="{00000000-0005-0000-0000-0000500C0000}"/>
    <cellStyle name="Normal 8 2 2 2 2 2 2 3" xfId="5321" xr:uid="{BC432691-49C2-4708-9D76-59731B30843D}"/>
    <cellStyle name="Normal 8 2 2 2 2 2 3" xfId="4208" xr:uid="{00000000-0005-0000-0000-0000510C0000}"/>
    <cellStyle name="Normal 8 2 2 2 2 2 4" xfId="5320" xr:uid="{FAA02169-EC52-4EA3-90EB-D67491F490C9}"/>
    <cellStyle name="Normal 8 2 2 2 2 3" xfId="2799" xr:uid="{00000000-0005-0000-0000-0000520C0000}"/>
    <cellStyle name="Normal 8 2 2 2 2 3 2" xfId="4210" xr:uid="{00000000-0005-0000-0000-0000530C0000}"/>
    <cellStyle name="Normal 8 2 2 2 2 3 3" xfId="5322" xr:uid="{7B57FBDB-9CDD-49A4-9BCA-2CB1C45C05A4}"/>
    <cellStyle name="Normal 8 2 2 2 2 4" xfId="4207" xr:uid="{00000000-0005-0000-0000-0000540C0000}"/>
    <cellStyle name="Normal 8 2 2 2 2 5" xfId="5319" xr:uid="{8EBB4D97-5310-46D9-9F49-0447E7A54421}"/>
    <cellStyle name="Normal 8 2 2 2 3" xfId="2800" xr:uid="{00000000-0005-0000-0000-0000550C0000}"/>
    <cellStyle name="Normal 8 2 2 2 3 2" xfId="2801" xr:uid="{00000000-0005-0000-0000-0000560C0000}"/>
    <cellStyle name="Normal 8 2 2 2 3 2 2" xfId="4212" xr:uid="{00000000-0005-0000-0000-0000570C0000}"/>
    <cellStyle name="Normal 8 2 2 2 3 2 3" xfId="5324" xr:uid="{F84CF336-064E-4106-B211-21023B9C752F}"/>
    <cellStyle name="Normal 8 2 2 2 3 3" xfId="4211" xr:uid="{00000000-0005-0000-0000-0000580C0000}"/>
    <cellStyle name="Normal 8 2 2 2 3 4" xfId="5323" xr:uid="{262DD08F-81C1-4BE8-8AF2-BD9347FBAAA9}"/>
    <cellStyle name="Normal 8 2 2 2 4" xfId="2802" xr:uid="{00000000-0005-0000-0000-0000590C0000}"/>
    <cellStyle name="Normal 8 2 2 2 4 2" xfId="4213" xr:uid="{00000000-0005-0000-0000-00005A0C0000}"/>
    <cellStyle name="Normal 8 2 2 2 4 3" xfId="5325" xr:uid="{0197419B-E4C1-4EDF-A427-820E76752EE4}"/>
    <cellStyle name="Normal 8 2 2 2 5" xfId="4206" xr:uid="{00000000-0005-0000-0000-00005B0C0000}"/>
    <cellStyle name="Normal 8 2 2 2 6" xfId="5318" xr:uid="{1E0AF820-ECD2-487C-BC4B-C9C2B817B5F7}"/>
    <cellStyle name="Normal 8 2 2 3" xfId="2803" xr:uid="{00000000-0005-0000-0000-00005C0C0000}"/>
    <cellStyle name="Normal 8 2 2 3 2" xfId="2804" xr:uid="{00000000-0005-0000-0000-00005D0C0000}"/>
    <cellStyle name="Normal 8 2 2 3 2 2" xfId="2805" xr:uid="{00000000-0005-0000-0000-00005E0C0000}"/>
    <cellStyle name="Normal 8 2 2 3 2 2 2" xfId="4216" xr:uid="{00000000-0005-0000-0000-00005F0C0000}"/>
    <cellStyle name="Normal 8 2 2 3 2 2 3" xfId="5328" xr:uid="{9CA55493-6AB3-49DB-8467-F133AFE130C9}"/>
    <cellStyle name="Normal 8 2 2 3 2 3" xfId="4215" xr:uid="{00000000-0005-0000-0000-0000600C0000}"/>
    <cellStyle name="Normal 8 2 2 3 2 4" xfId="5327" xr:uid="{D8C6063D-736F-4457-BBB1-CCD5E65677A9}"/>
    <cellStyle name="Normal 8 2 2 3 3" xfId="2806" xr:uid="{00000000-0005-0000-0000-0000610C0000}"/>
    <cellStyle name="Normal 8 2 2 3 3 2" xfId="4217" xr:uid="{00000000-0005-0000-0000-0000620C0000}"/>
    <cellStyle name="Normal 8 2 2 3 3 3" xfId="5329" xr:uid="{E36B77B6-9A19-4C26-825A-03FA9792804A}"/>
    <cellStyle name="Normal 8 2 2 3 4" xfId="4214" xr:uid="{00000000-0005-0000-0000-0000630C0000}"/>
    <cellStyle name="Normal 8 2 2 3 5" xfId="5326" xr:uid="{C077BC69-11DC-4735-B33B-CE71741C2142}"/>
    <cellStyle name="Normal 8 2 2 4" xfId="2807" xr:uid="{00000000-0005-0000-0000-0000640C0000}"/>
    <cellStyle name="Normal 8 2 2 4 2" xfId="2808" xr:uid="{00000000-0005-0000-0000-0000650C0000}"/>
    <cellStyle name="Normal 8 2 2 4 2 2" xfId="4219" xr:uid="{00000000-0005-0000-0000-0000660C0000}"/>
    <cellStyle name="Normal 8 2 2 4 2 3" xfId="5331" xr:uid="{E8DF807E-F22F-49F9-8A68-989C6B711355}"/>
    <cellStyle name="Normal 8 2 2 4 3" xfId="4218" xr:uid="{00000000-0005-0000-0000-0000670C0000}"/>
    <cellStyle name="Normal 8 2 2 4 4" xfId="5330" xr:uid="{64D0613F-0AE8-420A-8316-FBA522822B56}"/>
    <cellStyle name="Normal 8 2 2 5" xfId="2809" xr:uid="{00000000-0005-0000-0000-0000680C0000}"/>
    <cellStyle name="Normal 8 2 2 5 2" xfId="4220" xr:uid="{00000000-0005-0000-0000-0000690C0000}"/>
    <cellStyle name="Normal 8 2 2 5 3" xfId="5332" xr:uid="{2BDC010D-D68D-4663-B196-AF516A0D30FD}"/>
    <cellStyle name="Normal 8 2 2 6" xfId="2810" xr:uid="{00000000-0005-0000-0000-00006A0C0000}"/>
    <cellStyle name="Normal 8 2 2 6 2" xfId="4221" xr:uid="{00000000-0005-0000-0000-00006B0C0000}"/>
    <cellStyle name="Normal 8 2 2 6 3" xfId="5333" xr:uid="{2395A611-6209-4B27-8810-24B2E17B7D2A}"/>
    <cellStyle name="Normal 8 2 2 7" xfId="4205" xr:uid="{00000000-0005-0000-0000-00006C0C0000}"/>
    <cellStyle name="Normal 8 2 2 8" xfId="5317" xr:uid="{E3122B1B-A569-4D3D-98B2-AAD2D89B7B82}"/>
    <cellStyle name="Normal 8 2 20" xfId="2811" xr:uid="{00000000-0005-0000-0000-00006D0C0000}"/>
    <cellStyle name="Normal 8 2 20 2" xfId="4222" xr:uid="{00000000-0005-0000-0000-00006E0C0000}"/>
    <cellStyle name="Normal 8 2 20 3" xfId="5334" xr:uid="{6B4A47A5-F549-4814-A829-8B11655362E3}"/>
    <cellStyle name="Normal 8 2 21" xfId="2812" xr:uid="{00000000-0005-0000-0000-00006F0C0000}"/>
    <cellStyle name="Normal 8 2 21 2" xfId="4223" xr:uid="{00000000-0005-0000-0000-0000700C0000}"/>
    <cellStyle name="Normal 8 2 21 3" xfId="5335" xr:uid="{154604BA-1A33-479C-87BA-C907E07717AB}"/>
    <cellStyle name="Normal 8 2 22" xfId="2813" xr:uid="{00000000-0005-0000-0000-0000710C0000}"/>
    <cellStyle name="Normal 8 2 22 2" xfId="4224" xr:uid="{00000000-0005-0000-0000-0000720C0000}"/>
    <cellStyle name="Normal 8 2 22 3" xfId="5336" xr:uid="{8BF88251-7645-4875-B5BB-6CA3D17976F0}"/>
    <cellStyle name="Normal 8 2 23" xfId="2814" xr:uid="{00000000-0005-0000-0000-0000730C0000}"/>
    <cellStyle name="Normal 8 2 23 2" xfId="4225" xr:uid="{00000000-0005-0000-0000-0000740C0000}"/>
    <cellStyle name="Normal 8 2 23 3" xfId="5337" xr:uid="{B26F8443-2127-41C8-A95E-6B127088F690}"/>
    <cellStyle name="Normal 8 2 24" xfId="2815" xr:uid="{00000000-0005-0000-0000-0000750C0000}"/>
    <cellStyle name="Normal 8 2 24 2" xfId="4226" xr:uid="{00000000-0005-0000-0000-0000760C0000}"/>
    <cellStyle name="Normal 8 2 24 3" xfId="5338" xr:uid="{3DF3BA2F-7F50-4135-847E-C0A8982B631B}"/>
    <cellStyle name="Normal 8 2 25" xfId="2816" xr:uid="{00000000-0005-0000-0000-0000770C0000}"/>
    <cellStyle name="Normal 8 2 25 2" xfId="4227" xr:uid="{00000000-0005-0000-0000-0000780C0000}"/>
    <cellStyle name="Normal 8 2 25 3" xfId="5339" xr:uid="{6D1B1C47-F0DE-4CD5-B02E-08F54B5184BA}"/>
    <cellStyle name="Normal 8 2 26" xfId="2817" xr:uid="{00000000-0005-0000-0000-0000790C0000}"/>
    <cellStyle name="Normal 8 2 26 2" xfId="4228" xr:uid="{00000000-0005-0000-0000-00007A0C0000}"/>
    <cellStyle name="Normal 8 2 26 3" xfId="5340" xr:uid="{23DEBBB8-5CDE-4704-BC4E-9A08AF27E9E1}"/>
    <cellStyle name="Normal 8 2 27" xfId="2818" xr:uid="{00000000-0005-0000-0000-00007B0C0000}"/>
    <cellStyle name="Normal 8 2 27 2" xfId="4229" xr:uid="{00000000-0005-0000-0000-00007C0C0000}"/>
    <cellStyle name="Normal 8 2 27 3" xfId="5341" xr:uid="{EAA91E9D-4AEC-464D-B2A5-5FD60258023C}"/>
    <cellStyle name="Normal 8 2 28" xfId="2819" xr:uid="{00000000-0005-0000-0000-00007D0C0000}"/>
    <cellStyle name="Normal 8 2 28 2" xfId="4230" xr:uid="{00000000-0005-0000-0000-00007E0C0000}"/>
    <cellStyle name="Normal 8 2 28 3" xfId="5342" xr:uid="{EE942E2B-FCDE-48BB-AF6E-14D0879E4344}"/>
    <cellStyle name="Normal 8 2 29" xfId="2820" xr:uid="{00000000-0005-0000-0000-00007F0C0000}"/>
    <cellStyle name="Normal 8 2 29 2" xfId="4231" xr:uid="{00000000-0005-0000-0000-0000800C0000}"/>
    <cellStyle name="Normal 8 2 29 3" xfId="5343" xr:uid="{A9A4FA27-E71F-4BAB-9FDB-0738EE67A1A9}"/>
    <cellStyle name="Normal 8 2 3" xfId="2821" xr:uid="{00000000-0005-0000-0000-0000810C0000}"/>
    <cellStyle name="Normal 8 2 3 2" xfId="2822" xr:uid="{00000000-0005-0000-0000-0000820C0000}"/>
    <cellStyle name="Normal 8 2 3 2 2" xfId="2823" xr:uid="{00000000-0005-0000-0000-0000830C0000}"/>
    <cellStyle name="Normal 8 2 3 2 2 2" xfId="2824" xr:uid="{00000000-0005-0000-0000-0000840C0000}"/>
    <cellStyle name="Normal 8 2 3 2 2 2 2" xfId="4235" xr:uid="{00000000-0005-0000-0000-0000850C0000}"/>
    <cellStyle name="Normal 8 2 3 2 2 2 3" xfId="5347" xr:uid="{1F42A7E0-49B4-415D-83D0-DD21068739D4}"/>
    <cellStyle name="Normal 8 2 3 2 2 3" xfId="4234" xr:uid="{00000000-0005-0000-0000-0000860C0000}"/>
    <cellStyle name="Normal 8 2 3 2 2 4" xfId="5346" xr:uid="{A349460F-898C-4205-952E-F02899BCEBA7}"/>
    <cellStyle name="Normal 8 2 3 2 3" xfId="2825" xr:uid="{00000000-0005-0000-0000-0000870C0000}"/>
    <cellStyle name="Normal 8 2 3 2 3 2" xfId="4236" xr:uid="{00000000-0005-0000-0000-0000880C0000}"/>
    <cellStyle name="Normal 8 2 3 2 3 3" xfId="5348" xr:uid="{95C0D8AD-3FDC-4142-9D9E-61E62F83DE86}"/>
    <cellStyle name="Normal 8 2 3 2 4" xfId="4233" xr:uid="{00000000-0005-0000-0000-0000890C0000}"/>
    <cellStyle name="Normal 8 2 3 2 5" xfId="5345" xr:uid="{75100E3F-CB1E-40B1-B0B1-9C362EFE62EB}"/>
    <cellStyle name="Normal 8 2 3 3" xfId="2826" xr:uid="{00000000-0005-0000-0000-00008A0C0000}"/>
    <cellStyle name="Normal 8 2 3 3 2" xfId="2827" xr:uid="{00000000-0005-0000-0000-00008B0C0000}"/>
    <cellStyle name="Normal 8 2 3 3 2 2" xfId="4238" xr:uid="{00000000-0005-0000-0000-00008C0C0000}"/>
    <cellStyle name="Normal 8 2 3 3 2 3" xfId="5350" xr:uid="{86353EFF-14B3-46D6-8E1D-3C7E902D34DD}"/>
    <cellStyle name="Normal 8 2 3 3 3" xfId="4237" xr:uid="{00000000-0005-0000-0000-00008D0C0000}"/>
    <cellStyle name="Normal 8 2 3 3 4" xfId="5349" xr:uid="{4D6B7069-F267-47C9-8F9E-CB3FD855DE85}"/>
    <cellStyle name="Normal 8 2 3 4" xfId="2828" xr:uid="{00000000-0005-0000-0000-00008E0C0000}"/>
    <cellStyle name="Normal 8 2 3 4 2" xfId="4239" xr:uid="{00000000-0005-0000-0000-00008F0C0000}"/>
    <cellStyle name="Normal 8 2 3 4 3" xfId="5351" xr:uid="{19460A98-F9E3-4FF1-9FF9-6731D2BDB43E}"/>
    <cellStyle name="Normal 8 2 3 5" xfId="4232" xr:uid="{00000000-0005-0000-0000-0000900C0000}"/>
    <cellStyle name="Normal 8 2 3 6" xfId="5344" xr:uid="{F49A7AFA-66B4-4292-9340-E192BC7099BA}"/>
    <cellStyle name="Normal 8 2 30" xfId="2829" xr:uid="{00000000-0005-0000-0000-0000910C0000}"/>
    <cellStyle name="Normal 8 2 30 2" xfId="4240" xr:uid="{00000000-0005-0000-0000-0000920C0000}"/>
    <cellStyle name="Normal 8 2 30 3" xfId="5352" xr:uid="{5E16F113-A080-4487-80B3-08A8649119CA}"/>
    <cellStyle name="Normal 8 2 31" xfId="2830" xr:uid="{00000000-0005-0000-0000-0000930C0000}"/>
    <cellStyle name="Normal 8 2 31 2" xfId="4241" xr:uid="{00000000-0005-0000-0000-0000940C0000}"/>
    <cellStyle name="Normal 8 2 31 3" xfId="5353" xr:uid="{D710852E-A48B-473F-BE58-4B824878EF68}"/>
    <cellStyle name="Normal 8 2 32" xfId="2831" xr:uid="{00000000-0005-0000-0000-0000950C0000}"/>
    <cellStyle name="Normal 8 2 32 2" xfId="4242" xr:uid="{00000000-0005-0000-0000-0000960C0000}"/>
    <cellStyle name="Normal 8 2 32 3" xfId="5354" xr:uid="{48C16E0C-E682-4147-AE14-34499B5182CF}"/>
    <cellStyle name="Normal 8 2 33" xfId="2832" xr:uid="{00000000-0005-0000-0000-0000970C0000}"/>
    <cellStyle name="Normal 8 2 33 2" xfId="4243" xr:uid="{00000000-0005-0000-0000-0000980C0000}"/>
    <cellStyle name="Normal 8 2 33 3" xfId="5355" xr:uid="{CC406F32-349C-4382-98C1-895136CF051F}"/>
    <cellStyle name="Normal 8 2 34" xfId="2833" xr:uid="{00000000-0005-0000-0000-0000990C0000}"/>
    <cellStyle name="Normal 8 2 34 2" xfId="4244" xr:uid="{00000000-0005-0000-0000-00009A0C0000}"/>
    <cellStyle name="Normal 8 2 34 3" xfId="5356" xr:uid="{D24D38F6-F4D2-467A-94A7-6C789D77A33F}"/>
    <cellStyle name="Normal 8 2 35" xfId="2834" xr:uid="{00000000-0005-0000-0000-00009B0C0000}"/>
    <cellStyle name="Normal 8 2 35 2" xfId="4245" xr:uid="{00000000-0005-0000-0000-00009C0C0000}"/>
    <cellStyle name="Normal 8 2 35 3" xfId="5357" xr:uid="{9E5E9E41-8C67-48DA-BA80-41091B999D36}"/>
    <cellStyle name="Normal 8 2 36" xfId="2835" xr:uid="{00000000-0005-0000-0000-00009D0C0000}"/>
    <cellStyle name="Normal 8 2 36 2" xfId="4246" xr:uid="{00000000-0005-0000-0000-00009E0C0000}"/>
    <cellStyle name="Normal 8 2 36 3" xfId="5358" xr:uid="{5ACBCFA1-4168-4FF0-9932-F94E5893092F}"/>
    <cellStyle name="Normal 8 2 37" xfId="2836" xr:uid="{00000000-0005-0000-0000-00009F0C0000}"/>
    <cellStyle name="Normal 8 2 37 2" xfId="4247" xr:uid="{00000000-0005-0000-0000-0000A00C0000}"/>
    <cellStyle name="Normal 8 2 37 3" xfId="5359" xr:uid="{1D4BB4EC-AE1C-4FB8-98DD-B6F892A0EBAE}"/>
    <cellStyle name="Normal 8 2 38" xfId="2837" xr:uid="{00000000-0005-0000-0000-0000A10C0000}"/>
    <cellStyle name="Normal 8 2 38 2" xfId="4248" xr:uid="{00000000-0005-0000-0000-0000A20C0000}"/>
    <cellStyle name="Normal 8 2 38 3" xfId="5360" xr:uid="{A267FCC2-5A88-4434-8CBF-B9EDE2C73E8F}"/>
    <cellStyle name="Normal 8 2 39" xfId="2838" xr:uid="{00000000-0005-0000-0000-0000A30C0000}"/>
    <cellStyle name="Normal 8 2 39 2" xfId="4249" xr:uid="{00000000-0005-0000-0000-0000A40C0000}"/>
    <cellStyle name="Normal 8 2 39 3" xfId="5361" xr:uid="{91368073-EFA4-44A7-A85C-0F162FEB737D}"/>
    <cellStyle name="Normal 8 2 4" xfId="2839" xr:uid="{00000000-0005-0000-0000-0000A50C0000}"/>
    <cellStyle name="Normal 8 2 4 2" xfId="2840" xr:uid="{00000000-0005-0000-0000-0000A60C0000}"/>
    <cellStyle name="Normal 8 2 4 2 2" xfId="2841" xr:uid="{00000000-0005-0000-0000-0000A70C0000}"/>
    <cellStyle name="Normal 8 2 4 2 2 2" xfId="2842" xr:uid="{00000000-0005-0000-0000-0000A80C0000}"/>
    <cellStyle name="Normal 8 2 4 2 2 2 2" xfId="4253" xr:uid="{00000000-0005-0000-0000-0000A90C0000}"/>
    <cellStyle name="Normal 8 2 4 2 2 2 3" xfId="5365" xr:uid="{73CC6742-E224-450D-B6E9-09E86BF54E79}"/>
    <cellStyle name="Normal 8 2 4 2 2 3" xfId="4252" xr:uid="{00000000-0005-0000-0000-0000AA0C0000}"/>
    <cellStyle name="Normal 8 2 4 2 2 4" xfId="5364" xr:uid="{4E66B3A6-A72D-4303-9B30-605A0A0A4D15}"/>
    <cellStyle name="Normal 8 2 4 2 3" xfId="2843" xr:uid="{00000000-0005-0000-0000-0000AB0C0000}"/>
    <cellStyle name="Normal 8 2 4 2 3 2" xfId="4254" xr:uid="{00000000-0005-0000-0000-0000AC0C0000}"/>
    <cellStyle name="Normal 8 2 4 2 3 3" xfId="5366" xr:uid="{0D86D85B-5E3F-4822-8243-32761D02E21C}"/>
    <cellStyle name="Normal 8 2 4 2 4" xfId="4251" xr:uid="{00000000-0005-0000-0000-0000AD0C0000}"/>
    <cellStyle name="Normal 8 2 4 2 5" xfId="5363" xr:uid="{C3FAA630-802F-44F3-8AB4-DD2180677BB7}"/>
    <cellStyle name="Normal 8 2 4 3" xfId="2844" xr:uid="{00000000-0005-0000-0000-0000AE0C0000}"/>
    <cellStyle name="Normal 8 2 4 3 2" xfId="2845" xr:uid="{00000000-0005-0000-0000-0000AF0C0000}"/>
    <cellStyle name="Normal 8 2 4 3 2 2" xfId="4256" xr:uid="{00000000-0005-0000-0000-0000B00C0000}"/>
    <cellStyle name="Normal 8 2 4 3 2 3" xfId="5368" xr:uid="{470FF5C6-5DC6-4D52-BCD5-C0BE738CE443}"/>
    <cellStyle name="Normal 8 2 4 3 3" xfId="4255" xr:uid="{00000000-0005-0000-0000-0000B10C0000}"/>
    <cellStyle name="Normal 8 2 4 3 4" xfId="5367" xr:uid="{C06C6595-BE27-460F-8E17-9C21A2EDB240}"/>
    <cellStyle name="Normal 8 2 4 4" xfId="2846" xr:uid="{00000000-0005-0000-0000-0000B20C0000}"/>
    <cellStyle name="Normal 8 2 4 4 2" xfId="4257" xr:uid="{00000000-0005-0000-0000-0000B30C0000}"/>
    <cellStyle name="Normal 8 2 4 4 3" xfId="5369" xr:uid="{3D084044-A7DA-489D-B358-1CFE5A99C8A6}"/>
    <cellStyle name="Normal 8 2 4 5" xfId="4250" xr:uid="{00000000-0005-0000-0000-0000B40C0000}"/>
    <cellStyle name="Normal 8 2 4 6" xfId="5362" xr:uid="{4F664A1E-A68E-4856-96BC-E9E85215DD01}"/>
    <cellStyle name="Normal 8 2 40" xfId="2847" xr:uid="{00000000-0005-0000-0000-0000B50C0000}"/>
    <cellStyle name="Normal 8 2 40 2" xfId="4258" xr:uid="{00000000-0005-0000-0000-0000B60C0000}"/>
    <cellStyle name="Normal 8 2 40 3" xfId="5370" xr:uid="{1B5AA241-EEB9-44B6-9322-3DA844EF143D}"/>
    <cellStyle name="Normal 8 2 41" xfId="2848" xr:uid="{00000000-0005-0000-0000-0000B70C0000}"/>
    <cellStyle name="Normal 8 2 41 2" xfId="4259" xr:uid="{00000000-0005-0000-0000-0000B80C0000}"/>
    <cellStyle name="Normal 8 2 41 3" xfId="5371" xr:uid="{6004BF40-7FB3-4872-9F20-A661884DA3F8}"/>
    <cellStyle name="Normal 8 2 42" xfId="2849" xr:uid="{00000000-0005-0000-0000-0000B90C0000}"/>
    <cellStyle name="Normal 8 2 42 2" xfId="4260" xr:uid="{00000000-0005-0000-0000-0000BA0C0000}"/>
    <cellStyle name="Normal 8 2 42 3" xfId="5372" xr:uid="{0C155168-1BC1-4A58-BD3A-E2FD6BA4F623}"/>
    <cellStyle name="Normal 8 2 43" xfId="2850" xr:uid="{00000000-0005-0000-0000-0000BB0C0000}"/>
    <cellStyle name="Normal 8 2 43 2" xfId="4261" xr:uid="{00000000-0005-0000-0000-0000BC0C0000}"/>
    <cellStyle name="Normal 8 2 43 3" xfId="5373" xr:uid="{0CB99E57-4CDB-4654-B398-056C26FA4745}"/>
    <cellStyle name="Normal 8 2 44" xfId="2851" xr:uid="{00000000-0005-0000-0000-0000BD0C0000}"/>
    <cellStyle name="Normal 8 2 44 2" xfId="4262" xr:uid="{00000000-0005-0000-0000-0000BE0C0000}"/>
    <cellStyle name="Normal 8 2 44 3" xfId="5374" xr:uid="{4321DDFD-7A5E-47D0-8551-F363FA3309BA}"/>
    <cellStyle name="Normal 8 2 45" xfId="2852" xr:uid="{00000000-0005-0000-0000-0000BF0C0000}"/>
    <cellStyle name="Normal 8 2 45 2" xfId="4263" xr:uid="{00000000-0005-0000-0000-0000C00C0000}"/>
    <cellStyle name="Normal 8 2 45 3" xfId="5375" xr:uid="{0954CFA9-697B-4554-8C4A-8910BF14B4C7}"/>
    <cellStyle name="Normal 8 2 46" xfId="2853" xr:uid="{00000000-0005-0000-0000-0000C10C0000}"/>
    <cellStyle name="Normal 8 2 46 2" xfId="4264" xr:uid="{00000000-0005-0000-0000-0000C20C0000}"/>
    <cellStyle name="Normal 8 2 46 3" xfId="5376" xr:uid="{EF88C054-0C54-421B-86DA-D9138BDC5089}"/>
    <cellStyle name="Normal 8 2 47" xfId="2854" xr:uid="{00000000-0005-0000-0000-0000C30C0000}"/>
    <cellStyle name="Normal 8 2 47 2" xfId="4265" xr:uid="{00000000-0005-0000-0000-0000C40C0000}"/>
    <cellStyle name="Normal 8 2 47 3" xfId="5377" xr:uid="{D3BF3086-563E-425E-A152-2F86AE35C029}"/>
    <cellStyle name="Normal 8 2 48" xfId="2855" xr:uid="{00000000-0005-0000-0000-0000C50C0000}"/>
    <cellStyle name="Normal 8 2 48 2" xfId="4266" xr:uid="{00000000-0005-0000-0000-0000C60C0000}"/>
    <cellStyle name="Normal 8 2 48 3" xfId="5378" xr:uid="{497E07EF-729B-419B-9F07-598643168F83}"/>
    <cellStyle name="Normal 8 2 49" xfId="2856" xr:uid="{00000000-0005-0000-0000-0000C70C0000}"/>
    <cellStyle name="Normal 8 2 49 2" xfId="4267" xr:uid="{00000000-0005-0000-0000-0000C80C0000}"/>
    <cellStyle name="Normal 8 2 49 3" xfId="5379" xr:uid="{6406B10A-EF97-4239-BC71-9CF891C29F37}"/>
    <cellStyle name="Normal 8 2 5" xfId="2857" xr:uid="{00000000-0005-0000-0000-0000C90C0000}"/>
    <cellStyle name="Normal 8 2 5 2" xfId="2858" xr:uid="{00000000-0005-0000-0000-0000CA0C0000}"/>
    <cellStyle name="Normal 8 2 5 2 2" xfId="2859" xr:uid="{00000000-0005-0000-0000-0000CB0C0000}"/>
    <cellStyle name="Normal 8 2 5 2 2 2" xfId="4270" xr:uid="{00000000-0005-0000-0000-0000CC0C0000}"/>
    <cellStyle name="Normal 8 2 5 2 2 3" xfId="5382" xr:uid="{8CCF7D6C-2CC3-464A-9F15-39FF549419A5}"/>
    <cellStyle name="Normal 8 2 5 2 3" xfId="4269" xr:uid="{00000000-0005-0000-0000-0000CD0C0000}"/>
    <cellStyle name="Normal 8 2 5 2 4" xfId="5381" xr:uid="{CE8457E9-A61C-495C-B338-031E4E7C037C}"/>
    <cellStyle name="Normal 8 2 5 3" xfId="2860" xr:uid="{00000000-0005-0000-0000-0000CE0C0000}"/>
    <cellStyle name="Normal 8 2 5 3 2" xfId="4271" xr:uid="{00000000-0005-0000-0000-0000CF0C0000}"/>
    <cellStyle name="Normal 8 2 5 3 3" xfId="5383" xr:uid="{953DB06D-8BC6-4041-BAE6-B9F9790A07AB}"/>
    <cellStyle name="Normal 8 2 5 4" xfId="4268" xr:uid="{00000000-0005-0000-0000-0000D00C0000}"/>
    <cellStyle name="Normal 8 2 5 5" xfId="5380" xr:uid="{B4DE9B58-4618-48ED-B12A-F3FCC0E841F9}"/>
    <cellStyle name="Normal 8 2 50" xfId="2861" xr:uid="{00000000-0005-0000-0000-0000D10C0000}"/>
    <cellStyle name="Normal 8 2 50 2" xfId="4272" xr:uid="{00000000-0005-0000-0000-0000D20C0000}"/>
    <cellStyle name="Normal 8 2 50 3" xfId="5384" xr:uid="{3F75702E-F466-4FB1-8382-7A5CB58D0670}"/>
    <cellStyle name="Normal 8 2 51" xfId="2862" xr:uid="{00000000-0005-0000-0000-0000D30C0000}"/>
    <cellStyle name="Normal 8 2 51 2" xfId="4273" xr:uid="{00000000-0005-0000-0000-0000D40C0000}"/>
    <cellStyle name="Normal 8 2 51 3" xfId="5385" xr:uid="{E6946DE1-B5E2-4EE4-BF58-684BA06F6460}"/>
    <cellStyle name="Normal 8 2 52" xfId="2863" xr:uid="{00000000-0005-0000-0000-0000D50C0000}"/>
    <cellStyle name="Normal 8 2 52 2" xfId="4274" xr:uid="{00000000-0005-0000-0000-0000D60C0000}"/>
    <cellStyle name="Normal 8 2 52 3" xfId="5386" xr:uid="{BDEDF2CE-2BBA-4D90-8AA1-C09D6941AAB7}"/>
    <cellStyle name="Normal 8 2 53" xfId="2864" xr:uid="{00000000-0005-0000-0000-0000D70C0000}"/>
    <cellStyle name="Normal 8 2 53 2" xfId="4275" xr:uid="{00000000-0005-0000-0000-0000D80C0000}"/>
    <cellStyle name="Normal 8 2 53 3" xfId="5387" xr:uid="{EFBA151F-4C83-4891-B408-5164437633A6}"/>
    <cellStyle name="Normal 8 2 54" xfId="2865" xr:uid="{00000000-0005-0000-0000-0000D90C0000}"/>
    <cellStyle name="Normal 8 2 54 2" xfId="4276" xr:uid="{00000000-0005-0000-0000-0000DA0C0000}"/>
    <cellStyle name="Normal 8 2 54 3" xfId="5388" xr:uid="{32D421B3-EF19-400E-A419-DE2DA4E4E02B}"/>
    <cellStyle name="Normal 8 2 55" xfId="2866" xr:uid="{00000000-0005-0000-0000-0000DB0C0000}"/>
    <cellStyle name="Normal 8 2 55 2" xfId="4277" xr:uid="{00000000-0005-0000-0000-0000DC0C0000}"/>
    <cellStyle name="Normal 8 2 55 3" xfId="5389" xr:uid="{E9856B1F-EB46-4332-B9B4-E9F649A80102}"/>
    <cellStyle name="Normal 8 2 56" xfId="2867" xr:uid="{00000000-0005-0000-0000-0000DD0C0000}"/>
    <cellStyle name="Normal 8 2 56 2" xfId="4278" xr:uid="{00000000-0005-0000-0000-0000DE0C0000}"/>
    <cellStyle name="Normal 8 2 56 3" xfId="5390" xr:uid="{1319CB63-3AA3-4CF0-8CCC-6322EC88A21A}"/>
    <cellStyle name="Normal 8 2 57" xfId="2868" xr:uid="{00000000-0005-0000-0000-0000DF0C0000}"/>
    <cellStyle name="Normal 8 2 57 2" xfId="4279" xr:uid="{00000000-0005-0000-0000-0000E00C0000}"/>
    <cellStyle name="Normal 8 2 57 3" xfId="5391" xr:uid="{AAD0827D-EC44-419F-8756-918B9AC19813}"/>
    <cellStyle name="Normal 8 2 58" xfId="2869" xr:uid="{00000000-0005-0000-0000-0000E10C0000}"/>
    <cellStyle name="Normal 8 2 58 2" xfId="4280" xr:uid="{00000000-0005-0000-0000-0000E20C0000}"/>
    <cellStyle name="Normal 8 2 58 3" xfId="5392" xr:uid="{6977039A-501C-4FDB-BE4E-2A9375CE7358}"/>
    <cellStyle name="Normal 8 2 59" xfId="2870" xr:uid="{00000000-0005-0000-0000-0000E30C0000}"/>
    <cellStyle name="Normal 8 2 59 2" xfId="4281" xr:uid="{00000000-0005-0000-0000-0000E40C0000}"/>
    <cellStyle name="Normal 8 2 59 3" xfId="5393" xr:uid="{AECAA697-FD85-47C2-A4DF-B19E4B191426}"/>
    <cellStyle name="Normal 8 2 6" xfId="2871" xr:uid="{00000000-0005-0000-0000-0000E50C0000}"/>
    <cellStyle name="Normal 8 2 6 2" xfId="2872" xr:uid="{00000000-0005-0000-0000-0000E60C0000}"/>
    <cellStyle name="Normal 8 2 6 2 2" xfId="2873" xr:uid="{00000000-0005-0000-0000-0000E70C0000}"/>
    <cellStyle name="Normal 8 2 6 2 2 2" xfId="4284" xr:uid="{00000000-0005-0000-0000-0000E80C0000}"/>
    <cellStyle name="Normal 8 2 6 2 2 3" xfId="5396" xr:uid="{18CD342E-782D-4A33-8770-43393630E9ED}"/>
    <cellStyle name="Normal 8 2 6 2 3" xfId="4283" xr:uid="{00000000-0005-0000-0000-0000E90C0000}"/>
    <cellStyle name="Normal 8 2 6 2 4" xfId="5395" xr:uid="{03E605C6-014B-4B5A-AAE0-A02FAF2C6EE5}"/>
    <cellStyle name="Normal 8 2 6 3" xfId="2874" xr:uid="{00000000-0005-0000-0000-0000EA0C0000}"/>
    <cellStyle name="Normal 8 2 6 3 2" xfId="4285" xr:uid="{00000000-0005-0000-0000-0000EB0C0000}"/>
    <cellStyle name="Normal 8 2 6 3 3" xfId="5397" xr:uid="{8FF1A305-27B9-4009-9200-9D79B31D31E7}"/>
    <cellStyle name="Normal 8 2 6 4" xfId="4282" xr:uid="{00000000-0005-0000-0000-0000EC0C0000}"/>
    <cellStyle name="Normal 8 2 6 5" xfId="5394" xr:uid="{47F2AF49-FF62-4222-A224-E1A5B69A7EA4}"/>
    <cellStyle name="Normal 8 2 60" xfId="2875" xr:uid="{00000000-0005-0000-0000-0000ED0C0000}"/>
    <cellStyle name="Normal 8 2 60 2" xfId="4286" xr:uid="{00000000-0005-0000-0000-0000EE0C0000}"/>
    <cellStyle name="Normal 8 2 60 3" xfId="5398" xr:uid="{DFEFC166-DE9A-4FBE-9E58-624C21B0726E}"/>
    <cellStyle name="Normal 8 2 61" xfId="2876" xr:uid="{00000000-0005-0000-0000-0000EF0C0000}"/>
    <cellStyle name="Normal 8 2 61 2" xfId="4287" xr:uid="{00000000-0005-0000-0000-0000F00C0000}"/>
    <cellStyle name="Normal 8 2 61 3" xfId="5399" xr:uid="{F3076FF6-CFE1-4C99-B8DE-B9DFD45FDDFE}"/>
    <cellStyle name="Normal 8 2 62" xfId="2877" xr:uid="{00000000-0005-0000-0000-0000F10C0000}"/>
    <cellStyle name="Normal 8 2 62 2" xfId="4288" xr:uid="{00000000-0005-0000-0000-0000F20C0000}"/>
    <cellStyle name="Normal 8 2 62 3" xfId="5400" xr:uid="{53EC6300-C570-47FE-AD8A-274C194AF037}"/>
    <cellStyle name="Normal 8 2 63" xfId="2878" xr:uid="{00000000-0005-0000-0000-0000F30C0000}"/>
    <cellStyle name="Normal 8 2 63 2" xfId="4289" xr:uid="{00000000-0005-0000-0000-0000F40C0000}"/>
    <cellStyle name="Normal 8 2 63 3" xfId="5401" xr:uid="{62261274-1F48-46CD-8894-1BB6B9008F8C}"/>
    <cellStyle name="Normal 8 2 64" xfId="2879" xr:uid="{00000000-0005-0000-0000-0000F50C0000}"/>
    <cellStyle name="Normal 8 2 64 2" xfId="4290" xr:uid="{00000000-0005-0000-0000-0000F60C0000}"/>
    <cellStyle name="Normal 8 2 64 3" xfId="5402" xr:uid="{FC3CF340-5D61-4944-8BC7-9DF9163EB340}"/>
    <cellStyle name="Normal 8 2 65" xfId="2880" xr:uid="{00000000-0005-0000-0000-0000F70C0000}"/>
    <cellStyle name="Normal 8 2 65 2" xfId="4291" xr:uid="{00000000-0005-0000-0000-0000F80C0000}"/>
    <cellStyle name="Normal 8 2 65 3" xfId="5403" xr:uid="{6C896630-7FF4-415C-B6FD-A65B50FC1F00}"/>
    <cellStyle name="Normal 8 2 66" xfId="2881" xr:uid="{00000000-0005-0000-0000-0000F90C0000}"/>
    <cellStyle name="Normal 8 2 66 2" xfId="4292" xr:uid="{00000000-0005-0000-0000-0000FA0C0000}"/>
    <cellStyle name="Normal 8 2 66 3" xfId="5404" xr:uid="{03F5B487-43FC-4C3A-85B5-4F6EA9AD2CF7}"/>
    <cellStyle name="Normal 8 2 67" xfId="2882" xr:uid="{00000000-0005-0000-0000-0000FB0C0000}"/>
    <cellStyle name="Normal 8 2 67 2" xfId="4293" xr:uid="{00000000-0005-0000-0000-0000FC0C0000}"/>
    <cellStyle name="Normal 8 2 67 3" xfId="5405" xr:uid="{F7AE94EA-4F50-4CD5-9387-B4EB1C9E680E}"/>
    <cellStyle name="Normal 8 2 68" xfId="2883" xr:uid="{00000000-0005-0000-0000-0000FD0C0000}"/>
    <cellStyle name="Normal 8 2 68 2" xfId="4294" xr:uid="{00000000-0005-0000-0000-0000FE0C0000}"/>
    <cellStyle name="Normal 8 2 68 3" xfId="5406" xr:uid="{85B1656C-13F0-4281-ABEB-F4640253F82A}"/>
    <cellStyle name="Normal 8 2 69" xfId="2884" xr:uid="{00000000-0005-0000-0000-0000FF0C0000}"/>
    <cellStyle name="Normal 8 2 69 2" xfId="4295" xr:uid="{00000000-0005-0000-0000-0000000D0000}"/>
    <cellStyle name="Normal 8 2 69 3" xfId="5407" xr:uid="{BB23E5D4-D55F-4C98-B74F-8C0ADC77B978}"/>
    <cellStyle name="Normal 8 2 7" xfId="2885" xr:uid="{00000000-0005-0000-0000-0000010D0000}"/>
    <cellStyle name="Normal 8 2 7 2" xfId="2886" xr:uid="{00000000-0005-0000-0000-0000020D0000}"/>
    <cellStyle name="Normal 8 2 7 2 2" xfId="2887" xr:uid="{00000000-0005-0000-0000-0000030D0000}"/>
    <cellStyle name="Normal 8 2 7 2 2 2" xfId="4298" xr:uid="{00000000-0005-0000-0000-0000040D0000}"/>
    <cellStyle name="Normal 8 2 7 2 2 3" xfId="5410" xr:uid="{BBAEFD4A-14D4-4EDD-A30F-A0F68E98B8CC}"/>
    <cellStyle name="Normal 8 2 7 2 3" xfId="4297" xr:uid="{00000000-0005-0000-0000-0000050D0000}"/>
    <cellStyle name="Normal 8 2 7 2 4" xfId="5409" xr:uid="{2465F2D4-8ABD-431E-98D2-9F355FC3A144}"/>
    <cellStyle name="Normal 8 2 7 3" xfId="2888" xr:uid="{00000000-0005-0000-0000-0000060D0000}"/>
    <cellStyle name="Normal 8 2 7 3 2" xfId="4299" xr:uid="{00000000-0005-0000-0000-0000070D0000}"/>
    <cellStyle name="Normal 8 2 7 3 3" xfId="5411" xr:uid="{71CF3725-BD38-47B3-8EE8-AA2995D3580C}"/>
    <cellStyle name="Normal 8 2 7 4" xfId="4296" xr:uid="{00000000-0005-0000-0000-0000080D0000}"/>
    <cellStyle name="Normal 8 2 7 5" xfId="5408" xr:uid="{0CD1ED90-BA84-4D37-B3E6-3F30A84E69E8}"/>
    <cellStyle name="Normal 8 2 70" xfId="2889" xr:uid="{00000000-0005-0000-0000-0000090D0000}"/>
    <cellStyle name="Normal 8 2 70 2" xfId="4300" xr:uid="{00000000-0005-0000-0000-00000A0D0000}"/>
    <cellStyle name="Normal 8 2 70 3" xfId="5412" xr:uid="{CFC65957-7155-4B3B-85D8-C0F7ECCE74D1}"/>
    <cellStyle name="Normal 8 2 71" xfId="2890" xr:uid="{00000000-0005-0000-0000-00000B0D0000}"/>
    <cellStyle name="Normal 8 2 71 2" xfId="4301" xr:uid="{00000000-0005-0000-0000-00000C0D0000}"/>
    <cellStyle name="Normal 8 2 71 3" xfId="5413" xr:uid="{8F08AB1D-D638-447D-9BA0-69E17D0E13DB}"/>
    <cellStyle name="Normal 8 2 72" xfId="2891" xr:uid="{00000000-0005-0000-0000-00000D0D0000}"/>
    <cellStyle name="Normal 8 2 72 2" xfId="4302" xr:uid="{00000000-0005-0000-0000-00000E0D0000}"/>
    <cellStyle name="Normal 8 2 72 3" xfId="5414" xr:uid="{35ABD131-05E1-4383-B5BF-5EC0EE6B06C7}"/>
    <cellStyle name="Normal 8 2 73" xfId="2892" xr:uid="{00000000-0005-0000-0000-00000F0D0000}"/>
    <cellStyle name="Normal 8 2 73 2" xfId="4303" xr:uid="{00000000-0005-0000-0000-0000100D0000}"/>
    <cellStyle name="Normal 8 2 73 3" xfId="5415" xr:uid="{D6430CFC-D623-4A8C-AC32-4DA87D114E16}"/>
    <cellStyle name="Normal 8 2 74" xfId="2893" xr:uid="{00000000-0005-0000-0000-0000110D0000}"/>
    <cellStyle name="Normal 8 2 74 2" xfId="4304" xr:uid="{00000000-0005-0000-0000-0000120D0000}"/>
    <cellStyle name="Normal 8 2 74 3" xfId="5416" xr:uid="{A8575C93-EAD2-4482-87AC-1CE5226E0F10}"/>
    <cellStyle name="Normal 8 2 75" xfId="2894" xr:uid="{00000000-0005-0000-0000-0000130D0000}"/>
    <cellStyle name="Normal 8 2 75 2" xfId="4305" xr:uid="{00000000-0005-0000-0000-0000140D0000}"/>
    <cellStyle name="Normal 8 2 75 3" xfId="5417" xr:uid="{5255707D-DD6A-46B4-9EEF-642E724A18F6}"/>
    <cellStyle name="Normal 8 2 76" xfId="2895" xr:uid="{00000000-0005-0000-0000-0000150D0000}"/>
    <cellStyle name="Normal 8 2 76 2" xfId="4306" xr:uid="{00000000-0005-0000-0000-0000160D0000}"/>
    <cellStyle name="Normal 8 2 76 3" xfId="5418" xr:uid="{4A209F1C-6051-41B7-A737-F6AEAA295BFF}"/>
    <cellStyle name="Normal 8 2 77" xfId="2896" xr:uid="{00000000-0005-0000-0000-0000170D0000}"/>
    <cellStyle name="Normal 8 2 77 2" xfId="4307" xr:uid="{00000000-0005-0000-0000-0000180D0000}"/>
    <cellStyle name="Normal 8 2 77 3" xfId="5419" xr:uid="{601874AA-BA6F-4101-A04B-E23B93769D04}"/>
    <cellStyle name="Normal 8 2 78" xfId="2897" xr:uid="{00000000-0005-0000-0000-0000190D0000}"/>
    <cellStyle name="Normal 8 2 78 2" xfId="4308" xr:uid="{00000000-0005-0000-0000-00001A0D0000}"/>
    <cellStyle name="Normal 8 2 78 3" xfId="5420" xr:uid="{F24A679D-C44F-47AC-BE94-BD6C5DD3FF7C}"/>
    <cellStyle name="Normal 8 2 79" xfId="2898" xr:uid="{00000000-0005-0000-0000-00001B0D0000}"/>
    <cellStyle name="Normal 8 2 79 2" xfId="4309" xr:uid="{00000000-0005-0000-0000-00001C0D0000}"/>
    <cellStyle name="Normal 8 2 79 3" xfId="5421" xr:uid="{BEB5AFDC-EA79-4368-9223-28BA7C9B51F3}"/>
    <cellStyle name="Normal 8 2 8" xfId="2899" xr:uid="{00000000-0005-0000-0000-00001D0D0000}"/>
    <cellStyle name="Normal 8 2 8 2" xfId="2900" xr:uid="{00000000-0005-0000-0000-00001E0D0000}"/>
    <cellStyle name="Normal 8 2 8 2 2" xfId="2901" xr:uid="{00000000-0005-0000-0000-00001F0D0000}"/>
    <cellStyle name="Normal 8 2 8 2 2 2" xfId="4312" xr:uid="{00000000-0005-0000-0000-0000200D0000}"/>
    <cellStyle name="Normal 8 2 8 2 2 3" xfId="5424" xr:uid="{3BDDD43F-AE9F-4EBE-81B4-87A057DD3DCD}"/>
    <cellStyle name="Normal 8 2 8 2 3" xfId="4311" xr:uid="{00000000-0005-0000-0000-0000210D0000}"/>
    <cellStyle name="Normal 8 2 8 2 4" xfId="5423" xr:uid="{D2BE228E-4B0A-492E-A8BE-0391BB4ABBF1}"/>
    <cellStyle name="Normal 8 2 8 3" xfId="2902" xr:uid="{00000000-0005-0000-0000-0000220D0000}"/>
    <cellStyle name="Normal 8 2 8 3 2" xfId="4313" xr:uid="{00000000-0005-0000-0000-0000230D0000}"/>
    <cellStyle name="Normal 8 2 8 3 3" xfId="5425" xr:uid="{015D4952-AAC4-413F-99CD-2DC20F128232}"/>
    <cellStyle name="Normal 8 2 8 4" xfId="4310" xr:uid="{00000000-0005-0000-0000-0000240D0000}"/>
    <cellStyle name="Normal 8 2 8 5" xfId="5422" xr:uid="{A714E46C-E954-43B8-B90E-F2A02E784AE7}"/>
    <cellStyle name="Normal 8 2 80" xfId="2903" xr:uid="{00000000-0005-0000-0000-0000250D0000}"/>
    <cellStyle name="Normal 8 2 80 2" xfId="4314" xr:uid="{00000000-0005-0000-0000-0000260D0000}"/>
    <cellStyle name="Normal 8 2 80 3" xfId="5426" xr:uid="{EEC5E249-80E6-43F1-BF2E-760318A31090}"/>
    <cellStyle name="Normal 8 2 81" xfId="2904" xr:uid="{00000000-0005-0000-0000-0000270D0000}"/>
    <cellStyle name="Normal 8 2 81 2" xfId="4315" xr:uid="{00000000-0005-0000-0000-0000280D0000}"/>
    <cellStyle name="Normal 8 2 81 3" xfId="5427" xr:uid="{F90C6B43-4A12-4879-9766-1F8E68E8C73D}"/>
    <cellStyle name="Normal 8 2 82" xfId="2905" xr:uid="{00000000-0005-0000-0000-0000290D0000}"/>
    <cellStyle name="Normal 8 2 82 2" xfId="4316" xr:uid="{00000000-0005-0000-0000-00002A0D0000}"/>
    <cellStyle name="Normal 8 2 82 3" xfId="5428" xr:uid="{5E669672-19FC-4ECC-AE6F-4772227179D9}"/>
    <cellStyle name="Normal 8 2 83" xfId="2906" xr:uid="{00000000-0005-0000-0000-00002B0D0000}"/>
    <cellStyle name="Normal 8 2 83 2" xfId="4317" xr:uid="{00000000-0005-0000-0000-00002C0D0000}"/>
    <cellStyle name="Normal 8 2 83 3" xfId="5429" xr:uid="{4D2E9D27-2997-4115-B40B-EE75F3E31387}"/>
    <cellStyle name="Normal 8 2 84" xfId="2907" xr:uid="{00000000-0005-0000-0000-00002D0D0000}"/>
    <cellStyle name="Normal 8 2 84 2" xfId="4318" xr:uid="{00000000-0005-0000-0000-00002E0D0000}"/>
    <cellStyle name="Normal 8 2 84 3" xfId="5430" xr:uid="{A069A899-8723-4B58-82A4-0BC0BDF18631}"/>
    <cellStyle name="Normal 8 2 85" xfId="2908" xr:uid="{00000000-0005-0000-0000-00002F0D0000}"/>
    <cellStyle name="Normal 8 2 85 2" xfId="4319" xr:uid="{00000000-0005-0000-0000-0000300D0000}"/>
    <cellStyle name="Normal 8 2 85 3" xfId="5431" xr:uid="{B17BD61C-5DD3-454B-B901-8E80B2DB6D5A}"/>
    <cellStyle name="Normal 8 2 86" xfId="2909" xr:uid="{00000000-0005-0000-0000-0000310D0000}"/>
    <cellStyle name="Normal 8 2 86 2" xfId="4320" xr:uid="{00000000-0005-0000-0000-0000320D0000}"/>
    <cellStyle name="Normal 8 2 86 3" xfId="5432" xr:uid="{18825E86-C6D8-4E59-BF29-DA53BD7B9DB2}"/>
    <cellStyle name="Normal 8 2 87" xfId="2910" xr:uid="{00000000-0005-0000-0000-0000330D0000}"/>
    <cellStyle name="Normal 8 2 87 2" xfId="4321" xr:uid="{00000000-0005-0000-0000-0000340D0000}"/>
    <cellStyle name="Normal 8 2 87 3" xfId="5433" xr:uid="{0F3123D1-D379-492F-9F81-D37776529539}"/>
    <cellStyle name="Normal 8 2 88" xfId="2911" xr:uid="{00000000-0005-0000-0000-0000350D0000}"/>
    <cellStyle name="Normal 8 2 88 2" xfId="4322" xr:uid="{00000000-0005-0000-0000-0000360D0000}"/>
    <cellStyle name="Normal 8 2 88 3" xfId="5434" xr:uid="{A56101A0-AECB-43B6-A5E3-66B8B3F51C8E}"/>
    <cellStyle name="Normal 8 2 89" xfId="2912" xr:uid="{00000000-0005-0000-0000-0000370D0000}"/>
    <cellStyle name="Normal 8 2 89 2" xfId="4323" xr:uid="{00000000-0005-0000-0000-0000380D0000}"/>
    <cellStyle name="Normal 8 2 89 3" xfId="5435" xr:uid="{51C317C4-5575-4B3C-8DD3-6C6686E7FB5C}"/>
    <cellStyle name="Normal 8 2 9" xfId="2913" xr:uid="{00000000-0005-0000-0000-0000390D0000}"/>
    <cellStyle name="Normal 8 2 9 2" xfId="2914" xr:uid="{00000000-0005-0000-0000-00003A0D0000}"/>
    <cellStyle name="Normal 8 2 9 2 2" xfId="2915" xr:uid="{00000000-0005-0000-0000-00003B0D0000}"/>
    <cellStyle name="Normal 8 2 9 2 2 2" xfId="4326" xr:uid="{00000000-0005-0000-0000-00003C0D0000}"/>
    <cellStyle name="Normal 8 2 9 2 2 3" xfId="5438" xr:uid="{F9A0DCC3-9110-4F33-AE8D-4A3A601D439C}"/>
    <cellStyle name="Normal 8 2 9 2 3" xfId="4325" xr:uid="{00000000-0005-0000-0000-00003D0D0000}"/>
    <cellStyle name="Normal 8 2 9 2 4" xfId="5437" xr:uid="{C344D2E3-56C9-48F6-86E7-D005E3DFC400}"/>
    <cellStyle name="Normal 8 2 9 3" xfId="2916" xr:uid="{00000000-0005-0000-0000-00003E0D0000}"/>
    <cellStyle name="Normal 8 2 9 3 2" xfId="4327" xr:uid="{00000000-0005-0000-0000-00003F0D0000}"/>
    <cellStyle name="Normal 8 2 9 3 3" xfId="5439" xr:uid="{FA48214D-5E7D-4FEF-951F-CD5B4AAA1ED9}"/>
    <cellStyle name="Normal 8 2 9 4" xfId="4324" xr:uid="{00000000-0005-0000-0000-0000400D0000}"/>
    <cellStyle name="Normal 8 2 9 5" xfId="5436" xr:uid="{18A4004D-24D8-4CC7-AE1D-77606FB5E9D2}"/>
    <cellStyle name="Normal 8 2 90" xfId="2917" xr:uid="{00000000-0005-0000-0000-0000410D0000}"/>
    <cellStyle name="Normal 8 2 90 2" xfId="4328" xr:uid="{00000000-0005-0000-0000-0000420D0000}"/>
    <cellStyle name="Normal 8 2 90 3" xfId="5440" xr:uid="{DD09038D-C97A-4583-A0AB-174EEFC4249E}"/>
    <cellStyle name="Normal 8 2 91" xfId="4192" xr:uid="{00000000-0005-0000-0000-0000430D0000}"/>
    <cellStyle name="Normal 8 2 92" xfId="3914" xr:uid="{00000000-0005-0000-0000-0000440D0000}"/>
    <cellStyle name="Normal 8 2 93" xfId="4081" xr:uid="{00000000-0005-0000-0000-0000450D0000}"/>
    <cellStyle name="Normal 8 2 94" xfId="3916" xr:uid="{00000000-0005-0000-0000-0000460D0000}"/>
    <cellStyle name="Normal 8 2 95" xfId="5304" xr:uid="{C1E528EE-9F30-40A5-80E4-017F02B1492B}"/>
    <cellStyle name="Normal 8 20" xfId="2918" xr:uid="{00000000-0005-0000-0000-0000470D0000}"/>
    <cellStyle name="Normal 8 20 2" xfId="4329" xr:uid="{00000000-0005-0000-0000-0000480D0000}"/>
    <cellStyle name="Normal 8 20 3" xfId="5441" xr:uid="{CB160B35-CD4A-41A7-B4A1-F592E599D9BB}"/>
    <cellStyle name="Normal 8 21" xfId="2919" xr:uid="{00000000-0005-0000-0000-0000490D0000}"/>
    <cellStyle name="Normal 8 21 2" xfId="4330" xr:uid="{00000000-0005-0000-0000-00004A0D0000}"/>
    <cellStyle name="Normal 8 21 3" xfId="5442" xr:uid="{B69358C0-3A3A-44DF-A7A1-68FEED1D7782}"/>
    <cellStyle name="Normal 8 22" xfId="2920" xr:uid="{00000000-0005-0000-0000-00004B0D0000}"/>
    <cellStyle name="Normal 8 22 2" xfId="4331" xr:uid="{00000000-0005-0000-0000-00004C0D0000}"/>
    <cellStyle name="Normal 8 22 3" xfId="5443" xr:uid="{B6F5317D-BAE6-4F38-BFD0-DF271EE19EB7}"/>
    <cellStyle name="Normal 8 23" xfId="2921" xr:uid="{00000000-0005-0000-0000-00004D0D0000}"/>
    <cellStyle name="Normal 8 23 2" xfId="4332" xr:uid="{00000000-0005-0000-0000-00004E0D0000}"/>
    <cellStyle name="Normal 8 23 3" xfId="5444" xr:uid="{44628895-CDA5-462C-ABB9-12D68FA906BF}"/>
    <cellStyle name="Normal 8 24" xfId="2922" xr:uid="{00000000-0005-0000-0000-00004F0D0000}"/>
    <cellStyle name="Normal 8 24 2" xfId="4333" xr:uid="{00000000-0005-0000-0000-0000500D0000}"/>
    <cellStyle name="Normal 8 24 3" xfId="5445" xr:uid="{FFC98C9F-4F96-41C0-8F0C-B0C5FB5A705A}"/>
    <cellStyle name="Normal 8 25" xfId="2923" xr:uid="{00000000-0005-0000-0000-0000510D0000}"/>
    <cellStyle name="Normal 8 25 2" xfId="4334" xr:uid="{00000000-0005-0000-0000-0000520D0000}"/>
    <cellStyle name="Normal 8 25 3" xfId="5446" xr:uid="{32E5EF70-8400-42E2-A02F-96A0073AE10E}"/>
    <cellStyle name="Normal 8 26" xfId="2924" xr:uid="{00000000-0005-0000-0000-0000530D0000}"/>
    <cellStyle name="Normal 8 26 2" xfId="4335" xr:uid="{00000000-0005-0000-0000-0000540D0000}"/>
    <cellStyle name="Normal 8 26 3" xfId="5447" xr:uid="{08E7CEA7-238D-4D68-A89E-952CEDB42E86}"/>
    <cellStyle name="Normal 8 27" xfId="2925" xr:uid="{00000000-0005-0000-0000-0000550D0000}"/>
    <cellStyle name="Normal 8 27 2" xfId="4336" xr:uid="{00000000-0005-0000-0000-0000560D0000}"/>
    <cellStyle name="Normal 8 27 3" xfId="5448" xr:uid="{0AED25A7-9946-4F1D-AB3B-13249F329574}"/>
    <cellStyle name="Normal 8 28" xfId="2926" xr:uid="{00000000-0005-0000-0000-0000570D0000}"/>
    <cellStyle name="Normal 8 28 2" xfId="4337" xr:uid="{00000000-0005-0000-0000-0000580D0000}"/>
    <cellStyle name="Normal 8 28 3" xfId="5449" xr:uid="{97309C33-712C-4A14-A269-3A13EE846B8B}"/>
    <cellStyle name="Normal 8 29" xfId="2927" xr:uid="{00000000-0005-0000-0000-0000590D0000}"/>
    <cellStyle name="Normal 8 29 2" xfId="4338" xr:uid="{00000000-0005-0000-0000-00005A0D0000}"/>
    <cellStyle name="Normal 8 29 3" xfId="5450" xr:uid="{2D994454-A4DE-4C33-8420-F4EE77B7F26E}"/>
    <cellStyle name="Normal 8 3" xfId="2928" xr:uid="{00000000-0005-0000-0000-00005B0D0000}"/>
    <cellStyle name="Normál 8 3" xfId="2929" xr:uid="{00000000-0005-0000-0000-00005C0D0000}"/>
    <cellStyle name="Normal 8 3 10" xfId="2930" xr:uid="{00000000-0005-0000-0000-00005D0D0000}"/>
    <cellStyle name="Normal 8 3 10 2" xfId="2931" xr:uid="{00000000-0005-0000-0000-00005E0D0000}"/>
    <cellStyle name="Normal 8 3 10 2 2" xfId="4341" xr:uid="{00000000-0005-0000-0000-00005F0D0000}"/>
    <cellStyle name="Normal 8 3 10 2 3" xfId="5453" xr:uid="{FE7E99FE-A99E-4C4D-9196-6B5806DAE516}"/>
    <cellStyle name="Normal 8 3 10 3" xfId="4340" xr:uid="{00000000-0005-0000-0000-0000600D0000}"/>
    <cellStyle name="Normal 8 3 10 4" xfId="5452" xr:uid="{DCADB7A4-E258-4DFF-AA89-9980FF36692B}"/>
    <cellStyle name="Normal 8 3 11" xfId="2932" xr:uid="{00000000-0005-0000-0000-0000610D0000}"/>
    <cellStyle name="Normal 8 3 11 2" xfId="2933" xr:uid="{00000000-0005-0000-0000-0000620D0000}"/>
    <cellStyle name="Normal 8 3 11 2 2" xfId="4343" xr:uid="{00000000-0005-0000-0000-0000630D0000}"/>
    <cellStyle name="Normal 8 3 11 2 3" xfId="5455" xr:uid="{CF061A87-5470-4C75-8AB9-863F2D43E3AC}"/>
    <cellStyle name="Normal 8 3 11 3" xfId="4342" xr:uid="{00000000-0005-0000-0000-0000640D0000}"/>
    <cellStyle name="Normal 8 3 11 4" xfId="5454" xr:uid="{C0AD16B0-BF42-4F59-85E9-DBFF38CEA257}"/>
    <cellStyle name="Normal 8 3 12" xfId="2934" xr:uid="{00000000-0005-0000-0000-0000650D0000}"/>
    <cellStyle name="Normal 8 3 12 2" xfId="4344" xr:uid="{00000000-0005-0000-0000-0000660D0000}"/>
    <cellStyle name="Normal 8 3 12 3" xfId="5456" xr:uid="{6F232A29-A254-41BF-880C-E6383A686268}"/>
    <cellStyle name="Normal 8 3 13" xfId="2935" xr:uid="{00000000-0005-0000-0000-0000670D0000}"/>
    <cellStyle name="Normal 8 3 13 2" xfId="4345" xr:uid="{00000000-0005-0000-0000-0000680D0000}"/>
    <cellStyle name="Normal 8 3 13 3" xfId="5457" xr:uid="{9D7D8A9B-04A6-48C1-B748-456A3D731572}"/>
    <cellStyle name="Normal 8 3 14" xfId="2936" xr:uid="{00000000-0005-0000-0000-0000690D0000}"/>
    <cellStyle name="Normal 8 3 14 2" xfId="4346" xr:uid="{00000000-0005-0000-0000-00006A0D0000}"/>
    <cellStyle name="Normal 8 3 14 3" xfId="5458" xr:uid="{5FC3556E-8B40-4F8E-BBAD-ED9C6DF3C609}"/>
    <cellStyle name="Normal 8 3 15" xfId="2937" xr:uid="{00000000-0005-0000-0000-00006B0D0000}"/>
    <cellStyle name="Normal 8 3 15 2" xfId="4347" xr:uid="{00000000-0005-0000-0000-00006C0D0000}"/>
    <cellStyle name="Normal 8 3 15 3" xfId="5459" xr:uid="{CCAFAFEA-D740-4444-BD20-B372A931D6CD}"/>
    <cellStyle name="Normal 8 3 16" xfId="2938" xr:uid="{00000000-0005-0000-0000-00006D0D0000}"/>
    <cellStyle name="Normal 8 3 16 2" xfId="4348" xr:uid="{00000000-0005-0000-0000-00006E0D0000}"/>
    <cellStyle name="Normal 8 3 16 3" xfId="5460" xr:uid="{2133F647-DFA2-4C16-94C1-5DC44CF94535}"/>
    <cellStyle name="Normal 8 3 17" xfId="2939" xr:uid="{00000000-0005-0000-0000-00006F0D0000}"/>
    <cellStyle name="Normal 8 3 17 2" xfId="4349" xr:uid="{00000000-0005-0000-0000-0000700D0000}"/>
    <cellStyle name="Normal 8 3 17 3" xfId="5461" xr:uid="{01A8E17D-491C-47F6-ABCF-2B58B1C26D58}"/>
    <cellStyle name="Normal 8 3 18" xfId="2940" xr:uid="{00000000-0005-0000-0000-0000710D0000}"/>
    <cellStyle name="Normal 8 3 18 2" xfId="4350" xr:uid="{00000000-0005-0000-0000-0000720D0000}"/>
    <cellStyle name="Normal 8 3 18 3" xfId="5462" xr:uid="{D8AEC330-66BE-49BB-879B-73F01F7A92A7}"/>
    <cellStyle name="Normal 8 3 19" xfId="2941" xr:uid="{00000000-0005-0000-0000-0000730D0000}"/>
    <cellStyle name="Normal 8 3 19 2" xfId="4351" xr:uid="{00000000-0005-0000-0000-0000740D0000}"/>
    <cellStyle name="Normal 8 3 19 3" xfId="5463" xr:uid="{AFF372CD-98FE-4213-AD93-2AC39F7C0D44}"/>
    <cellStyle name="Normal 8 3 2" xfId="2942" xr:uid="{00000000-0005-0000-0000-0000750D0000}"/>
    <cellStyle name="Normal 8 3 2 2" xfId="2943" xr:uid="{00000000-0005-0000-0000-0000760D0000}"/>
    <cellStyle name="Normal 8 3 2 2 2" xfId="2944" xr:uid="{00000000-0005-0000-0000-0000770D0000}"/>
    <cellStyle name="Normal 8 3 2 2 2 2" xfId="2945" xr:uid="{00000000-0005-0000-0000-0000780D0000}"/>
    <cellStyle name="Normal 8 3 2 2 2 2 2" xfId="2946" xr:uid="{00000000-0005-0000-0000-0000790D0000}"/>
    <cellStyle name="Normal 8 3 2 2 2 2 2 2" xfId="4356" xr:uid="{00000000-0005-0000-0000-00007A0D0000}"/>
    <cellStyle name="Normal 8 3 2 2 2 2 2 3" xfId="5468" xr:uid="{605E0D53-AB3A-428E-8C8F-C3FE5CDDE82A}"/>
    <cellStyle name="Normal 8 3 2 2 2 2 3" xfId="4355" xr:uid="{00000000-0005-0000-0000-00007B0D0000}"/>
    <cellStyle name="Normal 8 3 2 2 2 2 4" xfId="5467" xr:uid="{C118A026-0B03-4EAE-B135-56ED12535E95}"/>
    <cellStyle name="Normal 8 3 2 2 2 3" xfId="2947" xr:uid="{00000000-0005-0000-0000-00007C0D0000}"/>
    <cellStyle name="Normal 8 3 2 2 2 3 2" xfId="4357" xr:uid="{00000000-0005-0000-0000-00007D0D0000}"/>
    <cellStyle name="Normal 8 3 2 2 2 3 3" xfId="5469" xr:uid="{A4388213-C1E4-4113-81F5-510BECB16231}"/>
    <cellStyle name="Normal 8 3 2 2 2 4" xfId="4354" xr:uid="{00000000-0005-0000-0000-00007E0D0000}"/>
    <cellStyle name="Normal 8 3 2 2 2 5" xfId="5466" xr:uid="{4F3E6AEE-40DD-4719-A7F5-7273167F54CB}"/>
    <cellStyle name="Normal 8 3 2 2 3" xfId="2948" xr:uid="{00000000-0005-0000-0000-00007F0D0000}"/>
    <cellStyle name="Normal 8 3 2 2 3 2" xfId="2949" xr:uid="{00000000-0005-0000-0000-0000800D0000}"/>
    <cellStyle name="Normal 8 3 2 2 3 2 2" xfId="4359" xr:uid="{00000000-0005-0000-0000-0000810D0000}"/>
    <cellStyle name="Normal 8 3 2 2 3 2 3" xfId="5471" xr:uid="{C6CEC1DE-4BED-4C3F-8D23-926CF4BE248B}"/>
    <cellStyle name="Normal 8 3 2 2 3 3" xfId="4358" xr:uid="{00000000-0005-0000-0000-0000820D0000}"/>
    <cellStyle name="Normal 8 3 2 2 3 4" xfId="5470" xr:uid="{B2D94FB3-D144-4BB2-92E1-C35B3BAFD8E8}"/>
    <cellStyle name="Normal 8 3 2 2 4" xfId="2950" xr:uid="{00000000-0005-0000-0000-0000830D0000}"/>
    <cellStyle name="Normal 8 3 2 2 4 2" xfId="4360" xr:uid="{00000000-0005-0000-0000-0000840D0000}"/>
    <cellStyle name="Normal 8 3 2 2 4 3" xfId="5472" xr:uid="{D3AC5DB0-D06F-48ED-B54D-9942761834D6}"/>
    <cellStyle name="Normal 8 3 2 2 5" xfId="4353" xr:uid="{00000000-0005-0000-0000-0000850D0000}"/>
    <cellStyle name="Normal 8 3 2 2 6" xfId="5465" xr:uid="{053A8BC6-413D-4909-BAF6-8E89D6070B6F}"/>
    <cellStyle name="Normal 8 3 2 3" xfId="2951" xr:uid="{00000000-0005-0000-0000-0000860D0000}"/>
    <cellStyle name="Normal 8 3 2 3 2" xfId="2952" xr:uid="{00000000-0005-0000-0000-0000870D0000}"/>
    <cellStyle name="Normal 8 3 2 3 2 2" xfId="2953" xr:uid="{00000000-0005-0000-0000-0000880D0000}"/>
    <cellStyle name="Normal 8 3 2 3 2 2 2" xfId="4363" xr:uid="{00000000-0005-0000-0000-0000890D0000}"/>
    <cellStyle name="Normal 8 3 2 3 2 2 3" xfId="5475" xr:uid="{1BB3D13B-4703-486E-8876-C1408B31AC44}"/>
    <cellStyle name="Normal 8 3 2 3 2 3" xfId="4362" xr:uid="{00000000-0005-0000-0000-00008A0D0000}"/>
    <cellStyle name="Normal 8 3 2 3 2 4" xfId="5474" xr:uid="{E4F9B7E8-A679-42EE-A533-A6B2232E511C}"/>
    <cellStyle name="Normal 8 3 2 3 3" xfId="2954" xr:uid="{00000000-0005-0000-0000-00008B0D0000}"/>
    <cellStyle name="Normal 8 3 2 3 3 2" xfId="4364" xr:uid="{00000000-0005-0000-0000-00008C0D0000}"/>
    <cellStyle name="Normal 8 3 2 3 3 3" xfId="5476" xr:uid="{C1E02395-48D3-4BE3-A1FF-AA5F8CF890DB}"/>
    <cellStyle name="Normal 8 3 2 3 4" xfId="4361" xr:uid="{00000000-0005-0000-0000-00008D0D0000}"/>
    <cellStyle name="Normal 8 3 2 3 5" xfId="5473" xr:uid="{3A0A8D74-F741-4B53-B964-A0B843177401}"/>
    <cellStyle name="Normal 8 3 2 4" xfId="2955" xr:uid="{00000000-0005-0000-0000-00008E0D0000}"/>
    <cellStyle name="Normal 8 3 2 4 2" xfId="2956" xr:uid="{00000000-0005-0000-0000-00008F0D0000}"/>
    <cellStyle name="Normal 8 3 2 4 2 2" xfId="4366" xr:uid="{00000000-0005-0000-0000-0000900D0000}"/>
    <cellStyle name="Normal 8 3 2 4 2 3" xfId="5478" xr:uid="{D9B1C287-C26C-4CD9-8716-FD971FC65197}"/>
    <cellStyle name="Normal 8 3 2 4 3" xfId="4365" xr:uid="{00000000-0005-0000-0000-0000910D0000}"/>
    <cellStyle name="Normal 8 3 2 4 4" xfId="5477" xr:uid="{CA2777A1-A598-487F-A2AD-71822BA6B155}"/>
    <cellStyle name="Normal 8 3 2 5" xfId="2957" xr:uid="{00000000-0005-0000-0000-0000920D0000}"/>
    <cellStyle name="Normal 8 3 2 5 2" xfId="4367" xr:uid="{00000000-0005-0000-0000-0000930D0000}"/>
    <cellStyle name="Normal 8 3 2 5 3" xfId="5479" xr:uid="{5EEED5ED-1966-47A0-AF21-064D343D88A4}"/>
    <cellStyle name="Normal 8 3 2 6" xfId="2958" xr:uid="{00000000-0005-0000-0000-0000940D0000}"/>
    <cellStyle name="Normal 8 3 2 6 2" xfId="4368" xr:uid="{00000000-0005-0000-0000-0000950D0000}"/>
    <cellStyle name="Normal 8 3 2 6 3" xfId="5480" xr:uid="{315FC356-DDDE-40EF-8895-781022663329}"/>
    <cellStyle name="Normal 8 3 2 7" xfId="4352" xr:uid="{00000000-0005-0000-0000-0000960D0000}"/>
    <cellStyle name="Normal 8 3 2 8" xfId="5464" xr:uid="{6A9FE703-D69A-4802-AAB9-8C2F265DBEF0}"/>
    <cellStyle name="Normal 8 3 20" xfId="2959" xr:uid="{00000000-0005-0000-0000-0000970D0000}"/>
    <cellStyle name="Normal 8 3 20 2" xfId="4369" xr:uid="{00000000-0005-0000-0000-0000980D0000}"/>
    <cellStyle name="Normal 8 3 20 3" xfId="5481" xr:uid="{001F3735-8D2C-4D40-98BB-33D748170554}"/>
    <cellStyle name="Normal 8 3 21" xfId="2960" xr:uid="{00000000-0005-0000-0000-0000990D0000}"/>
    <cellStyle name="Normal 8 3 21 2" xfId="4370" xr:uid="{00000000-0005-0000-0000-00009A0D0000}"/>
    <cellStyle name="Normal 8 3 21 3" xfId="5482" xr:uid="{EE6221ED-9AA6-4F6E-9D3D-B650AE6CF8A3}"/>
    <cellStyle name="Normal 8 3 22" xfId="2961" xr:uid="{00000000-0005-0000-0000-00009B0D0000}"/>
    <cellStyle name="Normal 8 3 22 2" xfId="4371" xr:uid="{00000000-0005-0000-0000-00009C0D0000}"/>
    <cellStyle name="Normal 8 3 22 3" xfId="5483" xr:uid="{9BD17A55-27B5-41A8-879C-AFCC454BB94A}"/>
    <cellStyle name="Normal 8 3 23" xfId="2962" xr:uid="{00000000-0005-0000-0000-00009D0D0000}"/>
    <cellStyle name="Normal 8 3 23 2" xfId="4372" xr:uid="{00000000-0005-0000-0000-00009E0D0000}"/>
    <cellStyle name="Normal 8 3 23 3" xfId="5484" xr:uid="{6B96119C-D167-4780-8C30-C1407F6F5101}"/>
    <cellStyle name="Normal 8 3 24" xfId="2963" xr:uid="{00000000-0005-0000-0000-00009F0D0000}"/>
    <cellStyle name="Normal 8 3 24 2" xfId="4373" xr:uid="{00000000-0005-0000-0000-0000A00D0000}"/>
    <cellStyle name="Normal 8 3 24 3" xfId="5485" xr:uid="{D52B0B35-C99E-4EC6-BB06-0EA140F1E743}"/>
    <cellStyle name="Normal 8 3 25" xfId="2964" xr:uid="{00000000-0005-0000-0000-0000A10D0000}"/>
    <cellStyle name="Normal 8 3 25 2" xfId="4374" xr:uid="{00000000-0005-0000-0000-0000A20D0000}"/>
    <cellStyle name="Normal 8 3 25 3" xfId="5486" xr:uid="{0C004808-EA95-44D4-A105-C02E136BF741}"/>
    <cellStyle name="Normal 8 3 26" xfId="2965" xr:uid="{00000000-0005-0000-0000-0000A30D0000}"/>
    <cellStyle name="Normal 8 3 26 2" xfId="4375" xr:uid="{00000000-0005-0000-0000-0000A40D0000}"/>
    <cellStyle name="Normal 8 3 26 3" xfId="5487" xr:uid="{5CFA3AF3-C699-4452-B419-711844479911}"/>
    <cellStyle name="Normal 8 3 27" xfId="2966" xr:uid="{00000000-0005-0000-0000-0000A50D0000}"/>
    <cellStyle name="Normal 8 3 27 2" xfId="4376" xr:uid="{00000000-0005-0000-0000-0000A60D0000}"/>
    <cellStyle name="Normal 8 3 27 3" xfId="5488" xr:uid="{8463109E-3E9E-4845-8878-FA87F9F4A0DD}"/>
    <cellStyle name="Normal 8 3 28" xfId="2967" xr:uid="{00000000-0005-0000-0000-0000A70D0000}"/>
    <cellStyle name="Normal 8 3 28 2" xfId="4377" xr:uid="{00000000-0005-0000-0000-0000A80D0000}"/>
    <cellStyle name="Normal 8 3 28 3" xfId="5489" xr:uid="{3B274AFD-D6C3-4D9E-892D-E9D60B212A1A}"/>
    <cellStyle name="Normal 8 3 29" xfId="2968" xr:uid="{00000000-0005-0000-0000-0000A90D0000}"/>
    <cellStyle name="Normal 8 3 29 2" xfId="4378" xr:uid="{00000000-0005-0000-0000-0000AA0D0000}"/>
    <cellStyle name="Normal 8 3 29 3" xfId="5490" xr:uid="{A991ABB1-6E5D-47D0-AB5E-4BD82E88965A}"/>
    <cellStyle name="Normal 8 3 3" xfId="2969" xr:uid="{00000000-0005-0000-0000-0000AB0D0000}"/>
    <cellStyle name="Normal 8 3 3 2" xfId="2970" xr:uid="{00000000-0005-0000-0000-0000AC0D0000}"/>
    <cellStyle name="Normal 8 3 3 2 2" xfId="2971" xr:uid="{00000000-0005-0000-0000-0000AD0D0000}"/>
    <cellStyle name="Normal 8 3 3 2 2 2" xfId="2972" xr:uid="{00000000-0005-0000-0000-0000AE0D0000}"/>
    <cellStyle name="Normal 8 3 3 2 2 2 2" xfId="4382" xr:uid="{00000000-0005-0000-0000-0000AF0D0000}"/>
    <cellStyle name="Normal 8 3 3 2 2 2 3" xfId="5494" xr:uid="{F46AA7FC-2A15-4284-8D2F-F3BD69999F8E}"/>
    <cellStyle name="Normal 8 3 3 2 2 3" xfId="4381" xr:uid="{00000000-0005-0000-0000-0000B00D0000}"/>
    <cellStyle name="Normal 8 3 3 2 2 4" xfId="5493" xr:uid="{2F41F0BF-5EF1-42F7-B5D9-C4C0DEAA5A47}"/>
    <cellStyle name="Normal 8 3 3 2 3" xfId="2973" xr:uid="{00000000-0005-0000-0000-0000B10D0000}"/>
    <cellStyle name="Normal 8 3 3 2 3 2" xfId="4383" xr:uid="{00000000-0005-0000-0000-0000B20D0000}"/>
    <cellStyle name="Normal 8 3 3 2 3 3" xfId="5495" xr:uid="{CCC0BB0C-CCE4-4EA2-B44D-FF35FCCA0CAA}"/>
    <cellStyle name="Normal 8 3 3 2 4" xfId="4380" xr:uid="{00000000-0005-0000-0000-0000B30D0000}"/>
    <cellStyle name="Normal 8 3 3 2 5" xfId="5492" xr:uid="{E8041807-DCC8-40BB-BF5D-47A492E68EE8}"/>
    <cellStyle name="Normal 8 3 3 3" xfId="2974" xr:uid="{00000000-0005-0000-0000-0000B40D0000}"/>
    <cellStyle name="Normal 8 3 3 3 2" xfId="2975" xr:uid="{00000000-0005-0000-0000-0000B50D0000}"/>
    <cellStyle name="Normal 8 3 3 3 2 2" xfId="4385" xr:uid="{00000000-0005-0000-0000-0000B60D0000}"/>
    <cellStyle name="Normal 8 3 3 3 2 3" xfId="5497" xr:uid="{E7A1F4AE-BBB5-44FD-B0B4-DBE746224537}"/>
    <cellStyle name="Normal 8 3 3 3 3" xfId="4384" xr:uid="{00000000-0005-0000-0000-0000B70D0000}"/>
    <cellStyle name="Normal 8 3 3 3 4" xfId="5496" xr:uid="{9CA7BC91-47FC-4CD9-BB7D-353007934404}"/>
    <cellStyle name="Normal 8 3 3 4" xfId="2976" xr:uid="{00000000-0005-0000-0000-0000B80D0000}"/>
    <cellStyle name="Normal 8 3 3 4 2" xfId="4386" xr:uid="{00000000-0005-0000-0000-0000B90D0000}"/>
    <cellStyle name="Normal 8 3 3 4 3" xfId="5498" xr:uid="{ACC48AB6-97AB-44AD-91D3-48D831DD0181}"/>
    <cellStyle name="Normal 8 3 3 5" xfId="4379" xr:uid="{00000000-0005-0000-0000-0000BA0D0000}"/>
    <cellStyle name="Normal 8 3 3 6" xfId="5491" xr:uid="{55B2F60B-011E-488D-A180-2C0A5A0F3F4F}"/>
    <cellStyle name="Normal 8 3 30" xfId="2977" xr:uid="{00000000-0005-0000-0000-0000BB0D0000}"/>
    <cellStyle name="Normal 8 3 30 2" xfId="4387" xr:uid="{00000000-0005-0000-0000-0000BC0D0000}"/>
    <cellStyle name="Normal 8 3 30 3" xfId="5499" xr:uid="{03867324-A147-431A-83F9-38FD04CFAE48}"/>
    <cellStyle name="Normal 8 3 31" xfId="2978" xr:uid="{00000000-0005-0000-0000-0000BD0D0000}"/>
    <cellStyle name="Normal 8 3 31 2" xfId="4388" xr:uid="{00000000-0005-0000-0000-0000BE0D0000}"/>
    <cellStyle name="Normal 8 3 31 3" xfId="5500" xr:uid="{4D1DFE63-669A-4012-8EC9-49FAA8A31DEB}"/>
    <cellStyle name="Normal 8 3 32" xfId="2979" xr:uid="{00000000-0005-0000-0000-0000BF0D0000}"/>
    <cellStyle name="Normal 8 3 32 2" xfId="4389" xr:uid="{00000000-0005-0000-0000-0000C00D0000}"/>
    <cellStyle name="Normal 8 3 32 3" xfId="5501" xr:uid="{709C2BC4-1396-4B34-B2A4-525B2E67F386}"/>
    <cellStyle name="Normal 8 3 33" xfId="2980" xr:uid="{00000000-0005-0000-0000-0000C10D0000}"/>
    <cellStyle name="Normal 8 3 33 2" xfId="4390" xr:uid="{00000000-0005-0000-0000-0000C20D0000}"/>
    <cellStyle name="Normal 8 3 33 3" xfId="5502" xr:uid="{C1856D6D-9B71-4704-928F-72B07830989A}"/>
    <cellStyle name="Normal 8 3 34" xfId="2981" xr:uid="{00000000-0005-0000-0000-0000C30D0000}"/>
    <cellStyle name="Normal 8 3 34 2" xfId="4391" xr:uid="{00000000-0005-0000-0000-0000C40D0000}"/>
    <cellStyle name="Normal 8 3 34 3" xfId="5503" xr:uid="{407DB03E-D9FF-4FB6-890F-B16886993614}"/>
    <cellStyle name="Normal 8 3 35" xfId="2982" xr:uid="{00000000-0005-0000-0000-0000C50D0000}"/>
    <cellStyle name="Normal 8 3 35 2" xfId="4392" xr:uid="{00000000-0005-0000-0000-0000C60D0000}"/>
    <cellStyle name="Normal 8 3 35 3" xfId="5504" xr:uid="{9FD32896-D03C-4E77-B482-696B0A664946}"/>
    <cellStyle name="Normal 8 3 36" xfId="2983" xr:uid="{00000000-0005-0000-0000-0000C70D0000}"/>
    <cellStyle name="Normal 8 3 36 2" xfId="4393" xr:uid="{00000000-0005-0000-0000-0000C80D0000}"/>
    <cellStyle name="Normal 8 3 36 3" xfId="5505" xr:uid="{606400EF-8D68-490F-A907-B701E13C345F}"/>
    <cellStyle name="Normal 8 3 37" xfId="2984" xr:uid="{00000000-0005-0000-0000-0000C90D0000}"/>
    <cellStyle name="Normal 8 3 37 2" xfId="4394" xr:uid="{00000000-0005-0000-0000-0000CA0D0000}"/>
    <cellStyle name="Normal 8 3 37 3" xfId="5506" xr:uid="{CA3AC6FB-8945-4497-8412-9040F8B6CBC6}"/>
    <cellStyle name="Normal 8 3 38" xfId="2985" xr:uid="{00000000-0005-0000-0000-0000CB0D0000}"/>
    <cellStyle name="Normal 8 3 38 2" xfId="4395" xr:uid="{00000000-0005-0000-0000-0000CC0D0000}"/>
    <cellStyle name="Normal 8 3 38 3" xfId="5507" xr:uid="{084A8499-7D95-400E-84FF-BDF2F33FE2AB}"/>
    <cellStyle name="Normal 8 3 39" xfId="2986" xr:uid="{00000000-0005-0000-0000-0000CD0D0000}"/>
    <cellStyle name="Normal 8 3 39 2" xfId="4396" xr:uid="{00000000-0005-0000-0000-0000CE0D0000}"/>
    <cellStyle name="Normal 8 3 39 3" xfId="5508" xr:uid="{D0E1172C-2F9B-4181-A354-1487BE7D96E7}"/>
    <cellStyle name="Normal 8 3 4" xfId="2987" xr:uid="{00000000-0005-0000-0000-0000CF0D0000}"/>
    <cellStyle name="Normal 8 3 4 2" xfId="2988" xr:uid="{00000000-0005-0000-0000-0000D00D0000}"/>
    <cellStyle name="Normal 8 3 4 2 2" xfId="2989" xr:uid="{00000000-0005-0000-0000-0000D10D0000}"/>
    <cellStyle name="Normal 8 3 4 2 2 2" xfId="2990" xr:uid="{00000000-0005-0000-0000-0000D20D0000}"/>
    <cellStyle name="Normal 8 3 4 2 2 2 2" xfId="4400" xr:uid="{00000000-0005-0000-0000-0000D30D0000}"/>
    <cellStyle name="Normal 8 3 4 2 2 2 3" xfId="5512" xr:uid="{D08D16F5-4599-4693-B3B1-34FDBE329AF7}"/>
    <cellStyle name="Normal 8 3 4 2 2 3" xfId="4399" xr:uid="{00000000-0005-0000-0000-0000D40D0000}"/>
    <cellStyle name="Normal 8 3 4 2 2 4" xfId="5511" xr:uid="{93C02D63-13A5-446D-AAE4-F54676D370D2}"/>
    <cellStyle name="Normal 8 3 4 2 3" xfId="2991" xr:uid="{00000000-0005-0000-0000-0000D50D0000}"/>
    <cellStyle name="Normal 8 3 4 2 3 2" xfId="4401" xr:uid="{00000000-0005-0000-0000-0000D60D0000}"/>
    <cellStyle name="Normal 8 3 4 2 3 3" xfId="5513" xr:uid="{FFE24CF2-3905-4209-A964-C28A9F764668}"/>
    <cellStyle name="Normal 8 3 4 2 4" xfId="4398" xr:uid="{00000000-0005-0000-0000-0000D70D0000}"/>
    <cellStyle name="Normal 8 3 4 2 5" xfId="5510" xr:uid="{56CA1479-A5BA-4125-820F-C6D01537C086}"/>
    <cellStyle name="Normal 8 3 4 3" xfId="2992" xr:uid="{00000000-0005-0000-0000-0000D80D0000}"/>
    <cellStyle name="Normal 8 3 4 3 2" xfId="2993" xr:uid="{00000000-0005-0000-0000-0000D90D0000}"/>
    <cellStyle name="Normal 8 3 4 3 2 2" xfId="4403" xr:uid="{00000000-0005-0000-0000-0000DA0D0000}"/>
    <cellStyle name="Normal 8 3 4 3 2 3" xfId="5515" xr:uid="{46F82031-C700-456B-AA80-BEE9C21E01EE}"/>
    <cellStyle name="Normal 8 3 4 3 3" xfId="4402" xr:uid="{00000000-0005-0000-0000-0000DB0D0000}"/>
    <cellStyle name="Normal 8 3 4 3 4" xfId="5514" xr:uid="{7041AE10-1137-4AC5-87B0-0BA3831F0AEF}"/>
    <cellStyle name="Normal 8 3 4 4" xfId="2994" xr:uid="{00000000-0005-0000-0000-0000DC0D0000}"/>
    <cellStyle name="Normal 8 3 4 4 2" xfId="4404" xr:uid="{00000000-0005-0000-0000-0000DD0D0000}"/>
    <cellStyle name="Normal 8 3 4 4 3" xfId="5516" xr:uid="{B756A29C-7AA1-47EC-B36C-3E0EDC3D2291}"/>
    <cellStyle name="Normal 8 3 4 5" xfId="4397" xr:uid="{00000000-0005-0000-0000-0000DE0D0000}"/>
    <cellStyle name="Normal 8 3 4 6" xfId="5509" xr:uid="{D00844B3-9651-42A9-A618-2F6677C1DA58}"/>
    <cellStyle name="Normal 8 3 40" xfId="2995" xr:uid="{00000000-0005-0000-0000-0000DF0D0000}"/>
    <cellStyle name="Normal 8 3 40 2" xfId="4405" xr:uid="{00000000-0005-0000-0000-0000E00D0000}"/>
    <cellStyle name="Normal 8 3 40 3" xfId="5517" xr:uid="{19955C38-1BB0-41F8-AB73-00808BF3E335}"/>
    <cellStyle name="Normal 8 3 41" xfId="2996" xr:uid="{00000000-0005-0000-0000-0000E10D0000}"/>
    <cellStyle name="Normal 8 3 41 2" xfId="4406" xr:uid="{00000000-0005-0000-0000-0000E20D0000}"/>
    <cellStyle name="Normal 8 3 41 3" xfId="5518" xr:uid="{C2067398-C8C5-4E8E-BF13-DCFDF6D787D5}"/>
    <cellStyle name="Normal 8 3 42" xfId="2997" xr:uid="{00000000-0005-0000-0000-0000E30D0000}"/>
    <cellStyle name="Normal 8 3 42 2" xfId="4407" xr:uid="{00000000-0005-0000-0000-0000E40D0000}"/>
    <cellStyle name="Normal 8 3 42 3" xfId="5519" xr:uid="{297882F2-C321-44AF-BA06-592090E95E6A}"/>
    <cellStyle name="Normal 8 3 43" xfId="2998" xr:uid="{00000000-0005-0000-0000-0000E50D0000}"/>
    <cellStyle name="Normal 8 3 43 2" xfId="4408" xr:uid="{00000000-0005-0000-0000-0000E60D0000}"/>
    <cellStyle name="Normal 8 3 43 3" xfId="5520" xr:uid="{B9FDF752-7578-47FC-BDB4-0D10E317926D}"/>
    <cellStyle name="Normal 8 3 44" xfId="2999" xr:uid="{00000000-0005-0000-0000-0000E70D0000}"/>
    <cellStyle name="Normal 8 3 44 2" xfId="4409" xr:uid="{00000000-0005-0000-0000-0000E80D0000}"/>
    <cellStyle name="Normal 8 3 44 3" xfId="5521" xr:uid="{8004CB3D-9CA5-41FA-B89B-D5BB1DE1DF86}"/>
    <cellStyle name="Normal 8 3 45" xfId="3000" xr:uid="{00000000-0005-0000-0000-0000E90D0000}"/>
    <cellStyle name="Normal 8 3 45 2" xfId="4410" xr:uid="{00000000-0005-0000-0000-0000EA0D0000}"/>
    <cellStyle name="Normal 8 3 45 3" xfId="5522" xr:uid="{1B44BBF0-46AA-4AE5-AFA6-4A379A3F723D}"/>
    <cellStyle name="Normal 8 3 46" xfId="3001" xr:uid="{00000000-0005-0000-0000-0000EB0D0000}"/>
    <cellStyle name="Normal 8 3 46 2" xfId="4411" xr:uid="{00000000-0005-0000-0000-0000EC0D0000}"/>
    <cellStyle name="Normal 8 3 46 3" xfId="5523" xr:uid="{EC4D04D9-C147-4515-B7EC-71ED80E33702}"/>
    <cellStyle name="Normal 8 3 47" xfId="3002" xr:uid="{00000000-0005-0000-0000-0000ED0D0000}"/>
    <cellStyle name="Normal 8 3 47 2" xfId="4412" xr:uid="{00000000-0005-0000-0000-0000EE0D0000}"/>
    <cellStyle name="Normal 8 3 47 3" xfId="5524" xr:uid="{295923C9-308C-4844-81A8-BC35D29170CD}"/>
    <cellStyle name="Normal 8 3 48" xfId="3003" xr:uid="{00000000-0005-0000-0000-0000EF0D0000}"/>
    <cellStyle name="Normal 8 3 48 2" xfId="4413" xr:uid="{00000000-0005-0000-0000-0000F00D0000}"/>
    <cellStyle name="Normal 8 3 48 3" xfId="5525" xr:uid="{498FACFD-3B3E-40A0-8454-6A9D303B315A}"/>
    <cellStyle name="Normal 8 3 49" xfId="3004" xr:uid="{00000000-0005-0000-0000-0000F10D0000}"/>
    <cellStyle name="Normal 8 3 49 2" xfId="4414" xr:uid="{00000000-0005-0000-0000-0000F20D0000}"/>
    <cellStyle name="Normal 8 3 49 3" xfId="5526" xr:uid="{88D8BCFD-CA4D-46B6-9187-9767A2D9EFEE}"/>
    <cellStyle name="Normal 8 3 5" xfId="3005" xr:uid="{00000000-0005-0000-0000-0000F30D0000}"/>
    <cellStyle name="Normal 8 3 5 2" xfId="3006" xr:uid="{00000000-0005-0000-0000-0000F40D0000}"/>
    <cellStyle name="Normal 8 3 5 2 2" xfId="3007" xr:uid="{00000000-0005-0000-0000-0000F50D0000}"/>
    <cellStyle name="Normal 8 3 5 2 2 2" xfId="4417" xr:uid="{00000000-0005-0000-0000-0000F60D0000}"/>
    <cellStyle name="Normal 8 3 5 2 2 3" xfId="5529" xr:uid="{4F4F9169-493C-421B-8AF0-D5569EFFC79E}"/>
    <cellStyle name="Normal 8 3 5 2 3" xfId="4416" xr:uid="{00000000-0005-0000-0000-0000F70D0000}"/>
    <cellStyle name="Normal 8 3 5 2 4" xfId="5528" xr:uid="{8043391A-785E-4E93-BA57-4931D6688449}"/>
    <cellStyle name="Normal 8 3 5 3" xfId="3008" xr:uid="{00000000-0005-0000-0000-0000F80D0000}"/>
    <cellStyle name="Normal 8 3 5 3 2" xfId="4418" xr:uid="{00000000-0005-0000-0000-0000F90D0000}"/>
    <cellStyle name="Normal 8 3 5 3 3" xfId="5530" xr:uid="{92AB8034-807D-4E0C-9213-A97BEDE98A19}"/>
    <cellStyle name="Normal 8 3 5 4" xfId="4415" xr:uid="{00000000-0005-0000-0000-0000FA0D0000}"/>
    <cellStyle name="Normal 8 3 5 5" xfId="5527" xr:uid="{26439AE6-BFF9-4784-8277-40F332085F5B}"/>
    <cellStyle name="Normal 8 3 50" xfId="3009" xr:uid="{00000000-0005-0000-0000-0000FB0D0000}"/>
    <cellStyle name="Normal 8 3 50 2" xfId="4419" xr:uid="{00000000-0005-0000-0000-0000FC0D0000}"/>
    <cellStyle name="Normal 8 3 50 3" xfId="5531" xr:uid="{1D346BB1-65B2-406E-B775-18AF84E72100}"/>
    <cellStyle name="Normal 8 3 51" xfId="3010" xr:uid="{00000000-0005-0000-0000-0000FD0D0000}"/>
    <cellStyle name="Normal 8 3 51 2" xfId="4420" xr:uid="{00000000-0005-0000-0000-0000FE0D0000}"/>
    <cellStyle name="Normal 8 3 51 3" xfId="5532" xr:uid="{2B90670E-36A3-4740-B0CE-1A5348FA0AA3}"/>
    <cellStyle name="Normal 8 3 52" xfId="3011" xr:uid="{00000000-0005-0000-0000-0000FF0D0000}"/>
    <cellStyle name="Normal 8 3 52 2" xfId="4421" xr:uid="{00000000-0005-0000-0000-0000000E0000}"/>
    <cellStyle name="Normal 8 3 52 3" xfId="5533" xr:uid="{91F3C586-9D55-4357-8087-404A08E8F4D7}"/>
    <cellStyle name="Normal 8 3 53" xfId="3012" xr:uid="{00000000-0005-0000-0000-0000010E0000}"/>
    <cellStyle name="Normal 8 3 53 2" xfId="4422" xr:uid="{00000000-0005-0000-0000-0000020E0000}"/>
    <cellStyle name="Normal 8 3 53 3" xfId="5534" xr:uid="{BD29F4AD-D987-4CDC-91E2-B9DF3420C020}"/>
    <cellStyle name="Normal 8 3 54" xfId="3013" xr:uid="{00000000-0005-0000-0000-0000030E0000}"/>
    <cellStyle name="Normal 8 3 54 2" xfId="4423" xr:uid="{00000000-0005-0000-0000-0000040E0000}"/>
    <cellStyle name="Normal 8 3 54 3" xfId="5535" xr:uid="{D9916DE5-341D-4C94-A5A6-A5AD087C1654}"/>
    <cellStyle name="Normal 8 3 55" xfId="3014" xr:uid="{00000000-0005-0000-0000-0000050E0000}"/>
    <cellStyle name="Normal 8 3 55 2" xfId="4424" xr:uid="{00000000-0005-0000-0000-0000060E0000}"/>
    <cellStyle name="Normal 8 3 55 3" xfId="5536" xr:uid="{D1DECFDD-4983-495D-B876-EC31A03ACCD8}"/>
    <cellStyle name="Normal 8 3 56" xfId="3015" xr:uid="{00000000-0005-0000-0000-0000070E0000}"/>
    <cellStyle name="Normal 8 3 56 2" xfId="4425" xr:uid="{00000000-0005-0000-0000-0000080E0000}"/>
    <cellStyle name="Normal 8 3 56 3" xfId="5537" xr:uid="{5AE57B0F-B958-41C6-8AF1-FD6D01D70E89}"/>
    <cellStyle name="Normal 8 3 57" xfId="3016" xr:uid="{00000000-0005-0000-0000-0000090E0000}"/>
    <cellStyle name="Normal 8 3 57 2" xfId="4426" xr:uid="{00000000-0005-0000-0000-00000A0E0000}"/>
    <cellStyle name="Normal 8 3 57 3" xfId="5538" xr:uid="{D6121922-BAFB-432F-A93A-9FA0D4C5CD05}"/>
    <cellStyle name="Normal 8 3 58" xfId="3017" xr:uid="{00000000-0005-0000-0000-00000B0E0000}"/>
    <cellStyle name="Normal 8 3 58 2" xfId="4427" xr:uid="{00000000-0005-0000-0000-00000C0E0000}"/>
    <cellStyle name="Normal 8 3 58 3" xfId="5539" xr:uid="{355EA4A3-ACCF-4B6E-B7E1-8583769D08CA}"/>
    <cellStyle name="Normal 8 3 59" xfId="3018" xr:uid="{00000000-0005-0000-0000-00000D0E0000}"/>
    <cellStyle name="Normal 8 3 59 2" xfId="4428" xr:uid="{00000000-0005-0000-0000-00000E0E0000}"/>
    <cellStyle name="Normal 8 3 59 3" xfId="5540" xr:uid="{C241890A-FCE2-43AD-94C7-592B57E3A5AC}"/>
    <cellStyle name="Normal 8 3 6" xfId="3019" xr:uid="{00000000-0005-0000-0000-00000F0E0000}"/>
    <cellStyle name="Normal 8 3 6 2" xfId="3020" xr:uid="{00000000-0005-0000-0000-0000100E0000}"/>
    <cellStyle name="Normal 8 3 6 2 2" xfId="3021" xr:uid="{00000000-0005-0000-0000-0000110E0000}"/>
    <cellStyle name="Normal 8 3 6 2 2 2" xfId="4431" xr:uid="{00000000-0005-0000-0000-0000120E0000}"/>
    <cellStyle name="Normal 8 3 6 2 2 3" xfId="5543" xr:uid="{DA2B7F94-14B6-4DC0-9F24-01694CA52C1B}"/>
    <cellStyle name="Normal 8 3 6 2 3" xfId="4430" xr:uid="{00000000-0005-0000-0000-0000130E0000}"/>
    <cellStyle name="Normal 8 3 6 2 4" xfId="5542" xr:uid="{17625F9C-79D0-48BB-BAD7-535D5A74DC47}"/>
    <cellStyle name="Normal 8 3 6 3" xfId="3022" xr:uid="{00000000-0005-0000-0000-0000140E0000}"/>
    <cellStyle name="Normal 8 3 6 3 2" xfId="4432" xr:uid="{00000000-0005-0000-0000-0000150E0000}"/>
    <cellStyle name="Normal 8 3 6 3 3" xfId="5544" xr:uid="{1D9E5D01-E3B1-4C5D-92EA-F9D052180F9B}"/>
    <cellStyle name="Normal 8 3 6 4" xfId="4429" xr:uid="{00000000-0005-0000-0000-0000160E0000}"/>
    <cellStyle name="Normal 8 3 6 5" xfId="5541" xr:uid="{124FC057-D9E5-4A71-A3E1-6CA35B12ED1D}"/>
    <cellStyle name="Normal 8 3 60" xfId="3023" xr:uid="{00000000-0005-0000-0000-0000170E0000}"/>
    <cellStyle name="Normal 8 3 60 2" xfId="4433" xr:uid="{00000000-0005-0000-0000-0000180E0000}"/>
    <cellStyle name="Normal 8 3 60 3" xfId="5545" xr:uid="{B1007794-9095-47FE-974F-DFDCA9668701}"/>
    <cellStyle name="Normal 8 3 61" xfId="3024" xr:uid="{00000000-0005-0000-0000-0000190E0000}"/>
    <cellStyle name="Normal 8 3 61 2" xfId="4434" xr:uid="{00000000-0005-0000-0000-00001A0E0000}"/>
    <cellStyle name="Normal 8 3 61 3" xfId="5546" xr:uid="{AF1E03F4-7821-4A72-9693-B0711D22ECBE}"/>
    <cellStyle name="Normal 8 3 62" xfId="3025" xr:uid="{00000000-0005-0000-0000-00001B0E0000}"/>
    <cellStyle name="Normal 8 3 62 2" xfId="4435" xr:uid="{00000000-0005-0000-0000-00001C0E0000}"/>
    <cellStyle name="Normal 8 3 62 3" xfId="5547" xr:uid="{4EEBE946-3BA3-4FD9-AF89-4180C7C6A62D}"/>
    <cellStyle name="Normal 8 3 63" xfId="3026" xr:uid="{00000000-0005-0000-0000-00001D0E0000}"/>
    <cellStyle name="Normal 8 3 63 2" xfId="4436" xr:uid="{00000000-0005-0000-0000-00001E0E0000}"/>
    <cellStyle name="Normal 8 3 63 3" xfId="5548" xr:uid="{BF036446-000D-4FE7-9C5A-372D534142A0}"/>
    <cellStyle name="Normal 8 3 64" xfId="3027" xr:uid="{00000000-0005-0000-0000-00001F0E0000}"/>
    <cellStyle name="Normal 8 3 64 2" xfId="4437" xr:uid="{00000000-0005-0000-0000-0000200E0000}"/>
    <cellStyle name="Normal 8 3 64 3" xfId="5549" xr:uid="{32EC8AE1-31C8-42B6-9228-52CE4C82E277}"/>
    <cellStyle name="Normal 8 3 65" xfId="3028" xr:uid="{00000000-0005-0000-0000-0000210E0000}"/>
    <cellStyle name="Normal 8 3 65 2" xfId="4438" xr:uid="{00000000-0005-0000-0000-0000220E0000}"/>
    <cellStyle name="Normal 8 3 65 3" xfId="5550" xr:uid="{1CE73B8E-EEDC-412E-A95E-14EF8055CD4D}"/>
    <cellStyle name="Normal 8 3 66" xfId="3029" xr:uid="{00000000-0005-0000-0000-0000230E0000}"/>
    <cellStyle name="Normal 8 3 66 2" xfId="4439" xr:uid="{00000000-0005-0000-0000-0000240E0000}"/>
    <cellStyle name="Normal 8 3 66 3" xfId="5551" xr:uid="{F877E782-E553-4BD9-9FDD-E7715DEC15F0}"/>
    <cellStyle name="Normal 8 3 67" xfId="3030" xr:uid="{00000000-0005-0000-0000-0000250E0000}"/>
    <cellStyle name="Normal 8 3 67 2" xfId="4440" xr:uid="{00000000-0005-0000-0000-0000260E0000}"/>
    <cellStyle name="Normal 8 3 67 3" xfId="5552" xr:uid="{36797EB7-8C3A-4E9F-9A2B-30F14554A3AA}"/>
    <cellStyle name="Normal 8 3 68" xfId="3031" xr:uid="{00000000-0005-0000-0000-0000270E0000}"/>
    <cellStyle name="Normal 8 3 68 2" xfId="4441" xr:uid="{00000000-0005-0000-0000-0000280E0000}"/>
    <cellStyle name="Normal 8 3 68 3" xfId="5553" xr:uid="{E87E7FA7-CAC9-408F-8FFB-2E927721C52E}"/>
    <cellStyle name="Normal 8 3 69" xfId="3032" xr:uid="{00000000-0005-0000-0000-0000290E0000}"/>
    <cellStyle name="Normal 8 3 69 2" xfId="4442" xr:uid="{00000000-0005-0000-0000-00002A0E0000}"/>
    <cellStyle name="Normal 8 3 69 3" xfId="5554" xr:uid="{430C49AF-9799-46F4-BE68-464F7796686F}"/>
    <cellStyle name="Normal 8 3 7" xfId="3033" xr:uid="{00000000-0005-0000-0000-00002B0E0000}"/>
    <cellStyle name="Normal 8 3 7 2" xfId="3034" xr:uid="{00000000-0005-0000-0000-00002C0E0000}"/>
    <cellStyle name="Normal 8 3 7 2 2" xfId="3035" xr:uid="{00000000-0005-0000-0000-00002D0E0000}"/>
    <cellStyle name="Normal 8 3 7 2 2 2" xfId="4445" xr:uid="{00000000-0005-0000-0000-00002E0E0000}"/>
    <cellStyle name="Normal 8 3 7 2 2 3" xfId="5557" xr:uid="{E82D1509-C265-4A28-A92F-DA7AA2A30971}"/>
    <cellStyle name="Normal 8 3 7 2 3" xfId="4444" xr:uid="{00000000-0005-0000-0000-00002F0E0000}"/>
    <cellStyle name="Normal 8 3 7 2 4" xfId="5556" xr:uid="{6E36423E-3ADE-4B4E-BF2B-D33665144DF3}"/>
    <cellStyle name="Normal 8 3 7 3" xfId="3036" xr:uid="{00000000-0005-0000-0000-0000300E0000}"/>
    <cellStyle name="Normal 8 3 7 3 2" xfId="4446" xr:uid="{00000000-0005-0000-0000-0000310E0000}"/>
    <cellStyle name="Normal 8 3 7 3 3" xfId="5558" xr:uid="{44B6DFD3-52EF-4586-A9D7-3083118FE622}"/>
    <cellStyle name="Normal 8 3 7 4" xfId="4443" xr:uid="{00000000-0005-0000-0000-0000320E0000}"/>
    <cellStyle name="Normal 8 3 7 5" xfId="5555" xr:uid="{47FC97DB-A40A-4248-8170-35F603376A10}"/>
    <cellStyle name="Normal 8 3 70" xfId="3037" xr:uid="{00000000-0005-0000-0000-0000330E0000}"/>
    <cellStyle name="Normal 8 3 70 2" xfId="4447" xr:uid="{00000000-0005-0000-0000-0000340E0000}"/>
    <cellStyle name="Normal 8 3 70 3" xfId="5559" xr:uid="{1179BD1A-222B-4145-ABA0-49740C324786}"/>
    <cellStyle name="Normal 8 3 71" xfId="3038" xr:uid="{00000000-0005-0000-0000-0000350E0000}"/>
    <cellStyle name="Normal 8 3 71 2" xfId="4448" xr:uid="{00000000-0005-0000-0000-0000360E0000}"/>
    <cellStyle name="Normal 8 3 71 3" xfId="5560" xr:uid="{7E387AFF-8C1D-4885-8C1A-F59BE4C59E94}"/>
    <cellStyle name="Normal 8 3 72" xfId="3039" xr:uid="{00000000-0005-0000-0000-0000370E0000}"/>
    <cellStyle name="Normal 8 3 72 2" xfId="4449" xr:uid="{00000000-0005-0000-0000-0000380E0000}"/>
    <cellStyle name="Normal 8 3 72 3" xfId="5561" xr:uid="{0D74DFF4-1F82-43A3-A3C1-C20B9FE2330A}"/>
    <cellStyle name="Normal 8 3 73" xfId="3040" xr:uid="{00000000-0005-0000-0000-0000390E0000}"/>
    <cellStyle name="Normal 8 3 73 2" xfId="4450" xr:uid="{00000000-0005-0000-0000-00003A0E0000}"/>
    <cellStyle name="Normal 8 3 73 3" xfId="5562" xr:uid="{EE549985-F8A5-4D6E-87C4-BC1BE3C9BB6B}"/>
    <cellStyle name="Normal 8 3 74" xfId="3041" xr:uid="{00000000-0005-0000-0000-00003B0E0000}"/>
    <cellStyle name="Normal 8 3 74 2" xfId="4451" xr:uid="{00000000-0005-0000-0000-00003C0E0000}"/>
    <cellStyle name="Normal 8 3 74 3" xfId="5563" xr:uid="{5EB42977-7006-4CAA-9BB0-B91DDA882045}"/>
    <cellStyle name="Normal 8 3 75" xfId="3042" xr:uid="{00000000-0005-0000-0000-00003D0E0000}"/>
    <cellStyle name="Normal 8 3 75 2" xfId="4452" xr:uid="{00000000-0005-0000-0000-00003E0E0000}"/>
    <cellStyle name="Normal 8 3 75 3" xfId="5564" xr:uid="{E96BC070-5673-4EFF-AB7E-5832AC6E77F8}"/>
    <cellStyle name="Normal 8 3 76" xfId="3043" xr:uid="{00000000-0005-0000-0000-00003F0E0000}"/>
    <cellStyle name="Normal 8 3 76 2" xfId="4453" xr:uid="{00000000-0005-0000-0000-0000400E0000}"/>
    <cellStyle name="Normal 8 3 76 3" xfId="5565" xr:uid="{5C5B016F-56C2-402C-BB25-C6E0A801FA61}"/>
    <cellStyle name="Normal 8 3 77" xfId="3044" xr:uid="{00000000-0005-0000-0000-0000410E0000}"/>
    <cellStyle name="Normal 8 3 77 2" xfId="4454" xr:uid="{00000000-0005-0000-0000-0000420E0000}"/>
    <cellStyle name="Normal 8 3 77 3" xfId="5566" xr:uid="{D9C371B5-FDAD-4EBE-8498-9EC4783C0D69}"/>
    <cellStyle name="Normal 8 3 78" xfId="3045" xr:uid="{00000000-0005-0000-0000-0000430E0000}"/>
    <cellStyle name="Normal 8 3 78 2" xfId="4455" xr:uid="{00000000-0005-0000-0000-0000440E0000}"/>
    <cellStyle name="Normal 8 3 78 3" xfId="5567" xr:uid="{B13764F7-1488-4F2F-B8F6-34714EDD0B6C}"/>
    <cellStyle name="Normal 8 3 79" xfId="3046" xr:uid="{00000000-0005-0000-0000-0000450E0000}"/>
    <cellStyle name="Normal 8 3 79 2" xfId="4456" xr:uid="{00000000-0005-0000-0000-0000460E0000}"/>
    <cellStyle name="Normal 8 3 79 3" xfId="5568" xr:uid="{595BB338-5182-4FBC-8ED5-D0D77D71A9ED}"/>
    <cellStyle name="Normal 8 3 8" xfId="3047" xr:uid="{00000000-0005-0000-0000-0000470E0000}"/>
    <cellStyle name="Normal 8 3 8 2" xfId="3048" xr:uid="{00000000-0005-0000-0000-0000480E0000}"/>
    <cellStyle name="Normal 8 3 8 2 2" xfId="3049" xr:uid="{00000000-0005-0000-0000-0000490E0000}"/>
    <cellStyle name="Normal 8 3 8 2 2 2" xfId="4459" xr:uid="{00000000-0005-0000-0000-00004A0E0000}"/>
    <cellStyle name="Normal 8 3 8 2 2 3" xfId="5571" xr:uid="{87F2A618-43A6-4841-8F78-85A41C4F70B9}"/>
    <cellStyle name="Normal 8 3 8 2 3" xfId="4458" xr:uid="{00000000-0005-0000-0000-00004B0E0000}"/>
    <cellStyle name="Normal 8 3 8 2 4" xfId="5570" xr:uid="{724FE449-4FE7-4078-9CCC-FEED6B148627}"/>
    <cellStyle name="Normal 8 3 8 3" xfId="3050" xr:uid="{00000000-0005-0000-0000-00004C0E0000}"/>
    <cellStyle name="Normal 8 3 8 3 2" xfId="4460" xr:uid="{00000000-0005-0000-0000-00004D0E0000}"/>
    <cellStyle name="Normal 8 3 8 3 3" xfId="5572" xr:uid="{E4168CB9-2529-4373-967C-5CBC36583828}"/>
    <cellStyle name="Normal 8 3 8 4" xfId="4457" xr:uid="{00000000-0005-0000-0000-00004E0E0000}"/>
    <cellStyle name="Normal 8 3 8 5" xfId="5569" xr:uid="{3CC6C2EE-9DCD-4449-AC0D-BDAC0EDF7671}"/>
    <cellStyle name="Normal 8 3 80" xfId="3051" xr:uid="{00000000-0005-0000-0000-00004F0E0000}"/>
    <cellStyle name="Normal 8 3 80 2" xfId="4461" xr:uid="{00000000-0005-0000-0000-0000500E0000}"/>
    <cellStyle name="Normal 8 3 80 3" xfId="5573" xr:uid="{02AAB93B-9517-4234-A9EE-B3AA08E17BC3}"/>
    <cellStyle name="Normal 8 3 81" xfId="3052" xr:uid="{00000000-0005-0000-0000-0000510E0000}"/>
    <cellStyle name="Normal 8 3 81 2" xfId="4462" xr:uid="{00000000-0005-0000-0000-0000520E0000}"/>
    <cellStyle name="Normal 8 3 81 3" xfId="5574" xr:uid="{11B542E1-42D5-42C2-8485-28E8CED196FF}"/>
    <cellStyle name="Normal 8 3 82" xfId="3053" xr:uid="{00000000-0005-0000-0000-0000530E0000}"/>
    <cellStyle name="Normal 8 3 82 2" xfId="4463" xr:uid="{00000000-0005-0000-0000-0000540E0000}"/>
    <cellStyle name="Normal 8 3 82 3" xfId="5575" xr:uid="{948B3509-E7E6-403C-934C-548D9F819806}"/>
    <cellStyle name="Normal 8 3 83" xfId="3054" xr:uid="{00000000-0005-0000-0000-0000550E0000}"/>
    <cellStyle name="Normal 8 3 83 2" xfId="4464" xr:uid="{00000000-0005-0000-0000-0000560E0000}"/>
    <cellStyle name="Normal 8 3 83 3" xfId="5576" xr:uid="{61F6FB0B-59ED-4E55-9625-94F2A4BE698F}"/>
    <cellStyle name="Normal 8 3 84" xfId="3055" xr:uid="{00000000-0005-0000-0000-0000570E0000}"/>
    <cellStyle name="Normal 8 3 84 2" xfId="4465" xr:uid="{00000000-0005-0000-0000-0000580E0000}"/>
    <cellStyle name="Normal 8 3 84 3" xfId="5577" xr:uid="{5B155013-3B8E-4B0F-A297-C737BC796D0F}"/>
    <cellStyle name="Normal 8 3 85" xfId="3056" xr:uid="{00000000-0005-0000-0000-0000590E0000}"/>
    <cellStyle name="Normal 8 3 85 2" xfId="4466" xr:uid="{00000000-0005-0000-0000-00005A0E0000}"/>
    <cellStyle name="Normal 8 3 85 3" xfId="5578" xr:uid="{3707D63D-9748-45E4-B519-2BC833B72984}"/>
    <cellStyle name="Normal 8 3 86" xfId="3057" xr:uid="{00000000-0005-0000-0000-00005B0E0000}"/>
    <cellStyle name="Normal 8 3 86 2" xfId="4467" xr:uid="{00000000-0005-0000-0000-00005C0E0000}"/>
    <cellStyle name="Normal 8 3 86 3" xfId="5579" xr:uid="{DFBD80A7-F502-4438-A61F-CA5462BE68F8}"/>
    <cellStyle name="Normal 8 3 87" xfId="3058" xr:uid="{00000000-0005-0000-0000-00005D0E0000}"/>
    <cellStyle name="Normal 8 3 87 2" xfId="4468" xr:uid="{00000000-0005-0000-0000-00005E0E0000}"/>
    <cellStyle name="Normal 8 3 87 3" xfId="5580" xr:uid="{D87BD593-3FD1-42BA-BA2D-3D761A9DEAF4}"/>
    <cellStyle name="Normal 8 3 88" xfId="3059" xr:uid="{00000000-0005-0000-0000-00005F0E0000}"/>
    <cellStyle name="Normal 8 3 88 2" xfId="4469" xr:uid="{00000000-0005-0000-0000-0000600E0000}"/>
    <cellStyle name="Normal 8 3 88 3" xfId="5581" xr:uid="{172D5212-6383-413A-90A3-49D9DBB089B7}"/>
    <cellStyle name="Normal 8 3 89" xfId="3060" xr:uid="{00000000-0005-0000-0000-0000610E0000}"/>
    <cellStyle name="Normal 8 3 89 2" xfId="4470" xr:uid="{00000000-0005-0000-0000-0000620E0000}"/>
    <cellStyle name="Normal 8 3 89 3" xfId="5582" xr:uid="{B75F228E-E43C-4A56-B6F6-C0DCA79B5DEC}"/>
    <cellStyle name="Normal 8 3 9" xfId="3061" xr:uid="{00000000-0005-0000-0000-0000630E0000}"/>
    <cellStyle name="Normal 8 3 9 2" xfId="3062" xr:uid="{00000000-0005-0000-0000-0000640E0000}"/>
    <cellStyle name="Normal 8 3 9 2 2" xfId="3063" xr:uid="{00000000-0005-0000-0000-0000650E0000}"/>
    <cellStyle name="Normal 8 3 9 2 2 2" xfId="4473" xr:uid="{00000000-0005-0000-0000-0000660E0000}"/>
    <cellStyle name="Normal 8 3 9 2 2 3" xfId="5585" xr:uid="{E80C64D7-4B85-4683-A79C-6A27CD4ECEC0}"/>
    <cellStyle name="Normal 8 3 9 2 3" xfId="4472" xr:uid="{00000000-0005-0000-0000-0000670E0000}"/>
    <cellStyle name="Normal 8 3 9 2 4" xfId="5584" xr:uid="{740A5BB2-5C87-485A-8D62-DFEF83351387}"/>
    <cellStyle name="Normal 8 3 9 3" xfId="3064" xr:uid="{00000000-0005-0000-0000-0000680E0000}"/>
    <cellStyle name="Normal 8 3 9 3 2" xfId="4474" xr:uid="{00000000-0005-0000-0000-0000690E0000}"/>
    <cellStyle name="Normal 8 3 9 3 3" xfId="5586" xr:uid="{24391D6D-DA85-4A67-BC90-4F6DB6C2F247}"/>
    <cellStyle name="Normal 8 3 9 4" xfId="4471" xr:uid="{00000000-0005-0000-0000-00006A0E0000}"/>
    <cellStyle name="Normal 8 3 9 5" xfId="5583" xr:uid="{96152298-2BDA-4221-A389-BDCAA7010A77}"/>
    <cellStyle name="Normal 8 3 90" xfId="3065" xr:uid="{00000000-0005-0000-0000-00006B0E0000}"/>
    <cellStyle name="Normal 8 3 90 2" xfId="4475" xr:uid="{00000000-0005-0000-0000-00006C0E0000}"/>
    <cellStyle name="Normal 8 3 90 3" xfId="5587" xr:uid="{0ACEA53C-E9D6-4262-B4DA-B6BCBFCBF12E}"/>
    <cellStyle name="Normal 8 3 91" xfId="4339" xr:uid="{00000000-0005-0000-0000-00006D0E0000}"/>
    <cellStyle name="Normal 8 3 92" xfId="4949" xr:uid="{00000000-0005-0000-0000-00006E0E0000}"/>
    <cellStyle name="Normal 8 3 93" xfId="4082" xr:uid="{00000000-0005-0000-0000-00006F0E0000}"/>
    <cellStyle name="Normal 8 3 94" xfId="4948" xr:uid="{00000000-0005-0000-0000-0000700E0000}"/>
    <cellStyle name="Normal 8 3 95" xfId="5451" xr:uid="{79E9A425-BEE6-43BE-8813-B168B726FE51}"/>
    <cellStyle name="Normal 8 30" xfId="3066" xr:uid="{00000000-0005-0000-0000-0000710E0000}"/>
    <cellStyle name="Normal 8 30 2" xfId="4476" xr:uid="{00000000-0005-0000-0000-0000720E0000}"/>
    <cellStyle name="Normal 8 30 3" xfId="5588" xr:uid="{DFCD6F6E-5F37-457A-87FD-7A1495D44C4B}"/>
    <cellStyle name="Normal 8 31" xfId="3067" xr:uid="{00000000-0005-0000-0000-0000730E0000}"/>
    <cellStyle name="Normal 8 31 2" xfId="4477" xr:uid="{00000000-0005-0000-0000-0000740E0000}"/>
    <cellStyle name="Normal 8 31 3" xfId="5589" xr:uid="{A2C454D3-8B14-4647-952B-8151FA56CF47}"/>
    <cellStyle name="Normal 8 32" xfId="3068" xr:uid="{00000000-0005-0000-0000-0000750E0000}"/>
    <cellStyle name="Normal 8 32 2" xfId="4478" xr:uid="{00000000-0005-0000-0000-0000760E0000}"/>
    <cellStyle name="Normal 8 32 3" xfId="5590" xr:uid="{A40365D3-CEE7-42E3-A177-B3F75179E6E4}"/>
    <cellStyle name="Normal 8 33" xfId="3069" xr:uid="{00000000-0005-0000-0000-0000770E0000}"/>
    <cellStyle name="Normal 8 33 2" xfId="4479" xr:uid="{00000000-0005-0000-0000-0000780E0000}"/>
    <cellStyle name="Normal 8 33 3" xfId="5591" xr:uid="{057B26FD-A7A2-4EB1-955F-B1C3EA36E4D0}"/>
    <cellStyle name="Normal 8 34" xfId="3070" xr:uid="{00000000-0005-0000-0000-0000790E0000}"/>
    <cellStyle name="Normal 8 34 2" xfId="4480" xr:uid="{00000000-0005-0000-0000-00007A0E0000}"/>
    <cellStyle name="Normal 8 34 3" xfId="5592" xr:uid="{5C2FABF1-CECE-458A-A6AC-9088B573BD74}"/>
    <cellStyle name="Normal 8 35" xfId="3071" xr:uid="{00000000-0005-0000-0000-00007B0E0000}"/>
    <cellStyle name="Normal 8 35 2" xfId="4481" xr:uid="{00000000-0005-0000-0000-00007C0E0000}"/>
    <cellStyle name="Normal 8 35 3" xfId="5593" xr:uid="{079E4B97-6ACF-4BE5-BEE6-2EA8F39AFF11}"/>
    <cellStyle name="Normal 8 36" xfId="3072" xr:uid="{00000000-0005-0000-0000-00007D0E0000}"/>
    <cellStyle name="Normal 8 36 2" xfId="4482" xr:uid="{00000000-0005-0000-0000-00007E0E0000}"/>
    <cellStyle name="Normal 8 36 3" xfId="5594" xr:uid="{D466CF72-CEED-49B4-8F09-E8A5A1AB7FC8}"/>
    <cellStyle name="Normal 8 37" xfId="3073" xr:uid="{00000000-0005-0000-0000-00007F0E0000}"/>
    <cellStyle name="Normal 8 37 2" xfId="4483" xr:uid="{00000000-0005-0000-0000-0000800E0000}"/>
    <cellStyle name="Normal 8 37 3" xfId="5595" xr:uid="{B2A33C3A-69CD-444B-95D6-F735C5531829}"/>
    <cellStyle name="Normal 8 38" xfId="3074" xr:uid="{00000000-0005-0000-0000-0000810E0000}"/>
    <cellStyle name="Normal 8 38 2" xfId="4484" xr:uid="{00000000-0005-0000-0000-0000820E0000}"/>
    <cellStyle name="Normal 8 38 3" xfId="5596" xr:uid="{9A43A5EF-6160-4278-B824-E360F5C0542D}"/>
    <cellStyle name="Normal 8 39" xfId="3075" xr:uid="{00000000-0005-0000-0000-0000830E0000}"/>
    <cellStyle name="Normal 8 39 2" xfId="4485" xr:uid="{00000000-0005-0000-0000-0000840E0000}"/>
    <cellStyle name="Normal 8 39 3" xfId="5597" xr:uid="{2BC49339-5452-43BC-9CE5-7142142961FA}"/>
    <cellStyle name="Normal 8 4" xfId="3076" xr:uid="{00000000-0005-0000-0000-0000850E0000}"/>
    <cellStyle name="Normál 8 4" xfId="3077" xr:uid="{00000000-0005-0000-0000-0000860E0000}"/>
    <cellStyle name="Normal 8 4 10" xfId="3078" xr:uid="{00000000-0005-0000-0000-0000870E0000}"/>
    <cellStyle name="Normal 8 4 10 2" xfId="3079" xr:uid="{00000000-0005-0000-0000-0000880E0000}"/>
    <cellStyle name="Normal 8 4 10 2 2" xfId="4488" xr:uid="{00000000-0005-0000-0000-0000890E0000}"/>
    <cellStyle name="Normal 8 4 10 2 3" xfId="5600" xr:uid="{5F61EDF4-84C4-4FAC-8455-2DE54AE50613}"/>
    <cellStyle name="Normal 8 4 10 3" xfId="4487" xr:uid="{00000000-0005-0000-0000-00008A0E0000}"/>
    <cellStyle name="Normal 8 4 10 4" xfId="5599" xr:uid="{94F047DD-6577-4CD6-B0AC-00E9E6BBBE28}"/>
    <cellStyle name="Normal 8 4 11" xfId="3080" xr:uid="{00000000-0005-0000-0000-00008B0E0000}"/>
    <cellStyle name="Normal 8 4 11 2" xfId="4489" xr:uid="{00000000-0005-0000-0000-00008C0E0000}"/>
    <cellStyle name="Normal 8 4 11 3" xfId="5601" xr:uid="{45BB64B9-1ABA-4EB9-BF0E-C0EB18970F7B}"/>
    <cellStyle name="Normal 8 4 12" xfId="3081" xr:uid="{00000000-0005-0000-0000-00008D0E0000}"/>
    <cellStyle name="Normal 8 4 12 2" xfId="4490" xr:uid="{00000000-0005-0000-0000-00008E0E0000}"/>
    <cellStyle name="Normal 8 4 12 3" xfId="5602" xr:uid="{DEED5C92-E163-4D0F-AB7C-5358FF6C76A4}"/>
    <cellStyle name="Normal 8 4 13" xfId="3082" xr:uid="{00000000-0005-0000-0000-00008F0E0000}"/>
    <cellStyle name="Normal 8 4 13 2" xfId="4491" xr:uid="{00000000-0005-0000-0000-0000900E0000}"/>
    <cellStyle name="Normal 8 4 13 3" xfId="5603" xr:uid="{D7900A6E-290A-4F41-8182-E6C2CBF078B8}"/>
    <cellStyle name="Normal 8 4 14" xfId="3083" xr:uid="{00000000-0005-0000-0000-0000910E0000}"/>
    <cellStyle name="Normal 8 4 14 2" xfId="4492" xr:uid="{00000000-0005-0000-0000-0000920E0000}"/>
    <cellStyle name="Normal 8 4 14 3" xfId="5604" xr:uid="{74886847-3E76-42BA-BBC1-3936B389CD82}"/>
    <cellStyle name="Normal 8 4 15" xfId="3084" xr:uid="{00000000-0005-0000-0000-0000930E0000}"/>
    <cellStyle name="Normal 8 4 15 2" xfId="4493" xr:uid="{00000000-0005-0000-0000-0000940E0000}"/>
    <cellStyle name="Normal 8 4 15 3" xfId="5605" xr:uid="{834BF3C0-46B7-43B0-9611-63F34ED84858}"/>
    <cellStyle name="Normal 8 4 16" xfId="3085" xr:uid="{00000000-0005-0000-0000-0000950E0000}"/>
    <cellStyle name="Normal 8 4 16 2" xfId="4494" xr:uid="{00000000-0005-0000-0000-0000960E0000}"/>
    <cellStyle name="Normal 8 4 16 3" xfId="5606" xr:uid="{1F04A64A-B4E1-48DA-B02E-D5D575BD0FBC}"/>
    <cellStyle name="Normal 8 4 17" xfId="3086" xr:uid="{00000000-0005-0000-0000-0000970E0000}"/>
    <cellStyle name="Normal 8 4 17 2" xfId="4495" xr:uid="{00000000-0005-0000-0000-0000980E0000}"/>
    <cellStyle name="Normal 8 4 17 3" xfId="5607" xr:uid="{7F5707D5-987E-489D-B84E-E228AB4CF736}"/>
    <cellStyle name="Normal 8 4 18" xfId="3087" xr:uid="{00000000-0005-0000-0000-0000990E0000}"/>
    <cellStyle name="Normal 8 4 18 2" xfId="4496" xr:uid="{00000000-0005-0000-0000-00009A0E0000}"/>
    <cellStyle name="Normal 8 4 18 3" xfId="5608" xr:uid="{159B969A-667C-4B5F-9949-61E58A755367}"/>
    <cellStyle name="Normal 8 4 19" xfId="3088" xr:uid="{00000000-0005-0000-0000-00009B0E0000}"/>
    <cellStyle name="Normal 8 4 19 2" xfId="4497" xr:uid="{00000000-0005-0000-0000-00009C0E0000}"/>
    <cellStyle name="Normal 8 4 19 3" xfId="5609" xr:uid="{6C41BD18-95D9-4CF7-AF06-7A1995A7F4AD}"/>
    <cellStyle name="Normal 8 4 2" xfId="3089" xr:uid="{00000000-0005-0000-0000-00009D0E0000}"/>
    <cellStyle name="Normal 8 4 2 2" xfId="3090" xr:uid="{00000000-0005-0000-0000-00009E0E0000}"/>
    <cellStyle name="Normal 8 4 2 2 2" xfId="3091" xr:uid="{00000000-0005-0000-0000-00009F0E0000}"/>
    <cellStyle name="Normal 8 4 2 2 2 2" xfId="3092" xr:uid="{00000000-0005-0000-0000-0000A00E0000}"/>
    <cellStyle name="Normal 8 4 2 2 2 2 2" xfId="4501" xr:uid="{00000000-0005-0000-0000-0000A10E0000}"/>
    <cellStyle name="Normal 8 4 2 2 2 2 3" xfId="5613" xr:uid="{B3002852-A662-4B55-A7D4-044EADF7D416}"/>
    <cellStyle name="Normal 8 4 2 2 2 3" xfId="4500" xr:uid="{00000000-0005-0000-0000-0000A20E0000}"/>
    <cellStyle name="Normal 8 4 2 2 2 4" xfId="5612" xr:uid="{A2DCA6C8-AF50-48B0-A53F-604CBE7B94FD}"/>
    <cellStyle name="Normal 8 4 2 2 3" xfId="3093" xr:uid="{00000000-0005-0000-0000-0000A30E0000}"/>
    <cellStyle name="Normal 8 4 2 2 3 2" xfId="4502" xr:uid="{00000000-0005-0000-0000-0000A40E0000}"/>
    <cellStyle name="Normal 8 4 2 2 3 3" xfId="5614" xr:uid="{AA0871C2-48CB-48CE-82A2-8380A793219A}"/>
    <cellStyle name="Normal 8 4 2 2 4" xfId="4499" xr:uid="{00000000-0005-0000-0000-0000A50E0000}"/>
    <cellStyle name="Normal 8 4 2 2 5" xfId="5611" xr:uid="{0B0EC54B-123E-4D98-BD55-31175DBB82E9}"/>
    <cellStyle name="Normal 8 4 2 3" xfId="3094" xr:uid="{00000000-0005-0000-0000-0000A60E0000}"/>
    <cellStyle name="Normal 8 4 2 3 2" xfId="3095" xr:uid="{00000000-0005-0000-0000-0000A70E0000}"/>
    <cellStyle name="Normal 8 4 2 3 2 2" xfId="4504" xr:uid="{00000000-0005-0000-0000-0000A80E0000}"/>
    <cellStyle name="Normal 8 4 2 3 2 3" xfId="5616" xr:uid="{4978CAAF-0B92-475E-BB10-2613DFB40801}"/>
    <cellStyle name="Normal 8 4 2 3 3" xfId="4503" xr:uid="{00000000-0005-0000-0000-0000A90E0000}"/>
    <cellStyle name="Normal 8 4 2 3 4" xfId="5615" xr:uid="{256B36AC-6D82-4D5F-BE6E-8D0997CE31AB}"/>
    <cellStyle name="Normal 8 4 2 4" xfId="3096" xr:uid="{00000000-0005-0000-0000-0000AA0E0000}"/>
    <cellStyle name="Normal 8 4 2 4 2" xfId="4505" xr:uid="{00000000-0005-0000-0000-0000AB0E0000}"/>
    <cellStyle name="Normal 8 4 2 4 3" xfId="5617" xr:uid="{3D2A99E7-5F96-4098-8095-732C55DD8AF6}"/>
    <cellStyle name="Normal 8 4 2 5" xfId="4498" xr:uid="{00000000-0005-0000-0000-0000AC0E0000}"/>
    <cellStyle name="Normal 8 4 2 6" xfId="5610" xr:uid="{1E2D4C01-F0FD-48D4-97FB-D5DB7D30CF5D}"/>
    <cellStyle name="Normal 8 4 20" xfId="3097" xr:uid="{00000000-0005-0000-0000-0000AD0E0000}"/>
    <cellStyle name="Normal 8 4 20 2" xfId="4506" xr:uid="{00000000-0005-0000-0000-0000AE0E0000}"/>
    <cellStyle name="Normal 8 4 20 3" xfId="5618" xr:uid="{51AF6A9E-BB24-42B9-B963-3B970237236B}"/>
    <cellStyle name="Normal 8 4 21" xfId="3098" xr:uid="{00000000-0005-0000-0000-0000AF0E0000}"/>
    <cellStyle name="Normal 8 4 21 2" xfId="4507" xr:uid="{00000000-0005-0000-0000-0000B00E0000}"/>
    <cellStyle name="Normal 8 4 21 3" xfId="5619" xr:uid="{6A247ACA-1B9C-4F72-BA44-9179AA51859D}"/>
    <cellStyle name="Normal 8 4 22" xfId="3099" xr:uid="{00000000-0005-0000-0000-0000B10E0000}"/>
    <cellStyle name="Normal 8 4 22 2" xfId="4508" xr:uid="{00000000-0005-0000-0000-0000B20E0000}"/>
    <cellStyle name="Normal 8 4 22 3" xfId="5620" xr:uid="{C7461278-6AC6-4C89-9451-12FA9FAD0616}"/>
    <cellStyle name="Normal 8 4 23" xfId="3100" xr:uid="{00000000-0005-0000-0000-0000B30E0000}"/>
    <cellStyle name="Normal 8 4 23 2" xfId="4509" xr:uid="{00000000-0005-0000-0000-0000B40E0000}"/>
    <cellStyle name="Normal 8 4 23 3" xfId="5621" xr:uid="{469E7610-6518-4E52-B9DF-E5101EAACA82}"/>
    <cellStyle name="Normal 8 4 24" xfId="3101" xr:uid="{00000000-0005-0000-0000-0000B50E0000}"/>
    <cellStyle name="Normal 8 4 24 2" xfId="4510" xr:uid="{00000000-0005-0000-0000-0000B60E0000}"/>
    <cellStyle name="Normal 8 4 24 3" xfId="5622" xr:uid="{5BBEB660-6768-4B5C-A0E3-11329E4C98B7}"/>
    <cellStyle name="Normal 8 4 25" xfId="3102" xr:uid="{00000000-0005-0000-0000-0000B70E0000}"/>
    <cellStyle name="Normal 8 4 25 2" xfId="4511" xr:uid="{00000000-0005-0000-0000-0000B80E0000}"/>
    <cellStyle name="Normal 8 4 25 3" xfId="5623" xr:uid="{8445525D-7732-42A7-9293-8F50193C9870}"/>
    <cellStyle name="Normal 8 4 26" xfId="3103" xr:uid="{00000000-0005-0000-0000-0000B90E0000}"/>
    <cellStyle name="Normal 8 4 26 2" xfId="4512" xr:uid="{00000000-0005-0000-0000-0000BA0E0000}"/>
    <cellStyle name="Normal 8 4 26 3" xfId="5624" xr:uid="{C2FB56FD-FBF8-48FA-A8C2-1908CDAE7FCD}"/>
    <cellStyle name="Normal 8 4 27" xfId="3104" xr:uid="{00000000-0005-0000-0000-0000BB0E0000}"/>
    <cellStyle name="Normal 8 4 27 2" xfId="4513" xr:uid="{00000000-0005-0000-0000-0000BC0E0000}"/>
    <cellStyle name="Normal 8 4 27 3" xfId="5625" xr:uid="{64983838-2395-4960-8D14-D027CC8C004F}"/>
    <cellStyle name="Normal 8 4 28" xfId="3105" xr:uid="{00000000-0005-0000-0000-0000BD0E0000}"/>
    <cellStyle name="Normal 8 4 28 2" xfId="4514" xr:uid="{00000000-0005-0000-0000-0000BE0E0000}"/>
    <cellStyle name="Normal 8 4 28 3" xfId="5626" xr:uid="{A9D921C9-F3DC-47A7-BD2A-66A75AD796DF}"/>
    <cellStyle name="Normal 8 4 29" xfId="3106" xr:uid="{00000000-0005-0000-0000-0000BF0E0000}"/>
    <cellStyle name="Normal 8 4 29 2" xfId="4515" xr:uid="{00000000-0005-0000-0000-0000C00E0000}"/>
    <cellStyle name="Normal 8 4 29 3" xfId="5627" xr:uid="{97870432-A63F-4ECA-98E2-27582A6AEB0D}"/>
    <cellStyle name="Normal 8 4 3" xfId="3107" xr:uid="{00000000-0005-0000-0000-0000C10E0000}"/>
    <cellStyle name="Normal 8 4 3 2" xfId="3108" xr:uid="{00000000-0005-0000-0000-0000C20E0000}"/>
    <cellStyle name="Normal 8 4 3 2 2" xfId="3109" xr:uid="{00000000-0005-0000-0000-0000C30E0000}"/>
    <cellStyle name="Normal 8 4 3 2 2 2" xfId="3110" xr:uid="{00000000-0005-0000-0000-0000C40E0000}"/>
    <cellStyle name="Normal 8 4 3 2 2 2 2" xfId="4519" xr:uid="{00000000-0005-0000-0000-0000C50E0000}"/>
    <cellStyle name="Normal 8 4 3 2 2 2 3" xfId="5631" xr:uid="{812070D8-F5AA-46F6-9ED3-C0DD4BB265FA}"/>
    <cellStyle name="Normal 8 4 3 2 2 3" xfId="4518" xr:uid="{00000000-0005-0000-0000-0000C60E0000}"/>
    <cellStyle name="Normal 8 4 3 2 2 4" xfId="5630" xr:uid="{316F9A47-B142-4CC5-B1FA-405525EEB804}"/>
    <cellStyle name="Normal 8 4 3 2 3" xfId="3111" xr:uid="{00000000-0005-0000-0000-0000C70E0000}"/>
    <cellStyle name="Normal 8 4 3 2 3 2" xfId="4520" xr:uid="{00000000-0005-0000-0000-0000C80E0000}"/>
    <cellStyle name="Normal 8 4 3 2 3 3" xfId="5632" xr:uid="{A323A2F7-B542-4E3C-AB51-88151CA4B5A8}"/>
    <cellStyle name="Normal 8 4 3 2 4" xfId="4517" xr:uid="{00000000-0005-0000-0000-0000C90E0000}"/>
    <cellStyle name="Normal 8 4 3 2 5" xfId="5629" xr:uid="{2E8E72F0-1FAE-40AF-A516-084F16569076}"/>
    <cellStyle name="Normal 8 4 3 3" xfId="3112" xr:uid="{00000000-0005-0000-0000-0000CA0E0000}"/>
    <cellStyle name="Normal 8 4 3 3 2" xfId="3113" xr:uid="{00000000-0005-0000-0000-0000CB0E0000}"/>
    <cellStyle name="Normal 8 4 3 3 2 2" xfId="4522" xr:uid="{00000000-0005-0000-0000-0000CC0E0000}"/>
    <cellStyle name="Normal 8 4 3 3 2 3" xfId="5634" xr:uid="{6EABB651-8E67-405C-A7EA-79A65D55C731}"/>
    <cellStyle name="Normal 8 4 3 3 3" xfId="4521" xr:uid="{00000000-0005-0000-0000-0000CD0E0000}"/>
    <cellStyle name="Normal 8 4 3 3 4" xfId="5633" xr:uid="{8C312C2B-166C-4AB0-B289-858DE790ECA6}"/>
    <cellStyle name="Normal 8 4 3 4" xfId="3114" xr:uid="{00000000-0005-0000-0000-0000CE0E0000}"/>
    <cellStyle name="Normal 8 4 3 4 2" xfId="4523" xr:uid="{00000000-0005-0000-0000-0000CF0E0000}"/>
    <cellStyle name="Normal 8 4 3 4 3" xfId="5635" xr:uid="{86690F57-F1AD-4A88-9424-0D0258E98CE3}"/>
    <cellStyle name="Normal 8 4 3 5" xfId="4516" xr:uid="{00000000-0005-0000-0000-0000D00E0000}"/>
    <cellStyle name="Normal 8 4 3 6" xfId="5628" xr:uid="{8B19A8AF-1148-4CBB-9975-B3B8054B68AF}"/>
    <cellStyle name="Normal 8 4 30" xfId="3115" xr:uid="{00000000-0005-0000-0000-0000D10E0000}"/>
    <cellStyle name="Normal 8 4 30 2" xfId="4524" xr:uid="{00000000-0005-0000-0000-0000D20E0000}"/>
    <cellStyle name="Normal 8 4 30 3" xfId="5636" xr:uid="{62B85830-66F2-460F-A637-0B142D26C89F}"/>
    <cellStyle name="Normal 8 4 31" xfId="3116" xr:uid="{00000000-0005-0000-0000-0000D30E0000}"/>
    <cellStyle name="Normal 8 4 31 2" xfId="4525" xr:uid="{00000000-0005-0000-0000-0000D40E0000}"/>
    <cellStyle name="Normal 8 4 31 3" xfId="5637" xr:uid="{44BC8284-7845-4F76-B236-AB895A3748E9}"/>
    <cellStyle name="Normal 8 4 32" xfId="3117" xr:uid="{00000000-0005-0000-0000-0000D50E0000}"/>
    <cellStyle name="Normal 8 4 32 2" xfId="4526" xr:uid="{00000000-0005-0000-0000-0000D60E0000}"/>
    <cellStyle name="Normal 8 4 32 3" xfId="5638" xr:uid="{2B060001-EEFE-4A79-9E10-562275627C33}"/>
    <cellStyle name="Normal 8 4 33" xfId="3118" xr:uid="{00000000-0005-0000-0000-0000D70E0000}"/>
    <cellStyle name="Normal 8 4 33 2" xfId="4527" xr:uid="{00000000-0005-0000-0000-0000D80E0000}"/>
    <cellStyle name="Normal 8 4 33 3" xfId="5639" xr:uid="{C39480E5-80C4-48CF-B72D-D150B81410B4}"/>
    <cellStyle name="Normal 8 4 34" xfId="3119" xr:uid="{00000000-0005-0000-0000-0000D90E0000}"/>
    <cellStyle name="Normal 8 4 34 2" xfId="4528" xr:uid="{00000000-0005-0000-0000-0000DA0E0000}"/>
    <cellStyle name="Normal 8 4 34 3" xfId="5640" xr:uid="{88B17FFB-DC51-404D-A509-2E4F0140E7D8}"/>
    <cellStyle name="Normal 8 4 35" xfId="3120" xr:uid="{00000000-0005-0000-0000-0000DB0E0000}"/>
    <cellStyle name="Normal 8 4 35 2" xfId="4529" xr:uid="{00000000-0005-0000-0000-0000DC0E0000}"/>
    <cellStyle name="Normal 8 4 35 3" xfId="5641" xr:uid="{91B76F21-E5CF-411B-A5F8-2FC4E82231F7}"/>
    <cellStyle name="Normal 8 4 36" xfId="3121" xr:uid="{00000000-0005-0000-0000-0000DD0E0000}"/>
    <cellStyle name="Normal 8 4 36 2" xfId="4530" xr:uid="{00000000-0005-0000-0000-0000DE0E0000}"/>
    <cellStyle name="Normal 8 4 36 3" xfId="5642" xr:uid="{89FB7F47-4C04-4EB2-9DC5-492209C8E086}"/>
    <cellStyle name="Normal 8 4 37" xfId="3122" xr:uid="{00000000-0005-0000-0000-0000DF0E0000}"/>
    <cellStyle name="Normal 8 4 37 2" xfId="4531" xr:uid="{00000000-0005-0000-0000-0000E00E0000}"/>
    <cellStyle name="Normal 8 4 37 3" xfId="5643" xr:uid="{1C2D09F8-C31F-41A1-9161-4154100BCD5C}"/>
    <cellStyle name="Normal 8 4 38" xfId="3123" xr:uid="{00000000-0005-0000-0000-0000E10E0000}"/>
    <cellStyle name="Normal 8 4 38 2" xfId="4532" xr:uid="{00000000-0005-0000-0000-0000E20E0000}"/>
    <cellStyle name="Normal 8 4 38 3" xfId="5644" xr:uid="{69E54DCE-2150-4368-9776-C603F41466E1}"/>
    <cellStyle name="Normal 8 4 39" xfId="3124" xr:uid="{00000000-0005-0000-0000-0000E30E0000}"/>
    <cellStyle name="Normal 8 4 39 2" xfId="4533" xr:uid="{00000000-0005-0000-0000-0000E40E0000}"/>
    <cellStyle name="Normal 8 4 39 3" xfId="5645" xr:uid="{908E36BE-E9E7-4743-89DF-7A92863F6341}"/>
    <cellStyle name="Normal 8 4 4" xfId="3125" xr:uid="{00000000-0005-0000-0000-0000E50E0000}"/>
    <cellStyle name="Normal 8 4 4 2" xfId="3126" xr:uid="{00000000-0005-0000-0000-0000E60E0000}"/>
    <cellStyle name="Normal 8 4 4 2 2" xfId="3127" xr:uid="{00000000-0005-0000-0000-0000E70E0000}"/>
    <cellStyle name="Normal 8 4 4 2 2 2" xfId="4536" xr:uid="{00000000-0005-0000-0000-0000E80E0000}"/>
    <cellStyle name="Normal 8 4 4 2 2 3" xfId="5648" xr:uid="{2D7E81D9-07FC-4018-949B-A5F7F7AEA09B}"/>
    <cellStyle name="Normal 8 4 4 2 3" xfId="4535" xr:uid="{00000000-0005-0000-0000-0000E90E0000}"/>
    <cellStyle name="Normal 8 4 4 2 4" xfId="5647" xr:uid="{21477896-EB23-44D2-BD68-E944E5796936}"/>
    <cellStyle name="Normal 8 4 4 3" xfId="3128" xr:uid="{00000000-0005-0000-0000-0000EA0E0000}"/>
    <cellStyle name="Normal 8 4 4 3 2" xfId="4537" xr:uid="{00000000-0005-0000-0000-0000EB0E0000}"/>
    <cellStyle name="Normal 8 4 4 3 3" xfId="5649" xr:uid="{52A4BC4B-2885-4050-8767-FD013D3ABF55}"/>
    <cellStyle name="Normal 8 4 4 4" xfId="4534" xr:uid="{00000000-0005-0000-0000-0000EC0E0000}"/>
    <cellStyle name="Normal 8 4 4 5" xfId="5646" xr:uid="{66352A81-6C7F-4D0F-8CE2-3F77EACAC444}"/>
    <cellStyle name="Normal 8 4 40" xfId="3129" xr:uid="{00000000-0005-0000-0000-0000ED0E0000}"/>
    <cellStyle name="Normal 8 4 40 2" xfId="4538" xr:uid="{00000000-0005-0000-0000-0000EE0E0000}"/>
    <cellStyle name="Normal 8 4 40 3" xfId="5650" xr:uid="{362B7532-671C-4379-AFA1-5512C29E95ED}"/>
    <cellStyle name="Normal 8 4 41" xfId="3130" xr:uid="{00000000-0005-0000-0000-0000EF0E0000}"/>
    <cellStyle name="Normal 8 4 41 2" xfId="4539" xr:uid="{00000000-0005-0000-0000-0000F00E0000}"/>
    <cellStyle name="Normal 8 4 41 3" xfId="5651" xr:uid="{6010FA29-8DFF-41B8-B18B-39739E1CAC53}"/>
    <cellStyle name="Normal 8 4 42" xfId="3131" xr:uid="{00000000-0005-0000-0000-0000F10E0000}"/>
    <cellStyle name="Normal 8 4 42 2" xfId="4540" xr:uid="{00000000-0005-0000-0000-0000F20E0000}"/>
    <cellStyle name="Normal 8 4 42 3" xfId="5652" xr:uid="{98304D4E-093A-47AE-8C66-462AC8FAEFE2}"/>
    <cellStyle name="Normal 8 4 43" xfId="3132" xr:uid="{00000000-0005-0000-0000-0000F30E0000}"/>
    <cellStyle name="Normal 8 4 43 2" xfId="4541" xr:uid="{00000000-0005-0000-0000-0000F40E0000}"/>
    <cellStyle name="Normal 8 4 43 3" xfId="5653" xr:uid="{9EA42A3C-D29F-4427-AFE1-AC4CDE13426A}"/>
    <cellStyle name="Normal 8 4 44" xfId="3133" xr:uid="{00000000-0005-0000-0000-0000F50E0000}"/>
    <cellStyle name="Normal 8 4 44 2" xfId="4542" xr:uid="{00000000-0005-0000-0000-0000F60E0000}"/>
    <cellStyle name="Normal 8 4 44 3" xfId="5654" xr:uid="{FD528318-754C-43A5-ACAD-56507F1A40A6}"/>
    <cellStyle name="Normal 8 4 45" xfId="3134" xr:uid="{00000000-0005-0000-0000-0000F70E0000}"/>
    <cellStyle name="Normal 8 4 45 2" xfId="4543" xr:uid="{00000000-0005-0000-0000-0000F80E0000}"/>
    <cellStyle name="Normal 8 4 45 3" xfId="5655" xr:uid="{740B05C6-1BA4-43E8-934E-6C3CD2BECD29}"/>
    <cellStyle name="Normal 8 4 46" xfId="3135" xr:uid="{00000000-0005-0000-0000-0000F90E0000}"/>
    <cellStyle name="Normal 8 4 46 2" xfId="4544" xr:uid="{00000000-0005-0000-0000-0000FA0E0000}"/>
    <cellStyle name="Normal 8 4 46 3" xfId="5656" xr:uid="{3987D0E0-F89C-4C8D-B3B0-9E80DF3786C9}"/>
    <cellStyle name="Normal 8 4 47" xfId="3136" xr:uid="{00000000-0005-0000-0000-0000FB0E0000}"/>
    <cellStyle name="Normal 8 4 47 2" xfId="4545" xr:uid="{00000000-0005-0000-0000-0000FC0E0000}"/>
    <cellStyle name="Normal 8 4 47 3" xfId="5657" xr:uid="{76DA37A9-4E7F-4B3D-B97A-34C5C941B9DF}"/>
    <cellStyle name="Normal 8 4 48" xfId="3137" xr:uid="{00000000-0005-0000-0000-0000FD0E0000}"/>
    <cellStyle name="Normal 8 4 48 2" xfId="4546" xr:uid="{00000000-0005-0000-0000-0000FE0E0000}"/>
    <cellStyle name="Normal 8 4 48 3" xfId="5658" xr:uid="{1607D124-C334-40B7-B65F-7F74328109A2}"/>
    <cellStyle name="Normal 8 4 49" xfId="3138" xr:uid="{00000000-0005-0000-0000-0000FF0E0000}"/>
    <cellStyle name="Normal 8 4 49 2" xfId="4547" xr:uid="{00000000-0005-0000-0000-0000000F0000}"/>
    <cellStyle name="Normal 8 4 49 3" xfId="5659" xr:uid="{09372B03-A452-44AE-858F-1726B373D821}"/>
    <cellStyle name="Normal 8 4 5" xfId="3139" xr:uid="{00000000-0005-0000-0000-0000010F0000}"/>
    <cellStyle name="Normal 8 4 5 2" xfId="3140" xr:uid="{00000000-0005-0000-0000-0000020F0000}"/>
    <cellStyle name="Normal 8 4 5 2 2" xfId="3141" xr:uid="{00000000-0005-0000-0000-0000030F0000}"/>
    <cellStyle name="Normal 8 4 5 2 2 2" xfId="4550" xr:uid="{00000000-0005-0000-0000-0000040F0000}"/>
    <cellStyle name="Normal 8 4 5 2 2 3" xfId="5662" xr:uid="{1EF21A49-FA15-4D86-B633-740F2B1BF91A}"/>
    <cellStyle name="Normal 8 4 5 2 3" xfId="4549" xr:uid="{00000000-0005-0000-0000-0000050F0000}"/>
    <cellStyle name="Normal 8 4 5 2 4" xfId="5661" xr:uid="{224663EE-98B8-4C20-B3E2-4443E1627855}"/>
    <cellStyle name="Normal 8 4 5 3" xfId="3142" xr:uid="{00000000-0005-0000-0000-0000060F0000}"/>
    <cellStyle name="Normal 8 4 5 3 2" xfId="4551" xr:uid="{00000000-0005-0000-0000-0000070F0000}"/>
    <cellStyle name="Normal 8 4 5 3 3" xfId="5663" xr:uid="{9962F616-CF95-4954-ABE0-19A5DA837F9E}"/>
    <cellStyle name="Normal 8 4 5 4" xfId="4548" xr:uid="{00000000-0005-0000-0000-0000080F0000}"/>
    <cellStyle name="Normal 8 4 5 5" xfId="5660" xr:uid="{126BF976-A96F-47AD-8DFD-359271EAA480}"/>
    <cellStyle name="Normal 8 4 50" xfId="3143" xr:uid="{00000000-0005-0000-0000-0000090F0000}"/>
    <cellStyle name="Normal 8 4 50 2" xfId="4552" xr:uid="{00000000-0005-0000-0000-00000A0F0000}"/>
    <cellStyle name="Normal 8 4 50 3" xfId="5664" xr:uid="{AF3EEBAF-BE96-4F5C-B8D3-D0A022AC6E70}"/>
    <cellStyle name="Normal 8 4 51" xfId="3144" xr:uid="{00000000-0005-0000-0000-00000B0F0000}"/>
    <cellStyle name="Normal 8 4 51 2" xfId="4553" xr:uid="{00000000-0005-0000-0000-00000C0F0000}"/>
    <cellStyle name="Normal 8 4 51 3" xfId="5665" xr:uid="{606D8885-F989-4E23-AA42-6D64817BD388}"/>
    <cellStyle name="Normal 8 4 52" xfId="3145" xr:uid="{00000000-0005-0000-0000-00000D0F0000}"/>
    <cellStyle name="Normal 8 4 52 2" xfId="4554" xr:uid="{00000000-0005-0000-0000-00000E0F0000}"/>
    <cellStyle name="Normal 8 4 52 3" xfId="5666" xr:uid="{7F2F26F5-D26E-40C0-91D3-25470DF1BE1A}"/>
    <cellStyle name="Normal 8 4 53" xfId="3146" xr:uid="{00000000-0005-0000-0000-00000F0F0000}"/>
    <cellStyle name="Normal 8 4 53 2" xfId="4555" xr:uid="{00000000-0005-0000-0000-0000100F0000}"/>
    <cellStyle name="Normal 8 4 53 3" xfId="5667" xr:uid="{62643418-B70A-496E-8D4B-00ECDD58BAA2}"/>
    <cellStyle name="Normal 8 4 54" xfId="3147" xr:uid="{00000000-0005-0000-0000-0000110F0000}"/>
    <cellStyle name="Normal 8 4 54 2" xfId="4556" xr:uid="{00000000-0005-0000-0000-0000120F0000}"/>
    <cellStyle name="Normal 8 4 54 3" xfId="5668" xr:uid="{45907EE1-56D9-42BB-9C25-93F2E07422C3}"/>
    <cellStyle name="Normal 8 4 55" xfId="3148" xr:uid="{00000000-0005-0000-0000-0000130F0000}"/>
    <cellStyle name="Normal 8 4 55 2" xfId="4557" xr:uid="{00000000-0005-0000-0000-0000140F0000}"/>
    <cellStyle name="Normal 8 4 55 3" xfId="5669" xr:uid="{AA84AD35-2524-468A-BB15-2A7E305143FA}"/>
    <cellStyle name="Normal 8 4 56" xfId="3149" xr:uid="{00000000-0005-0000-0000-0000150F0000}"/>
    <cellStyle name="Normal 8 4 56 2" xfId="4558" xr:uid="{00000000-0005-0000-0000-0000160F0000}"/>
    <cellStyle name="Normal 8 4 56 3" xfId="5670" xr:uid="{E8B6EC0F-F191-4FA0-95D9-9E359011C0A7}"/>
    <cellStyle name="Normal 8 4 57" xfId="3150" xr:uid="{00000000-0005-0000-0000-0000170F0000}"/>
    <cellStyle name="Normal 8 4 57 2" xfId="4559" xr:uid="{00000000-0005-0000-0000-0000180F0000}"/>
    <cellStyle name="Normal 8 4 57 3" xfId="5671" xr:uid="{1AD475EE-01CC-4637-A252-3914F708F023}"/>
    <cellStyle name="Normal 8 4 58" xfId="3151" xr:uid="{00000000-0005-0000-0000-0000190F0000}"/>
    <cellStyle name="Normal 8 4 58 2" xfId="4560" xr:uid="{00000000-0005-0000-0000-00001A0F0000}"/>
    <cellStyle name="Normal 8 4 58 3" xfId="5672" xr:uid="{A4CE0E01-6C2A-42E2-98C5-FA22FDDBE009}"/>
    <cellStyle name="Normal 8 4 59" xfId="3152" xr:uid="{00000000-0005-0000-0000-00001B0F0000}"/>
    <cellStyle name="Normal 8 4 59 2" xfId="4561" xr:uid="{00000000-0005-0000-0000-00001C0F0000}"/>
    <cellStyle name="Normal 8 4 59 3" xfId="5673" xr:uid="{7850C3FA-2912-4DA8-B137-3DE8BB7BDB52}"/>
    <cellStyle name="Normal 8 4 6" xfId="3153" xr:uid="{00000000-0005-0000-0000-00001D0F0000}"/>
    <cellStyle name="Normal 8 4 6 2" xfId="3154" xr:uid="{00000000-0005-0000-0000-00001E0F0000}"/>
    <cellStyle name="Normal 8 4 6 2 2" xfId="3155" xr:uid="{00000000-0005-0000-0000-00001F0F0000}"/>
    <cellStyle name="Normal 8 4 6 2 2 2" xfId="4564" xr:uid="{00000000-0005-0000-0000-0000200F0000}"/>
    <cellStyle name="Normal 8 4 6 2 2 3" xfId="5676" xr:uid="{FEAC469F-120A-44DC-A762-86A3E8DEEC05}"/>
    <cellStyle name="Normal 8 4 6 2 3" xfId="4563" xr:uid="{00000000-0005-0000-0000-0000210F0000}"/>
    <cellStyle name="Normal 8 4 6 2 4" xfId="5675" xr:uid="{2C096ACE-5A79-48F5-8F19-EBC175E419C9}"/>
    <cellStyle name="Normal 8 4 6 3" xfId="3156" xr:uid="{00000000-0005-0000-0000-0000220F0000}"/>
    <cellStyle name="Normal 8 4 6 3 2" xfId="4565" xr:uid="{00000000-0005-0000-0000-0000230F0000}"/>
    <cellStyle name="Normal 8 4 6 3 3" xfId="5677" xr:uid="{7BE097A2-1DE4-4491-88DB-34DD5737AEAA}"/>
    <cellStyle name="Normal 8 4 6 4" xfId="4562" xr:uid="{00000000-0005-0000-0000-0000240F0000}"/>
    <cellStyle name="Normal 8 4 6 5" xfId="5674" xr:uid="{82C953F7-6597-4FB0-8D9B-56087142A583}"/>
    <cellStyle name="Normal 8 4 60" xfId="3157" xr:uid="{00000000-0005-0000-0000-0000250F0000}"/>
    <cellStyle name="Normal 8 4 60 2" xfId="4566" xr:uid="{00000000-0005-0000-0000-0000260F0000}"/>
    <cellStyle name="Normal 8 4 60 3" xfId="5678" xr:uid="{D0902896-5ED3-4564-A303-A26352FF60C4}"/>
    <cellStyle name="Normal 8 4 61" xfId="3158" xr:uid="{00000000-0005-0000-0000-0000270F0000}"/>
    <cellStyle name="Normal 8 4 61 2" xfId="4567" xr:uid="{00000000-0005-0000-0000-0000280F0000}"/>
    <cellStyle name="Normal 8 4 61 3" xfId="5679" xr:uid="{233E1406-930D-4271-990C-83EB862F6D0B}"/>
    <cellStyle name="Normal 8 4 62" xfId="3159" xr:uid="{00000000-0005-0000-0000-0000290F0000}"/>
    <cellStyle name="Normal 8 4 62 2" xfId="4568" xr:uid="{00000000-0005-0000-0000-00002A0F0000}"/>
    <cellStyle name="Normal 8 4 62 3" xfId="5680" xr:uid="{DF32F570-5622-410B-BF30-F8826465AE06}"/>
    <cellStyle name="Normal 8 4 63" xfId="3160" xr:uid="{00000000-0005-0000-0000-00002B0F0000}"/>
    <cellStyle name="Normal 8 4 63 2" xfId="4569" xr:uid="{00000000-0005-0000-0000-00002C0F0000}"/>
    <cellStyle name="Normal 8 4 63 3" xfId="5681" xr:uid="{E1714422-5A4F-48F9-9DDB-49CD8748491A}"/>
    <cellStyle name="Normal 8 4 64" xfId="3161" xr:uid="{00000000-0005-0000-0000-00002D0F0000}"/>
    <cellStyle name="Normal 8 4 64 2" xfId="4570" xr:uid="{00000000-0005-0000-0000-00002E0F0000}"/>
    <cellStyle name="Normal 8 4 64 3" xfId="5682" xr:uid="{F9A792C8-DD75-4D78-98A3-6F3C15094285}"/>
    <cellStyle name="Normal 8 4 65" xfId="3162" xr:uid="{00000000-0005-0000-0000-00002F0F0000}"/>
    <cellStyle name="Normal 8 4 65 2" xfId="4571" xr:uid="{00000000-0005-0000-0000-0000300F0000}"/>
    <cellStyle name="Normal 8 4 65 3" xfId="5683" xr:uid="{CBF7FC66-D4F5-4062-A891-EE98EB8111A0}"/>
    <cellStyle name="Normal 8 4 66" xfId="3163" xr:uid="{00000000-0005-0000-0000-0000310F0000}"/>
    <cellStyle name="Normal 8 4 66 2" xfId="4572" xr:uid="{00000000-0005-0000-0000-0000320F0000}"/>
    <cellStyle name="Normal 8 4 66 3" xfId="5684" xr:uid="{60D99611-F386-4C19-B4B3-49A7AFC2992B}"/>
    <cellStyle name="Normal 8 4 67" xfId="3164" xr:uid="{00000000-0005-0000-0000-0000330F0000}"/>
    <cellStyle name="Normal 8 4 67 2" xfId="4573" xr:uid="{00000000-0005-0000-0000-0000340F0000}"/>
    <cellStyle name="Normal 8 4 67 3" xfId="5685" xr:uid="{8DE40842-1159-4077-A7DA-B8E20E3C893A}"/>
    <cellStyle name="Normal 8 4 68" xfId="3165" xr:uid="{00000000-0005-0000-0000-0000350F0000}"/>
    <cellStyle name="Normal 8 4 68 2" xfId="4574" xr:uid="{00000000-0005-0000-0000-0000360F0000}"/>
    <cellStyle name="Normal 8 4 68 3" xfId="5686" xr:uid="{A3D6E769-7F84-4323-BC8C-04CE1E59BBCA}"/>
    <cellStyle name="Normal 8 4 69" xfId="3166" xr:uid="{00000000-0005-0000-0000-0000370F0000}"/>
    <cellStyle name="Normal 8 4 69 2" xfId="4575" xr:uid="{00000000-0005-0000-0000-0000380F0000}"/>
    <cellStyle name="Normal 8 4 69 3" xfId="5687" xr:uid="{3B1B0533-3C62-44E4-8F33-349DEC7E05BE}"/>
    <cellStyle name="Normal 8 4 7" xfId="3167" xr:uid="{00000000-0005-0000-0000-0000390F0000}"/>
    <cellStyle name="Normal 8 4 7 2" xfId="3168" xr:uid="{00000000-0005-0000-0000-00003A0F0000}"/>
    <cellStyle name="Normal 8 4 7 2 2" xfId="3169" xr:uid="{00000000-0005-0000-0000-00003B0F0000}"/>
    <cellStyle name="Normal 8 4 7 2 2 2" xfId="4578" xr:uid="{00000000-0005-0000-0000-00003C0F0000}"/>
    <cellStyle name="Normal 8 4 7 2 2 3" xfId="5690" xr:uid="{42B33FC3-F32A-4D87-947B-DB17B44461FD}"/>
    <cellStyle name="Normal 8 4 7 2 3" xfId="4577" xr:uid="{00000000-0005-0000-0000-00003D0F0000}"/>
    <cellStyle name="Normal 8 4 7 2 4" xfId="5689" xr:uid="{627805AA-2C50-4B6A-861E-BDF2F0958C20}"/>
    <cellStyle name="Normal 8 4 7 3" xfId="3170" xr:uid="{00000000-0005-0000-0000-00003E0F0000}"/>
    <cellStyle name="Normal 8 4 7 3 2" xfId="4579" xr:uid="{00000000-0005-0000-0000-00003F0F0000}"/>
    <cellStyle name="Normal 8 4 7 3 3" xfId="5691" xr:uid="{0354EAD7-F5D0-484C-BB6D-93812F143828}"/>
    <cellStyle name="Normal 8 4 7 4" xfId="4576" xr:uid="{00000000-0005-0000-0000-0000400F0000}"/>
    <cellStyle name="Normal 8 4 7 5" xfId="5688" xr:uid="{EF91AE23-A0CA-48E2-975E-9FAC3B4FBDF0}"/>
    <cellStyle name="Normal 8 4 70" xfId="3171" xr:uid="{00000000-0005-0000-0000-0000410F0000}"/>
    <cellStyle name="Normal 8 4 70 2" xfId="4580" xr:uid="{00000000-0005-0000-0000-0000420F0000}"/>
    <cellStyle name="Normal 8 4 70 3" xfId="5692" xr:uid="{52FAB4D8-A759-4583-B68F-58DAE42ABCAE}"/>
    <cellStyle name="Normal 8 4 71" xfId="3172" xr:uid="{00000000-0005-0000-0000-0000430F0000}"/>
    <cellStyle name="Normal 8 4 71 2" xfId="4581" xr:uid="{00000000-0005-0000-0000-0000440F0000}"/>
    <cellStyle name="Normal 8 4 71 3" xfId="5693" xr:uid="{E9D8098C-0CA9-40B0-9BE9-B5A12EF46E5D}"/>
    <cellStyle name="Normal 8 4 72" xfId="3173" xr:uid="{00000000-0005-0000-0000-0000450F0000}"/>
    <cellStyle name="Normal 8 4 72 2" xfId="4582" xr:uid="{00000000-0005-0000-0000-0000460F0000}"/>
    <cellStyle name="Normal 8 4 72 3" xfId="5694" xr:uid="{0BCEED9F-F503-4DAD-82EF-8D9543AD774B}"/>
    <cellStyle name="Normal 8 4 73" xfId="3174" xr:uid="{00000000-0005-0000-0000-0000470F0000}"/>
    <cellStyle name="Normal 8 4 73 2" xfId="4583" xr:uid="{00000000-0005-0000-0000-0000480F0000}"/>
    <cellStyle name="Normal 8 4 73 3" xfId="5695" xr:uid="{5D304539-07D2-4785-A2D6-A1074E8AB28F}"/>
    <cellStyle name="Normal 8 4 74" xfId="3175" xr:uid="{00000000-0005-0000-0000-0000490F0000}"/>
    <cellStyle name="Normal 8 4 74 2" xfId="4584" xr:uid="{00000000-0005-0000-0000-00004A0F0000}"/>
    <cellStyle name="Normal 8 4 74 3" xfId="5696" xr:uid="{AB425D73-BCC2-4FAE-9F93-EC36EC874315}"/>
    <cellStyle name="Normal 8 4 75" xfId="3176" xr:uid="{00000000-0005-0000-0000-00004B0F0000}"/>
    <cellStyle name="Normal 8 4 75 2" xfId="4585" xr:uid="{00000000-0005-0000-0000-00004C0F0000}"/>
    <cellStyle name="Normal 8 4 75 3" xfId="5697" xr:uid="{E3648E00-FCF1-48F3-8BB9-4DF48A87E28C}"/>
    <cellStyle name="Normal 8 4 76" xfId="3177" xr:uid="{00000000-0005-0000-0000-00004D0F0000}"/>
    <cellStyle name="Normal 8 4 76 2" xfId="4586" xr:uid="{00000000-0005-0000-0000-00004E0F0000}"/>
    <cellStyle name="Normal 8 4 76 3" xfId="5698" xr:uid="{64AE4ED2-8726-49A6-B9CF-5F680F02B108}"/>
    <cellStyle name="Normal 8 4 77" xfId="3178" xr:uid="{00000000-0005-0000-0000-00004F0F0000}"/>
    <cellStyle name="Normal 8 4 77 2" xfId="4587" xr:uid="{00000000-0005-0000-0000-0000500F0000}"/>
    <cellStyle name="Normal 8 4 77 3" xfId="5699" xr:uid="{29CE3ECB-3826-4A11-BF59-0F1CC38A77BD}"/>
    <cellStyle name="Normal 8 4 78" xfId="3179" xr:uid="{00000000-0005-0000-0000-0000510F0000}"/>
    <cellStyle name="Normal 8 4 78 2" xfId="4588" xr:uid="{00000000-0005-0000-0000-0000520F0000}"/>
    <cellStyle name="Normal 8 4 78 3" xfId="5700" xr:uid="{F2F5B500-0439-4095-80A9-487B2DC21E32}"/>
    <cellStyle name="Normal 8 4 79" xfId="3180" xr:uid="{00000000-0005-0000-0000-0000530F0000}"/>
    <cellStyle name="Normal 8 4 79 2" xfId="4589" xr:uid="{00000000-0005-0000-0000-0000540F0000}"/>
    <cellStyle name="Normal 8 4 79 3" xfId="5701" xr:uid="{AA59042B-8F33-4B61-890B-F0CDDE5B8161}"/>
    <cellStyle name="Normal 8 4 8" xfId="3181" xr:uid="{00000000-0005-0000-0000-0000550F0000}"/>
    <cellStyle name="Normal 8 4 8 2" xfId="3182" xr:uid="{00000000-0005-0000-0000-0000560F0000}"/>
    <cellStyle name="Normal 8 4 8 2 2" xfId="3183" xr:uid="{00000000-0005-0000-0000-0000570F0000}"/>
    <cellStyle name="Normal 8 4 8 2 2 2" xfId="4592" xr:uid="{00000000-0005-0000-0000-0000580F0000}"/>
    <cellStyle name="Normal 8 4 8 2 2 3" xfId="5704" xr:uid="{7D9061F4-C390-4587-8330-35A8F4E4969F}"/>
    <cellStyle name="Normal 8 4 8 2 3" xfId="4591" xr:uid="{00000000-0005-0000-0000-0000590F0000}"/>
    <cellStyle name="Normal 8 4 8 2 4" xfId="5703" xr:uid="{B9936E14-37CE-46CC-9BB1-3F267987F891}"/>
    <cellStyle name="Normal 8 4 8 3" xfId="3184" xr:uid="{00000000-0005-0000-0000-00005A0F0000}"/>
    <cellStyle name="Normal 8 4 8 3 2" xfId="4593" xr:uid="{00000000-0005-0000-0000-00005B0F0000}"/>
    <cellStyle name="Normal 8 4 8 3 3" xfId="5705" xr:uid="{9E802E22-1FA6-41F0-B7F5-65F639FB402B}"/>
    <cellStyle name="Normal 8 4 8 4" xfId="4590" xr:uid="{00000000-0005-0000-0000-00005C0F0000}"/>
    <cellStyle name="Normal 8 4 8 5" xfId="5702" xr:uid="{BFCF5096-FE5D-43A6-AFCD-444D0E911BAF}"/>
    <cellStyle name="Normal 8 4 80" xfId="3185" xr:uid="{00000000-0005-0000-0000-00005D0F0000}"/>
    <cellStyle name="Normal 8 4 80 2" xfId="4594" xr:uid="{00000000-0005-0000-0000-00005E0F0000}"/>
    <cellStyle name="Normal 8 4 80 3" xfId="5706" xr:uid="{17810155-C476-485F-8BB3-983BFBD52229}"/>
    <cellStyle name="Normal 8 4 81" xfId="3186" xr:uid="{00000000-0005-0000-0000-00005F0F0000}"/>
    <cellStyle name="Normal 8 4 81 2" xfId="4595" xr:uid="{00000000-0005-0000-0000-0000600F0000}"/>
    <cellStyle name="Normal 8 4 81 3" xfId="5707" xr:uid="{84780F7A-0569-4CE3-96AD-0C50C0CCA426}"/>
    <cellStyle name="Normal 8 4 82" xfId="3187" xr:uid="{00000000-0005-0000-0000-0000610F0000}"/>
    <cellStyle name="Normal 8 4 82 2" xfId="4596" xr:uid="{00000000-0005-0000-0000-0000620F0000}"/>
    <cellStyle name="Normal 8 4 82 3" xfId="5708" xr:uid="{192B6545-172F-4443-AB22-9CD4F87EEC98}"/>
    <cellStyle name="Normal 8 4 83" xfId="3188" xr:uid="{00000000-0005-0000-0000-0000630F0000}"/>
    <cellStyle name="Normal 8 4 83 2" xfId="4597" xr:uid="{00000000-0005-0000-0000-0000640F0000}"/>
    <cellStyle name="Normal 8 4 83 3" xfId="5709" xr:uid="{CD1D2491-7978-40D4-B6B7-24EE995E9B90}"/>
    <cellStyle name="Normal 8 4 84" xfId="3189" xr:uid="{00000000-0005-0000-0000-0000650F0000}"/>
    <cellStyle name="Normal 8 4 84 2" xfId="4598" xr:uid="{00000000-0005-0000-0000-0000660F0000}"/>
    <cellStyle name="Normal 8 4 84 3" xfId="5710" xr:uid="{92BC9DBE-9061-42E8-8806-F02CCA7DD2B5}"/>
    <cellStyle name="Normal 8 4 85" xfId="3190" xr:uid="{00000000-0005-0000-0000-0000670F0000}"/>
    <cellStyle name="Normal 8 4 85 2" xfId="4599" xr:uid="{00000000-0005-0000-0000-0000680F0000}"/>
    <cellStyle name="Normal 8 4 85 3" xfId="5711" xr:uid="{3DF06E97-E1D9-4293-9057-83E5007E04AD}"/>
    <cellStyle name="Normal 8 4 86" xfId="3191" xr:uid="{00000000-0005-0000-0000-0000690F0000}"/>
    <cellStyle name="Normal 8 4 86 2" xfId="4600" xr:uid="{00000000-0005-0000-0000-00006A0F0000}"/>
    <cellStyle name="Normal 8 4 86 3" xfId="5712" xr:uid="{69236153-E014-4F51-9B9C-607136128E0B}"/>
    <cellStyle name="Normal 8 4 87" xfId="3192" xr:uid="{00000000-0005-0000-0000-00006B0F0000}"/>
    <cellStyle name="Normal 8 4 87 2" xfId="4601" xr:uid="{00000000-0005-0000-0000-00006C0F0000}"/>
    <cellStyle name="Normal 8 4 87 3" xfId="5713" xr:uid="{CC1380CA-6727-4A8B-9209-DE2AE1EE9CCE}"/>
    <cellStyle name="Normal 8 4 88" xfId="3193" xr:uid="{00000000-0005-0000-0000-00006D0F0000}"/>
    <cellStyle name="Normal 8 4 88 2" xfId="4602" xr:uid="{00000000-0005-0000-0000-00006E0F0000}"/>
    <cellStyle name="Normal 8 4 88 3" xfId="5714" xr:uid="{BC102C9B-3996-4BCB-BDAB-95ADDE7482C7}"/>
    <cellStyle name="Normal 8 4 89" xfId="3194" xr:uid="{00000000-0005-0000-0000-00006F0F0000}"/>
    <cellStyle name="Normal 8 4 89 2" xfId="4603" xr:uid="{00000000-0005-0000-0000-0000700F0000}"/>
    <cellStyle name="Normal 8 4 89 3" xfId="5715" xr:uid="{E4DBDBD3-4278-4999-8034-A07BDCA0E874}"/>
    <cellStyle name="Normal 8 4 9" xfId="3195" xr:uid="{00000000-0005-0000-0000-0000710F0000}"/>
    <cellStyle name="Normal 8 4 9 2" xfId="3196" xr:uid="{00000000-0005-0000-0000-0000720F0000}"/>
    <cellStyle name="Normal 8 4 9 2 2" xfId="4605" xr:uid="{00000000-0005-0000-0000-0000730F0000}"/>
    <cellStyle name="Normal 8 4 9 2 3" xfId="5717" xr:uid="{36C43D13-9D3A-4130-BAF2-B83F7162CDBF}"/>
    <cellStyle name="Normal 8 4 9 3" xfId="4604" xr:uid="{00000000-0005-0000-0000-0000740F0000}"/>
    <cellStyle name="Normal 8 4 9 4" xfId="5716" xr:uid="{4E48BA71-ABDA-4182-AC74-C8368CDBA867}"/>
    <cellStyle name="Normal 8 4 90" xfId="4486" xr:uid="{00000000-0005-0000-0000-0000750F0000}"/>
    <cellStyle name="Normal 8 4 91" xfId="4951" xr:uid="{00000000-0005-0000-0000-0000760F0000}"/>
    <cellStyle name="Normal 8 4 92" xfId="4083" xr:uid="{00000000-0005-0000-0000-0000770F0000}"/>
    <cellStyle name="Normal 8 4 93" xfId="4950" xr:uid="{00000000-0005-0000-0000-0000780F0000}"/>
    <cellStyle name="Normal 8 4 94" xfId="5598" xr:uid="{413720E4-F29E-456F-977B-236D05052C0C}"/>
    <cellStyle name="Normal 8 40" xfId="3197" xr:uid="{00000000-0005-0000-0000-0000790F0000}"/>
    <cellStyle name="Normal 8 40 2" xfId="4606" xr:uid="{00000000-0005-0000-0000-00007A0F0000}"/>
    <cellStyle name="Normal 8 40 3" xfId="5718" xr:uid="{5C5926DD-16B1-4227-95B9-25DA099E40CE}"/>
    <cellStyle name="Normal 8 41" xfId="3198" xr:uid="{00000000-0005-0000-0000-00007B0F0000}"/>
    <cellStyle name="Normal 8 41 2" xfId="4607" xr:uid="{00000000-0005-0000-0000-00007C0F0000}"/>
    <cellStyle name="Normal 8 41 3" xfId="5719" xr:uid="{31E31160-543C-4080-B119-DF27C15E70F4}"/>
    <cellStyle name="Normal 8 42" xfId="3199" xr:uid="{00000000-0005-0000-0000-00007D0F0000}"/>
    <cellStyle name="Normal 8 42 2" xfId="4608" xr:uid="{00000000-0005-0000-0000-00007E0F0000}"/>
    <cellStyle name="Normal 8 42 3" xfId="5720" xr:uid="{DABCCCA7-90F7-4CEE-A979-3AF870339F9A}"/>
    <cellStyle name="Normal 8 43" xfId="3200" xr:uid="{00000000-0005-0000-0000-00007F0F0000}"/>
    <cellStyle name="Normal 8 43 2" xfId="4609" xr:uid="{00000000-0005-0000-0000-0000800F0000}"/>
    <cellStyle name="Normal 8 43 3" xfId="5721" xr:uid="{1429A22C-ADEF-49EA-AD3C-5C1E5A7DE94C}"/>
    <cellStyle name="Normal 8 44" xfId="3201" xr:uid="{00000000-0005-0000-0000-0000810F0000}"/>
    <cellStyle name="Normal 8 44 2" xfId="4610" xr:uid="{00000000-0005-0000-0000-0000820F0000}"/>
    <cellStyle name="Normal 8 44 3" xfId="5722" xr:uid="{58E55081-686A-483F-87DA-90B95B38504C}"/>
    <cellStyle name="Normal 8 45" xfId="3202" xr:uid="{00000000-0005-0000-0000-0000830F0000}"/>
    <cellStyle name="Normal 8 45 2" xfId="4611" xr:uid="{00000000-0005-0000-0000-0000840F0000}"/>
    <cellStyle name="Normal 8 45 3" xfId="5723" xr:uid="{F6DB0A3A-FEAF-441E-8A82-65286E97DFB9}"/>
    <cellStyle name="Normal 8 46" xfId="3203" xr:uid="{00000000-0005-0000-0000-0000850F0000}"/>
    <cellStyle name="Normal 8 46 2" xfId="4612" xr:uid="{00000000-0005-0000-0000-0000860F0000}"/>
    <cellStyle name="Normal 8 46 3" xfId="5724" xr:uid="{67F9B83E-411A-4ABA-A4FF-CEF4EBD04C9C}"/>
    <cellStyle name="Normal 8 47" xfId="3204" xr:uid="{00000000-0005-0000-0000-0000870F0000}"/>
    <cellStyle name="Normal 8 47 2" xfId="4613" xr:uid="{00000000-0005-0000-0000-0000880F0000}"/>
    <cellStyle name="Normal 8 47 3" xfId="5725" xr:uid="{9E2928E0-131B-4E87-BFBF-72B2E60BD3EC}"/>
    <cellStyle name="Normal 8 48" xfId="3205" xr:uid="{00000000-0005-0000-0000-0000890F0000}"/>
    <cellStyle name="Normal 8 48 2" xfId="4614" xr:uid="{00000000-0005-0000-0000-00008A0F0000}"/>
    <cellStyle name="Normal 8 48 3" xfId="5726" xr:uid="{BEFA2670-5772-4D93-8471-E57264671E03}"/>
    <cellStyle name="Normal 8 49" xfId="3206" xr:uid="{00000000-0005-0000-0000-00008B0F0000}"/>
    <cellStyle name="Normal 8 49 2" xfId="4615" xr:uid="{00000000-0005-0000-0000-00008C0F0000}"/>
    <cellStyle name="Normal 8 49 3" xfId="5727" xr:uid="{32DDE4EF-C6E6-4E30-BA37-719D48C90A5B}"/>
    <cellStyle name="Normal 8 5" xfId="3207" xr:uid="{00000000-0005-0000-0000-00008D0F0000}"/>
    <cellStyle name="Normál 8 5" xfId="3208" xr:uid="{00000000-0005-0000-0000-00008E0F0000}"/>
    <cellStyle name="Normal 8 5 10" xfId="3209" xr:uid="{00000000-0005-0000-0000-00008F0F0000}"/>
    <cellStyle name="Normal 8 5 10 2" xfId="4617" xr:uid="{00000000-0005-0000-0000-0000900F0000}"/>
    <cellStyle name="Normal 8 5 10 3" xfId="5729" xr:uid="{43077BF6-CFBC-470C-ABBA-34237BDB3417}"/>
    <cellStyle name="Normal 8 5 11" xfId="3210" xr:uid="{00000000-0005-0000-0000-0000910F0000}"/>
    <cellStyle name="Normal 8 5 11 2" xfId="4618" xr:uid="{00000000-0005-0000-0000-0000920F0000}"/>
    <cellStyle name="Normal 8 5 11 3" xfId="5730" xr:uid="{5B3A7759-E99F-4CA8-B672-EEA7457B734A}"/>
    <cellStyle name="Normal 8 5 12" xfId="3211" xr:uid="{00000000-0005-0000-0000-0000930F0000}"/>
    <cellStyle name="Normal 8 5 12 2" xfId="4619" xr:uid="{00000000-0005-0000-0000-0000940F0000}"/>
    <cellStyle name="Normal 8 5 12 3" xfId="5731" xr:uid="{D2CEC12F-CB38-4A65-8935-84A588B11CB9}"/>
    <cellStyle name="Normal 8 5 13" xfId="3212" xr:uid="{00000000-0005-0000-0000-0000950F0000}"/>
    <cellStyle name="Normal 8 5 13 2" xfId="4620" xr:uid="{00000000-0005-0000-0000-0000960F0000}"/>
    <cellStyle name="Normal 8 5 13 3" xfId="5732" xr:uid="{787160C5-2CDF-4C90-A331-D0493037DE05}"/>
    <cellStyle name="Normal 8 5 14" xfId="3213" xr:uid="{00000000-0005-0000-0000-0000970F0000}"/>
    <cellStyle name="Normal 8 5 14 2" xfId="4621" xr:uid="{00000000-0005-0000-0000-0000980F0000}"/>
    <cellStyle name="Normal 8 5 14 3" xfId="5733" xr:uid="{D00802B0-DB26-409B-B132-A3D1F13162E8}"/>
    <cellStyle name="Normal 8 5 15" xfId="3214" xr:uid="{00000000-0005-0000-0000-0000990F0000}"/>
    <cellStyle name="Normal 8 5 15 2" xfId="4622" xr:uid="{00000000-0005-0000-0000-00009A0F0000}"/>
    <cellStyle name="Normal 8 5 15 3" xfId="5734" xr:uid="{4C1633F7-5759-4218-A882-A741DEACDC8C}"/>
    <cellStyle name="Normal 8 5 16" xfId="3215" xr:uid="{00000000-0005-0000-0000-00009B0F0000}"/>
    <cellStyle name="Normal 8 5 16 2" xfId="4623" xr:uid="{00000000-0005-0000-0000-00009C0F0000}"/>
    <cellStyle name="Normal 8 5 16 3" xfId="5735" xr:uid="{4339C8F4-7368-49B7-8AE9-32367B214D4D}"/>
    <cellStyle name="Normal 8 5 17" xfId="3216" xr:uid="{00000000-0005-0000-0000-00009D0F0000}"/>
    <cellStyle name="Normal 8 5 17 2" xfId="4624" xr:uid="{00000000-0005-0000-0000-00009E0F0000}"/>
    <cellStyle name="Normal 8 5 17 3" xfId="5736" xr:uid="{F1C3B920-B631-492F-BFE3-E2F39D56CCBF}"/>
    <cellStyle name="Normal 8 5 18" xfId="3217" xr:uid="{00000000-0005-0000-0000-00009F0F0000}"/>
    <cellStyle name="Normal 8 5 18 2" xfId="4625" xr:uid="{00000000-0005-0000-0000-0000A00F0000}"/>
    <cellStyle name="Normal 8 5 18 3" xfId="5737" xr:uid="{81BCA44F-9BE0-4ECD-82E6-EA0BCBA25472}"/>
    <cellStyle name="Normal 8 5 19" xfId="3218" xr:uid="{00000000-0005-0000-0000-0000A10F0000}"/>
    <cellStyle name="Normal 8 5 19 2" xfId="4626" xr:uid="{00000000-0005-0000-0000-0000A20F0000}"/>
    <cellStyle name="Normal 8 5 19 3" xfId="5738" xr:uid="{77BF9262-3F62-4537-ADB5-5B681544FF1F}"/>
    <cellStyle name="Normal 8 5 2" xfId="3219" xr:uid="{00000000-0005-0000-0000-0000A30F0000}"/>
    <cellStyle name="Normal 8 5 2 2" xfId="3220" xr:uid="{00000000-0005-0000-0000-0000A40F0000}"/>
    <cellStyle name="Normal 8 5 2 2 2" xfId="3221" xr:uid="{00000000-0005-0000-0000-0000A50F0000}"/>
    <cellStyle name="Normal 8 5 2 2 2 2" xfId="4629" xr:uid="{00000000-0005-0000-0000-0000A60F0000}"/>
    <cellStyle name="Normal 8 5 2 2 2 3" xfId="5741" xr:uid="{1BBC0159-0369-44E2-AF37-98BC61EC7123}"/>
    <cellStyle name="Normal 8 5 2 2 3" xfId="4628" xr:uid="{00000000-0005-0000-0000-0000A70F0000}"/>
    <cellStyle name="Normal 8 5 2 2 4" xfId="5740" xr:uid="{A7CD69BC-9F97-48FE-8459-FFAED3442684}"/>
    <cellStyle name="Normal 8 5 2 3" xfId="3222" xr:uid="{00000000-0005-0000-0000-0000A80F0000}"/>
    <cellStyle name="Normal 8 5 2 3 2" xfId="4630" xr:uid="{00000000-0005-0000-0000-0000A90F0000}"/>
    <cellStyle name="Normal 8 5 2 3 3" xfId="5742" xr:uid="{FFF26685-401E-4D5C-98FC-7EFE8B450554}"/>
    <cellStyle name="Normal 8 5 2 4" xfId="4627" xr:uid="{00000000-0005-0000-0000-0000AA0F0000}"/>
    <cellStyle name="Normal 8 5 2 5" xfId="5739" xr:uid="{8FEA78C1-764F-48D9-B0BE-C5190C4FEFAE}"/>
    <cellStyle name="Normal 8 5 20" xfId="3223" xr:uid="{00000000-0005-0000-0000-0000AB0F0000}"/>
    <cellStyle name="Normal 8 5 20 2" xfId="4631" xr:uid="{00000000-0005-0000-0000-0000AC0F0000}"/>
    <cellStyle name="Normal 8 5 20 3" xfId="5743" xr:uid="{09A10006-6969-461A-BA0F-E5DD13447BD1}"/>
    <cellStyle name="Normal 8 5 21" xfId="3224" xr:uid="{00000000-0005-0000-0000-0000AD0F0000}"/>
    <cellStyle name="Normal 8 5 21 2" xfId="4632" xr:uid="{00000000-0005-0000-0000-0000AE0F0000}"/>
    <cellStyle name="Normal 8 5 21 3" xfId="5744" xr:uid="{24EF8E71-B3EB-43BA-9C5D-D92964CBCAC2}"/>
    <cellStyle name="Normal 8 5 22" xfId="3225" xr:uid="{00000000-0005-0000-0000-0000AF0F0000}"/>
    <cellStyle name="Normal 8 5 22 2" xfId="4633" xr:uid="{00000000-0005-0000-0000-0000B00F0000}"/>
    <cellStyle name="Normal 8 5 22 3" xfId="5745" xr:uid="{EE2DB8D5-7B12-4066-BDD5-13EAFA38D56E}"/>
    <cellStyle name="Normal 8 5 23" xfId="3226" xr:uid="{00000000-0005-0000-0000-0000B10F0000}"/>
    <cellStyle name="Normal 8 5 23 2" xfId="4634" xr:uid="{00000000-0005-0000-0000-0000B20F0000}"/>
    <cellStyle name="Normal 8 5 23 3" xfId="5746" xr:uid="{683235E1-2942-4929-80BA-ABD6F7DCC150}"/>
    <cellStyle name="Normal 8 5 24" xfId="3227" xr:uid="{00000000-0005-0000-0000-0000B30F0000}"/>
    <cellStyle name="Normal 8 5 24 2" xfId="4635" xr:uid="{00000000-0005-0000-0000-0000B40F0000}"/>
    <cellStyle name="Normal 8 5 24 3" xfId="5747" xr:uid="{A74DD55F-9079-4363-9529-1B6E7BAC5B67}"/>
    <cellStyle name="Normal 8 5 25" xfId="3228" xr:uid="{00000000-0005-0000-0000-0000B50F0000}"/>
    <cellStyle name="Normal 8 5 25 2" xfId="4636" xr:uid="{00000000-0005-0000-0000-0000B60F0000}"/>
    <cellStyle name="Normal 8 5 25 3" xfId="5748" xr:uid="{9BBC7B3D-AE2C-47E9-BF78-D8AE47B0F3B3}"/>
    <cellStyle name="Normal 8 5 26" xfId="3229" xr:uid="{00000000-0005-0000-0000-0000B70F0000}"/>
    <cellStyle name="Normal 8 5 26 2" xfId="4637" xr:uid="{00000000-0005-0000-0000-0000B80F0000}"/>
    <cellStyle name="Normal 8 5 26 3" xfId="5749" xr:uid="{D7676DC1-81C4-4BCC-9BD5-4E2F5B5C5840}"/>
    <cellStyle name="Normal 8 5 27" xfId="3230" xr:uid="{00000000-0005-0000-0000-0000B90F0000}"/>
    <cellStyle name="Normal 8 5 27 2" xfId="4638" xr:uid="{00000000-0005-0000-0000-0000BA0F0000}"/>
    <cellStyle name="Normal 8 5 27 3" xfId="5750" xr:uid="{FC36832C-D87D-48E2-8DED-BAC7E242A262}"/>
    <cellStyle name="Normal 8 5 28" xfId="3231" xr:uid="{00000000-0005-0000-0000-0000BB0F0000}"/>
    <cellStyle name="Normal 8 5 28 2" xfId="4639" xr:uid="{00000000-0005-0000-0000-0000BC0F0000}"/>
    <cellStyle name="Normal 8 5 28 3" xfId="5751" xr:uid="{5DB3CA93-9B06-41B8-8B34-6433EB0FEC94}"/>
    <cellStyle name="Normal 8 5 29" xfId="3232" xr:uid="{00000000-0005-0000-0000-0000BD0F0000}"/>
    <cellStyle name="Normal 8 5 29 2" xfId="4640" xr:uid="{00000000-0005-0000-0000-0000BE0F0000}"/>
    <cellStyle name="Normal 8 5 29 3" xfId="5752" xr:uid="{06CD48C0-E9F6-4572-A415-1B4C48033C48}"/>
    <cellStyle name="Normal 8 5 3" xfId="3233" xr:uid="{00000000-0005-0000-0000-0000BF0F0000}"/>
    <cellStyle name="Normal 8 5 3 2" xfId="3234" xr:uid="{00000000-0005-0000-0000-0000C00F0000}"/>
    <cellStyle name="Normal 8 5 3 2 2" xfId="3235" xr:uid="{00000000-0005-0000-0000-0000C10F0000}"/>
    <cellStyle name="Normal 8 5 3 2 2 2" xfId="4643" xr:uid="{00000000-0005-0000-0000-0000C20F0000}"/>
    <cellStyle name="Normal 8 5 3 2 2 3" xfId="5755" xr:uid="{675504E6-3752-426F-A1B4-9BA28C911029}"/>
    <cellStyle name="Normal 8 5 3 2 3" xfId="4642" xr:uid="{00000000-0005-0000-0000-0000C30F0000}"/>
    <cellStyle name="Normal 8 5 3 2 4" xfId="5754" xr:uid="{6A7F52AB-E35F-4A8F-AB16-76D26D4F2548}"/>
    <cellStyle name="Normal 8 5 3 3" xfId="3236" xr:uid="{00000000-0005-0000-0000-0000C40F0000}"/>
    <cellStyle name="Normal 8 5 3 3 2" xfId="4644" xr:uid="{00000000-0005-0000-0000-0000C50F0000}"/>
    <cellStyle name="Normal 8 5 3 3 3" xfId="5756" xr:uid="{6556DC50-F530-4FB2-874F-9A998136A0C8}"/>
    <cellStyle name="Normal 8 5 3 4" xfId="4641" xr:uid="{00000000-0005-0000-0000-0000C60F0000}"/>
    <cellStyle name="Normal 8 5 3 5" xfId="5753" xr:uid="{B5C96CFE-06DE-469B-8C99-5B5A4E69C011}"/>
    <cellStyle name="Normal 8 5 30" xfId="3237" xr:uid="{00000000-0005-0000-0000-0000C70F0000}"/>
    <cellStyle name="Normal 8 5 30 2" xfId="4645" xr:uid="{00000000-0005-0000-0000-0000C80F0000}"/>
    <cellStyle name="Normal 8 5 30 3" xfId="5757" xr:uid="{46773F68-8C37-403B-839F-32EEC56A5942}"/>
    <cellStyle name="Normal 8 5 31" xfId="3238" xr:uid="{00000000-0005-0000-0000-0000C90F0000}"/>
    <cellStyle name="Normal 8 5 31 2" xfId="4646" xr:uid="{00000000-0005-0000-0000-0000CA0F0000}"/>
    <cellStyle name="Normal 8 5 31 3" xfId="5758" xr:uid="{F924CC3C-1377-4C5C-85A9-3C32313DF18C}"/>
    <cellStyle name="Normal 8 5 32" xfId="3239" xr:uid="{00000000-0005-0000-0000-0000CB0F0000}"/>
    <cellStyle name="Normal 8 5 32 2" xfId="4647" xr:uid="{00000000-0005-0000-0000-0000CC0F0000}"/>
    <cellStyle name="Normal 8 5 32 3" xfId="5759" xr:uid="{A6EB72D1-0DBE-48EA-BF48-8CE8FA3BD1AC}"/>
    <cellStyle name="Normal 8 5 33" xfId="3240" xr:uid="{00000000-0005-0000-0000-0000CD0F0000}"/>
    <cellStyle name="Normal 8 5 33 2" xfId="4648" xr:uid="{00000000-0005-0000-0000-0000CE0F0000}"/>
    <cellStyle name="Normal 8 5 33 3" xfId="5760" xr:uid="{40768334-18A9-4A0C-978B-34C86631114F}"/>
    <cellStyle name="Normal 8 5 34" xfId="3241" xr:uid="{00000000-0005-0000-0000-0000CF0F0000}"/>
    <cellStyle name="Normal 8 5 34 2" xfId="4649" xr:uid="{00000000-0005-0000-0000-0000D00F0000}"/>
    <cellStyle name="Normal 8 5 34 3" xfId="5761" xr:uid="{70B771BE-A1B1-4AF1-BD7D-1EE3A5AE108B}"/>
    <cellStyle name="Normal 8 5 35" xfId="3242" xr:uid="{00000000-0005-0000-0000-0000D10F0000}"/>
    <cellStyle name="Normal 8 5 35 2" xfId="4650" xr:uid="{00000000-0005-0000-0000-0000D20F0000}"/>
    <cellStyle name="Normal 8 5 35 3" xfId="5762" xr:uid="{7729AC59-AA9A-40B8-BD3B-8B5D05E7340E}"/>
    <cellStyle name="Normal 8 5 36" xfId="4616" xr:uid="{00000000-0005-0000-0000-0000D30F0000}"/>
    <cellStyle name="Normal 8 5 37" xfId="4953" xr:uid="{00000000-0005-0000-0000-0000D40F0000}"/>
    <cellStyle name="Normal 8 5 38" xfId="4084" xr:uid="{00000000-0005-0000-0000-0000D50F0000}"/>
    <cellStyle name="Normal 8 5 39" xfId="4952" xr:uid="{00000000-0005-0000-0000-0000D60F0000}"/>
    <cellStyle name="Normal 8 5 4" xfId="3243" xr:uid="{00000000-0005-0000-0000-0000D70F0000}"/>
    <cellStyle name="Normal 8 5 4 2" xfId="3244" xr:uid="{00000000-0005-0000-0000-0000D80F0000}"/>
    <cellStyle name="Normal 8 5 4 2 2" xfId="3245" xr:uid="{00000000-0005-0000-0000-0000D90F0000}"/>
    <cellStyle name="Normal 8 5 4 2 2 2" xfId="4653" xr:uid="{00000000-0005-0000-0000-0000DA0F0000}"/>
    <cellStyle name="Normal 8 5 4 2 2 3" xfId="5765" xr:uid="{AD96B977-E540-471B-9B5E-975FED396C11}"/>
    <cellStyle name="Normal 8 5 4 2 3" xfId="4652" xr:uid="{00000000-0005-0000-0000-0000DB0F0000}"/>
    <cellStyle name="Normal 8 5 4 2 4" xfId="5764" xr:uid="{E00DEDC5-686F-45C4-AEE2-669A48AD76D2}"/>
    <cellStyle name="Normal 8 5 4 3" xfId="3246" xr:uid="{00000000-0005-0000-0000-0000DC0F0000}"/>
    <cellStyle name="Normal 8 5 4 3 2" xfId="4654" xr:uid="{00000000-0005-0000-0000-0000DD0F0000}"/>
    <cellStyle name="Normal 8 5 4 3 3" xfId="5766" xr:uid="{965E9A9C-0FC2-4829-8977-51D47DD22301}"/>
    <cellStyle name="Normal 8 5 4 4" xfId="4651" xr:uid="{00000000-0005-0000-0000-0000DE0F0000}"/>
    <cellStyle name="Normal 8 5 4 5" xfId="5763" xr:uid="{C3BD2671-D7C7-4AAA-9977-F97FEC53F1A8}"/>
    <cellStyle name="Normal 8 5 40" xfId="5728" xr:uid="{4D74A14D-EFBE-4252-A114-ACEEDED288EB}"/>
    <cellStyle name="Normal 8 5 5" xfId="3247" xr:uid="{00000000-0005-0000-0000-0000DF0F0000}"/>
    <cellStyle name="Normal 8 5 5 2" xfId="3248" xr:uid="{00000000-0005-0000-0000-0000E00F0000}"/>
    <cellStyle name="Normal 8 5 5 2 2" xfId="3249" xr:uid="{00000000-0005-0000-0000-0000E10F0000}"/>
    <cellStyle name="Normal 8 5 5 2 2 2" xfId="4657" xr:uid="{00000000-0005-0000-0000-0000E20F0000}"/>
    <cellStyle name="Normal 8 5 5 2 2 3" xfId="5769" xr:uid="{9901F652-12FD-4737-9D1F-812ADA700EFC}"/>
    <cellStyle name="Normal 8 5 5 2 3" xfId="4656" xr:uid="{00000000-0005-0000-0000-0000E30F0000}"/>
    <cellStyle name="Normal 8 5 5 2 4" xfId="5768" xr:uid="{BF55BCD1-16AD-47F8-9B38-69026BBE6135}"/>
    <cellStyle name="Normal 8 5 5 3" xfId="3250" xr:uid="{00000000-0005-0000-0000-0000E40F0000}"/>
    <cellStyle name="Normal 8 5 5 3 2" xfId="4658" xr:uid="{00000000-0005-0000-0000-0000E50F0000}"/>
    <cellStyle name="Normal 8 5 5 3 3" xfId="5770" xr:uid="{E52AF20A-E87F-4D2A-BE13-A1BC959CBB4E}"/>
    <cellStyle name="Normal 8 5 5 4" xfId="4655" xr:uid="{00000000-0005-0000-0000-0000E60F0000}"/>
    <cellStyle name="Normal 8 5 5 5" xfId="5767" xr:uid="{56350C39-547F-4DF2-899C-A94F5955A62F}"/>
    <cellStyle name="Normal 8 5 6" xfId="3251" xr:uid="{00000000-0005-0000-0000-0000E70F0000}"/>
    <cellStyle name="Normal 8 5 6 2" xfId="3252" xr:uid="{00000000-0005-0000-0000-0000E80F0000}"/>
    <cellStyle name="Normal 8 5 6 2 2" xfId="3253" xr:uid="{00000000-0005-0000-0000-0000E90F0000}"/>
    <cellStyle name="Normal 8 5 6 2 2 2" xfId="4661" xr:uid="{00000000-0005-0000-0000-0000EA0F0000}"/>
    <cellStyle name="Normal 8 5 6 2 2 3" xfId="5773" xr:uid="{1B9195C4-22D1-4FF7-AD99-32C49004F4C1}"/>
    <cellStyle name="Normal 8 5 6 2 3" xfId="4660" xr:uid="{00000000-0005-0000-0000-0000EB0F0000}"/>
    <cellStyle name="Normal 8 5 6 2 4" xfId="5772" xr:uid="{0887FD83-3620-4284-A313-AFBF9E51D886}"/>
    <cellStyle name="Normal 8 5 6 3" xfId="3254" xr:uid="{00000000-0005-0000-0000-0000EC0F0000}"/>
    <cellStyle name="Normal 8 5 6 3 2" xfId="4662" xr:uid="{00000000-0005-0000-0000-0000ED0F0000}"/>
    <cellStyle name="Normal 8 5 6 3 3" xfId="5774" xr:uid="{C138DA3F-7883-428A-AC80-C9CB396FF260}"/>
    <cellStyle name="Normal 8 5 6 4" xfId="4659" xr:uid="{00000000-0005-0000-0000-0000EE0F0000}"/>
    <cellStyle name="Normal 8 5 6 5" xfId="5771" xr:uid="{F3126775-9730-4C53-B856-51D57154F5E3}"/>
    <cellStyle name="Normal 8 5 7" xfId="3255" xr:uid="{00000000-0005-0000-0000-0000EF0F0000}"/>
    <cellStyle name="Normal 8 5 7 2" xfId="3256" xr:uid="{00000000-0005-0000-0000-0000F00F0000}"/>
    <cellStyle name="Normal 8 5 7 2 2" xfId="4664" xr:uid="{00000000-0005-0000-0000-0000F10F0000}"/>
    <cellStyle name="Normal 8 5 7 2 3" xfId="5776" xr:uid="{B713E8D3-E3EB-47FE-A7CE-B61AADE6B53D}"/>
    <cellStyle name="Normal 8 5 7 3" xfId="4663" xr:uid="{00000000-0005-0000-0000-0000F20F0000}"/>
    <cellStyle name="Normal 8 5 7 4" xfId="5775" xr:uid="{99836564-E967-4413-B5EF-D685C14EC89C}"/>
    <cellStyle name="Normal 8 5 8" xfId="3257" xr:uid="{00000000-0005-0000-0000-0000F30F0000}"/>
    <cellStyle name="Normal 8 5 8 2" xfId="3258" xr:uid="{00000000-0005-0000-0000-0000F40F0000}"/>
    <cellStyle name="Normal 8 5 8 2 2" xfId="4666" xr:uid="{00000000-0005-0000-0000-0000F50F0000}"/>
    <cellStyle name="Normal 8 5 8 2 3" xfId="5778" xr:uid="{B9234758-65CF-49C9-A629-99F7FE3C4F5E}"/>
    <cellStyle name="Normal 8 5 8 3" xfId="4665" xr:uid="{00000000-0005-0000-0000-0000F60F0000}"/>
    <cellStyle name="Normal 8 5 8 4" xfId="5777" xr:uid="{D75EE683-78BC-4C51-9ECC-B1C494B8F892}"/>
    <cellStyle name="Normal 8 5 9" xfId="3259" xr:uid="{00000000-0005-0000-0000-0000F70F0000}"/>
    <cellStyle name="Normal 8 5 9 2" xfId="4667" xr:uid="{00000000-0005-0000-0000-0000F80F0000}"/>
    <cellStyle name="Normal 8 5 9 3" xfId="5779" xr:uid="{96090519-1AF3-4380-966F-8E6771E82DF8}"/>
    <cellStyle name="Normal 8 50" xfId="3260" xr:uid="{00000000-0005-0000-0000-0000F90F0000}"/>
    <cellStyle name="Normal 8 50 2" xfId="4668" xr:uid="{00000000-0005-0000-0000-0000FA0F0000}"/>
    <cellStyle name="Normal 8 50 3" xfId="5780" xr:uid="{1B586450-6972-41DD-BF47-C965A9D0CEE6}"/>
    <cellStyle name="Normal 8 51" xfId="3261" xr:uid="{00000000-0005-0000-0000-0000FB0F0000}"/>
    <cellStyle name="Normal 8 51 2" xfId="4669" xr:uid="{00000000-0005-0000-0000-0000FC0F0000}"/>
    <cellStyle name="Normal 8 51 3" xfId="5781" xr:uid="{76809465-9534-44CB-95AD-73697A53F445}"/>
    <cellStyle name="Normal 8 52" xfId="3262" xr:uid="{00000000-0005-0000-0000-0000FD0F0000}"/>
    <cellStyle name="Normal 8 52 2" xfId="4670" xr:uid="{00000000-0005-0000-0000-0000FE0F0000}"/>
    <cellStyle name="Normal 8 52 3" xfId="5782" xr:uid="{2F2B0CD4-2EEC-4AA8-A85C-98E3302448A3}"/>
    <cellStyle name="Normal 8 53" xfId="3263" xr:uid="{00000000-0005-0000-0000-0000FF0F0000}"/>
    <cellStyle name="Normal 8 53 2" xfId="4671" xr:uid="{00000000-0005-0000-0000-000000100000}"/>
    <cellStyle name="Normal 8 53 3" xfId="5783" xr:uid="{38A163DE-3208-48A7-BD89-C4882F7D745A}"/>
    <cellStyle name="Normal 8 54" xfId="3264" xr:uid="{00000000-0005-0000-0000-000001100000}"/>
    <cellStyle name="Normal 8 54 2" xfId="4672" xr:uid="{00000000-0005-0000-0000-000002100000}"/>
    <cellStyle name="Normal 8 54 3" xfId="5784" xr:uid="{FC618348-C5C4-4ABC-8B3F-5D6AF6754B12}"/>
    <cellStyle name="Normal 8 55" xfId="3265" xr:uid="{00000000-0005-0000-0000-000003100000}"/>
    <cellStyle name="Normal 8 55 2" xfId="4673" xr:uid="{00000000-0005-0000-0000-000004100000}"/>
    <cellStyle name="Normal 8 55 3" xfId="5785" xr:uid="{FE8FBC08-4561-4CAB-985C-AA0EB314ECB7}"/>
    <cellStyle name="Normal 8 56" xfId="3266" xr:uid="{00000000-0005-0000-0000-000005100000}"/>
    <cellStyle name="Normal 8 56 2" xfId="4674" xr:uid="{00000000-0005-0000-0000-000006100000}"/>
    <cellStyle name="Normal 8 56 3" xfId="5786" xr:uid="{27AC1AF2-87E8-4293-9526-F5B2BEF88B5E}"/>
    <cellStyle name="Normal 8 57" xfId="3267" xr:uid="{00000000-0005-0000-0000-000007100000}"/>
    <cellStyle name="Normal 8 57 2" xfId="4675" xr:uid="{00000000-0005-0000-0000-000008100000}"/>
    <cellStyle name="Normal 8 57 3" xfId="5787" xr:uid="{9910047F-310A-4E66-BF88-C2DAD4D881C1}"/>
    <cellStyle name="Normal 8 58" xfId="3268" xr:uid="{00000000-0005-0000-0000-000009100000}"/>
    <cellStyle name="Normal 8 58 2" xfId="4676" xr:uid="{00000000-0005-0000-0000-00000A100000}"/>
    <cellStyle name="Normal 8 58 3" xfId="5788" xr:uid="{9FE9FE33-D551-4125-B0E6-5EF025F1A4F0}"/>
    <cellStyle name="Normal 8 59" xfId="3269" xr:uid="{00000000-0005-0000-0000-00000B100000}"/>
    <cellStyle name="Normal 8 59 2" xfId="4677" xr:uid="{00000000-0005-0000-0000-00000C100000}"/>
    <cellStyle name="Normal 8 59 3" xfId="5789" xr:uid="{D55E5804-F64F-441B-98F6-651805DD996B}"/>
    <cellStyle name="Normal 8 6" xfId="3270" xr:uid="{00000000-0005-0000-0000-00000D100000}"/>
    <cellStyle name="Normál 8 6" xfId="3271" xr:uid="{00000000-0005-0000-0000-00000E100000}"/>
    <cellStyle name="Normal 8 6 10" xfId="3272" xr:uid="{00000000-0005-0000-0000-00000F100000}"/>
    <cellStyle name="Normal 8 6 10 2" xfId="4679" xr:uid="{00000000-0005-0000-0000-000010100000}"/>
    <cellStyle name="Normal 8 6 10 3" xfId="5791" xr:uid="{E678B5E8-9D0C-4260-B530-1AC0DAE5DEB6}"/>
    <cellStyle name="Normal 8 6 11" xfId="3273" xr:uid="{00000000-0005-0000-0000-000011100000}"/>
    <cellStyle name="Normal 8 6 11 2" xfId="4680" xr:uid="{00000000-0005-0000-0000-000012100000}"/>
    <cellStyle name="Normal 8 6 11 3" xfId="5792" xr:uid="{8E32AEC4-AE7E-40BF-A784-0A987E2DC5BC}"/>
    <cellStyle name="Normal 8 6 12" xfId="3274" xr:uid="{00000000-0005-0000-0000-000013100000}"/>
    <cellStyle name="Normal 8 6 12 2" xfId="4681" xr:uid="{00000000-0005-0000-0000-000014100000}"/>
    <cellStyle name="Normal 8 6 12 3" xfId="5793" xr:uid="{9A543E61-4353-4B6D-8353-B93051C33969}"/>
    <cellStyle name="Normal 8 6 13" xfId="3275" xr:uid="{00000000-0005-0000-0000-000015100000}"/>
    <cellStyle name="Normal 8 6 13 2" xfId="4682" xr:uid="{00000000-0005-0000-0000-000016100000}"/>
    <cellStyle name="Normal 8 6 13 3" xfId="5794" xr:uid="{FFCBD4E0-2CF1-4D25-93E6-222D48ADC91F}"/>
    <cellStyle name="Normal 8 6 14" xfId="3276" xr:uid="{00000000-0005-0000-0000-000017100000}"/>
    <cellStyle name="Normal 8 6 14 2" xfId="4683" xr:uid="{00000000-0005-0000-0000-000018100000}"/>
    <cellStyle name="Normal 8 6 14 3" xfId="5795" xr:uid="{026ACC42-0DCB-475B-B9AC-BAA81668F7EA}"/>
    <cellStyle name="Normal 8 6 15" xfId="3277" xr:uid="{00000000-0005-0000-0000-000019100000}"/>
    <cellStyle name="Normal 8 6 15 2" xfId="4684" xr:uid="{00000000-0005-0000-0000-00001A100000}"/>
    <cellStyle name="Normal 8 6 15 3" xfId="5796" xr:uid="{6DCEFA4A-2F36-41BF-A32C-674E14455D5F}"/>
    <cellStyle name="Normal 8 6 16" xfId="3278" xr:uid="{00000000-0005-0000-0000-00001B100000}"/>
    <cellStyle name="Normal 8 6 16 2" xfId="4685" xr:uid="{00000000-0005-0000-0000-00001C100000}"/>
    <cellStyle name="Normal 8 6 16 3" xfId="5797" xr:uid="{677ED003-BD5A-4413-94C5-49A4B043D60F}"/>
    <cellStyle name="Normal 8 6 17" xfId="3279" xr:uid="{00000000-0005-0000-0000-00001D100000}"/>
    <cellStyle name="Normal 8 6 17 2" xfId="4686" xr:uid="{00000000-0005-0000-0000-00001E100000}"/>
    <cellStyle name="Normal 8 6 17 3" xfId="5798" xr:uid="{BF015992-3090-45E1-A244-9489C8324F4B}"/>
    <cellStyle name="Normal 8 6 18" xfId="3280" xr:uid="{00000000-0005-0000-0000-00001F100000}"/>
    <cellStyle name="Normal 8 6 18 2" xfId="4687" xr:uid="{00000000-0005-0000-0000-000020100000}"/>
    <cellStyle name="Normal 8 6 18 3" xfId="5799" xr:uid="{E7A0E2AE-8259-403D-B54F-087008C951B3}"/>
    <cellStyle name="Normal 8 6 19" xfId="3281" xr:uid="{00000000-0005-0000-0000-000021100000}"/>
    <cellStyle name="Normal 8 6 19 2" xfId="4688" xr:uid="{00000000-0005-0000-0000-000022100000}"/>
    <cellStyle name="Normal 8 6 19 3" xfId="5800" xr:uid="{8B00C8A7-D88F-4A68-A9A0-133B712275D3}"/>
    <cellStyle name="Normal 8 6 2" xfId="3282" xr:uid="{00000000-0005-0000-0000-000023100000}"/>
    <cellStyle name="Normal 8 6 2 2" xfId="3283" xr:uid="{00000000-0005-0000-0000-000024100000}"/>
    <cellStyle name="Normal 8 6 2 2 2" xfId="3284" xr:uid="{00000000-0005-0000-0000-000025100000}"/>
    <cellStyle name="Normal 8 6 2 2 2 2" xfId="4691" xr:uid="{00000000-0005-0000-0000-000026100000}"/>
    <cellStyle name="Normal 8 6 2 2 2 3" xfId="5803" xr:uid="{6F1BB951-5D5C-48A6-8711-7C316B761363}"/>
    <cellStyle name="Normal 8 6 2 2 3" xfId="4690" xr:uid="{00000000-0005-0000-0000-000027100000}"/>
    <cellStyle name="Normal 8 6 2 2 4" xfId="5802" xr:uid="{1B5E7570-EE7B-4254-856D-8BE95E7B7F32}"/>
    <cellStyle name="Normal 8 6 2 3" xfId="3285" xr:uid="{00000000-0005-0000-0000-000028100000}"/>
    <cellStyle name="Normal 8 6 2 3 2" xfId="4692" xr:uid="{00000000-0005-0000-0000-000029100000}"/>
    <cellStyle name="Normal 8 6 2 3 3" xfId="5804" xr:uid="{305101E2-8E25-4D68-A64A-9BDC58AE3600}"/>
    <cellStyle name="Normal 8 6 2 4" xfId="4689" xr:uid="{00000000-0005-0000-0000-00002A100000}"/>
    <cellStyle name="Normal 8 6 2 5" xfId="5801" xr:uid="{05A9EA56-439F-40A7-B616-AFB67B331D51}"/>
    <cellStyle name="Normal 8 6 20" xfId="3286" xr:uid="{00000000-0005-0000-0000-00002B100000}"/>
    <cellStyle name="Normal 8 6 20 2" xfId="4693" xr:uid="{00000000-0005-0000-0000-00002C100000}"/>
    <cellStyle name="Normal 8 6 20 3" xfId="5805" xr:uid="{EE2E0F7F-1378-4033-AA29-7B29AFFBD712}"/>
    <cellStyle name="Normal 8 6 21" xfId="3287" xr:uid="{00000000-0005-0000-0000-00002D100000}"/>
    <cellStyle name="Normal 8 6 21 2" xfId="4694" xr:uid="{00000000-0005-0000-0000-00002E100000}"/>
    <cellStyle name="Normal 8 6 21 3" xfId="5806" xr:uid="{5CCAD2AA-7211-4AA6-BA60-BB95B344AE65}"/>
    <cellStyle name="Normal 8 6 22" xfId="3288" xr:uid="{00000000-0005-0000-0000-00002F100000}"/>
    <cellStyle name="Normal 8 6 22 2" xfId="4695" xr:uid="{00000000-0005-0000-0000-000030100000}"/>
    <cellStyle name="Normal 8 6 22 3" xfId="5807" xr:uid="{E82EB900-C818-42F0-942F-A8058B9B6BD4}"/>
    <cellStyle name="Normal 8 6 23" xfId="3289" xr:uid="{00000000-0005-0000-0000-000031100000}"/>
    <cellStyle name="Normal 8 6 23 2" xfId="4696" xr:uid="{00000000-0005-0000-0000-000032100000}"/>
    <cellStyle name="Normal 8 6 23 3" xfId="5808" xr:uid="{A3CEDC1B-7C96-4BF1-8625-D6E1D1E7066D}"/>
    <cellStyle name="Normal 8 6 24" xfId="3290" xr:uid="{00000000-0005-0000-0000-000033100000}"/>
    <cellStyle name="Normal 8 6 24 2" xfId="4697" xr:uid="{00000000-0005-0000-0000-000034100000}"/>
    <cellStyle name="Normal 8 6 24 3" xfId="5809" xr:uid="{F4200127-0B51-4C54-A9E3-08E7241E86AE}"/>
    <cellStyle name="Normal 8 6 25" xfId="3291" xr:uid="{00000000-0005-0000-0000-000035100000}"/>
    <cellStyle name="Normal 8 6 25 2" xfId="4698" xr:uid="{00000000-0005-0000-0000-000036100000}"/>
    <cellStyle name="Normal 8 6 25 3" xfId="5810" xr:uid="{4A238233-2407-40DA-9768-10EF214340C8}"/>
    <cellStyle name="Normal 8 6 26" xfId="3292" xr:uid="{00000000-0005-0000-0000-000037100000}"/>
    <cellStyle name="Normal 8 6 26 2" xfId="4699" xr:uid="{00000000-0005-0000-0000-000038100000}"/>
    <cellStyle name="Normal 8 6 26 3" xfId="5811" xr:uid="{CE96AA29-3130-4870-AFBB-E0EED8814FEE}"/>
    <cellStyle name="Normal 8 6 27" xfId="3293" xr:uid="{00000000-0005-0000-0000-000039100000}"/>
    <cellStyle name="Normal 8 6 27 2" xfId="4700" xr:uid="{00000000-0005-0000-0000-00003A100000}"/>
    <cellStyle name="Normal 8 6 27 3" xfId="5812" xr:uid="{78AFACB6-0C2D-4CF9-AE33-2CF2CE9B43C8}"/>
    <cellStyle name="Normal 8 6 28" xfId="3294" xr:uid="{00000000-0005-0000-0000-00003B100000}"/>
    <cellStyle name="Normal 8 6 28 2" xfId="4701" xr:uid="{00000000-0005-0000-0000-00003C100000}"/>
    <cellStyle name="Normal 8 6 28 3" xfId="5813" xr:uid="{A01F6BBE-A984-4F80-A287-7681A6D4FBF1}"/>
    <cellStyle name="Normal 8 6 29" xfId="3295" xr:uid="{00000000-0005-0000-0000-00003D100000}"/>
    <cellStyle name="Normal 8 6 29 2" xfId="4702" xr:uid="{00000000-0005-0000-0000-00003E100000}"/>
    <cellStyle name="Normal 8 6 29 3" xfId="5814" xr:uid="{23D96563-DA36-47F2-9A29-1FE261DAD769}"/>
    <cellStyle name="Normal 8 6 3" xfId="3296" xr:uid="{00000000-0005-0000-0000-00003F100000}"/>
    <cellStyle name="Normal 8 6 3 2" xfId="3297" xr:uid="{00000000-0005-0000-0000-000040100000}"/>
    <cellStyle name="Normal 8 6 3 2 2" xfId="3298" xr:uid="{00000000-0005-0000-0000-000041100000}"/>
    <cellStyle name="Normal 8 6 3 2 2 2" xfId="4705" xr:uid="{00000000-0005-0000-0000-000042100000}"/>
    <cellStyle name="Normal 8 6 3 2 2 3" xfId="5817" xr:uid="{2499F3BE-D815-4FDC-B949-0F9D811D2E2B}"/>
    <cellStyle name="Normal 8 6 3 2 3" xfId="4704" xr:uid="{00000000-0005-0000-0000-000043100000}"/>
    <cellStyle name="Normal 8 6 3 2 4" xfId="5816" xr:uid="{21B06CD0-3279-4C91-A1EB-4BA6D7FFC6EB}"/>
    <cellStyle name="Normal 8 6 3 3" xfId="3299" xr:uid="{00000000-0005-0000-0000-000044100000}"/>
    <cellStyle name="Normal 8 6 3 3 2" xfId="4706" xr:uid="{00000000-0005-0000-0000-000045100000}"/>
    <cellStyle name="Normal 8 6 3 3 3" xfId="5818" xr:uid="{7B5B414C-0CEE-4CDE-8641-C166ECCD1047}"/>
    <cellStyle name="Normal 8 6 3 4" xfId="4703" xr:uid="{00000000-0005-0000-0000-000046100000}"/>
    <cellStyle name="Normal 8 6 3 5" xfId="5815" xr:uid="{21DB4992-1C24-4370-A353-A7A01253A09B}"/>
    <cellStyle name="Normal 8 6 30" xfId="3300" xr:uid="{00000000-0005-0000-0000-000047100000}"/>
    <cellStyle name="Normal 8 6 30 2" xfId="4707" xr:uid="{00000000-0005-0000-0000-000048100000}"/>
    <cellStyle name="Normal 8 6 30 3" xfId="5819" xr:uid="{46B7C981-1135-41E9-A9A5-44163B64E991}"/>
    <cellStyle name="Normal 8 6 31" xfId="3301" xr:uid="{00000000-0005-0000-0000-000049100000}"/>
    <cellStyle name="Normal 8 6 31 2" xfId="4708" xr:uid="{00000000-0005-0000-0000-00004A100000}"/>
    <cellStyle name="Normal 8 6 31 3" xfId="5820" xr:uid="{8C619BA9-A52E-4BFC-86D9-A65626248C23}"/>
    <cellStyle name="Normal 8 6 32" xfId="3302" xr:uid="{00000000-0005-0000-0000-00004B100000}"/>
    <cellStyle name="Normal 8 6 32 2" xfId="4709" xr:uid="{00000000-0005-0000-0000-00004C100000}"/>
    <cellStyle name="Normal 8 6 32 3" xfId="5821" xr:uid="{49FC58B9-49BF-44D4-8636-170630B25D17}"/>
    <cellStyle name="Normal 8 6 33" xfId="3303" xr:uid="{00000000-0005-0000-0000-00004D100000}"/>
    <cellStyle name="Normal 8 6 33 2" xfId="4710" xr:uid="{00000000-0005-0000-0000-00004E100000}"/>
    <cellStyle name="Normal 8 6 33 3" xfId="5822" xr:uid="{2451AC87-3841-4D77-9250-94B5B403708C}"/>
    <cellStyle name="Normal 8 6 34" xfId="3304" xr:uid="{00000000-0005-0000-0000-00004F100000}"/>
    <cellStyle name="Normal 8 6 34 2" xfId="4711" xr:uid="{00000000-0005-0000-0000-000050100000}"/>
    <cellStyle name="Normal 8 6 34 3" xfId="5823" xr:uid="{7ED1A215-F7A7-43F0-8576-66ACC8FF5E29}"/>
    <cellStyle name="Normal 8 6 35" xfId="3305" xr:uid="{00000000-0005-0000-0000-000051100000}"/>
    <cellStyle name="Normal 8 6 35 2" xfId="4712" xr:uid="{00000000-0005-0000-0000-000052100000}"/>
    <cellStyle name="Normal 8 6 35 3" xfId="5824" xr:uid="{E0D9A505-2756-4DB5-BFBE-05B654B76A59}"/>
    <cellStyle name="Normal 8 6 36" xfId="4678" xr:uid="{00000000-0005-0000-0000-000053100000}"/>
    <cellStyle name="Normal 8 6 37" xfId="4955" xr:uid="{00000000-0005-0000-0000-000054100000}"/>
    <cellStyle name="Normal 8 6 38" xfId="4085" xr:uid="{00000000-0005-0000-0000-000055100000}"/>
    <cellStyle name="Normal 8 6 39" xfId="4954" xr:uid="{00000000-0005-0000-0000-000056100000}"/>
    <cellStyle name="Normal 8 6 4" xfId="3306" xr:uid="{00000000-0005-0000-0000-000057100000}"/>
    <cellStyle name="Normal 8 6 4 2" xfId="3307" xr:uid="{00000000-0005-0000-0000-000058100000}"/>
    <cellStyle name="Normal 8 6 4 2 2" xfId="3308" xr:uid="{00000000-0005-0000-0000-000059100000}"/>
    <cellStyle name="Normal 8 6 4 2 2 2" xfId="4715" xr:uid="{00000000-0005-0000-0000-00005A100000}"/>
    <cellStyle name="Normal 8 6 4 2 2 3" xfId="5827" xr:uid="{9D5A4FAE-A0F8-42B0-8FD1-03E9722D22E1}"/>
    <cellStyle name="Normal 8 6 4 2 3" xfId="4714" xr:uid="{00000000-0005-0000-0000-00005B100000}"/>
    <cellStyle name="Normal 8 6 4 2 4" xfId="5826" xr:uid="{D6B2209B-6B21-4E98-B86A-E5A395435CAE}"/>
    <cellStyle name="Normal 8 6 4 3" xfId="3309" xr:uid="{00000000-0005-0000-0000-00005C100000}"/>
    <cellStyle name="Normal 8 6 4 3 2" xfId="4716" xr:uid="{00000000-0005-0000-0000-00005D100000}"/>
    <cellStyle name="Normal 8 6 4 3 3" xfId="5828" xr:uid="{24A90C6E-1548-4029-84D6-6933A29326E1}"/>
    <cellStyle name="Normal 8 6 4 4" xfId="4713" xr:uid="{00000000-0005-0000-0000-00005E100000}"/>
    <cellStyle name="Normal 8 6 4 5" xfId="5825" xr:uid="{46E20C60-291D-4722-976D-D3A42A7BEB14}"/>
    <cellStyle name="Normal 8 6 40" xfId="5790" xr:uid="{27D2895D-BD62-43A5-AEBC-D7E43C2BDBBF}"/>
    <cellStyle name="Normal 8 6 5" xfId="3310" xr:uid="{00000000-0005-0000-0000-00005F100000}"/>
    <cellStyle name="Normal 8 6 5 2" xfId="3311" xr:uid="{00000000-0005-0000-0000-000060100000}"/>
    <cellStyle name="Normal 8 6 5 2 2" xfId="3312" xr:uid="{00000000-0005-0000-0000-000061100000}"/>
    <cellStyle name="Normal 8 6 5 2 2 2" xfId="4719" xr:uid="{00000000-0005-0000-0000-000062100000}"/>
    <cellStyle name="Normal 8 6 5 2 2 3" xfId="5831" xr:uid="{B3A2BFE5-4D66-47EC-A35E-A6F8203B5F24}"/>
    <cellStyle name="Normal 8 6 5 2 3" xfId="4718" xr:uid="{00000000-0005-0000-0000-000063100000}"/>
    <cellStyle name="Normal 8 6 5 2 4" xfId="5830" xr:uid="{A587D0FF-A7A0-4B6D-B5B2-D1772E864C2D}"/>
    <cellStyle name="Normal 8 6 5 3" xfId="3313" xr:uid="{00000000-0005-0000-0000-000064100000}"/>
    <cellStyle name="Normal 8 6 5 3 2" xfId="4720" xr:uid="{00000000-0005-0000-0000-000065100000}"/>
    <cellStyle name="Normal 8 6 5 3 3" xfId="5832" xr:uid="{963415CA-C24B-4576-8D3F-B629ED347384}"/>
    <cellStyle name="Normal 8 6 5 4" xfId="4717" xr:uid="{00000000-0005-0000-0000-000066100000}"/>
    <cellStyle name="Normal 8 6 5 5" xfId="5829" xr:uid="{7CF1957D-F5E3-4D9E-8C5B-E1591B55D638}"/>
    <cellStyle name="Normal 8 6 6" xfId="3314" xr:uid="{00000000-0005-0000-0000-000067100000}"/>
    <cellStyle name="Normal 8 6 6 2" xfId="3315" xr:uid="{00000000-0005-0000-0000-000068100000}"/>
    <cellStyle name="Normal 8 6 6 2 2" xfId="3316" xr:uid="{00000000-0005-0000-0000-000069100000}"/>
    <cellStyle name="Normal 8 6 6 2 2 2" xfId="4723" xr:uid="{00000000-0005-0000-0000-00006A100000}"/>
    <cellStyle name="Normal 8 6 6 2 2 3" xfId="5835" xr:uid="{CAC148B4-52E1-417A-A148-0887338AE8FF}"/>
    <cellStyle name="Normal 8 6 6 2 3" xfId="4722" xr:uid="{00000000-0005-0000-0000-00006B100000}"/>
    <cellStyle name="Normal 8 6 6 2 4" xfId="5834" xr:uid="{18E289EE-9D8F-4CC5-9FE2-7805E1EB83D4}"/>
    <cellStyle name="Normal 8 6 6 3" xfId="3317" xr:uid="{00000000-0005-0000-0000-00006C100000}"/>
    <cellStyle name="Normal 8 6 6 3 2" xfId="4724" xr:uid="{00000000-0005-0000-0000-00006D100000}"/>
    <cellStyle name="Normal 8 6 6 3 3" xfId="5836" xr:uid="{448BD185-5D52-4860-BB89-61F2D67A7FFF}"/>
    <cellStyle name="Normal 8 6 6 4" xfId="4721" xr:uid="{00000000-0005-0000-0000-00006E100000}"/>
    <cellStyle name="Normal 8 6 6 5" xfId="5833" xr:uid="{32CE0C15-1DC5-445D-8634-F817AB3C9847}"/>
    <cellStyle name="Normal 8 6 7" xfId="3318" xr:uid="{00000000-0005-0000-0000-00006F100000}"/>
    <cellStyle name="Normal 8 6 7 2" xfId="3319" xr:uid="{00000000-0005-0000-0000-000070100000}"/>
    <cellStyle name="Normal 8 6 7 2 2" xfId="4726" xr:uid="{00000000-0005-0000-0000-000071100000}"/>
    <cellStyle name="Normal 8 6 7 2 3" xfId="5838" xr:uid="{CEB8B037-9F90-4027-982D-7CC7D30B8BF1}"/>
    <cellStyle name="Normal 8 6 7 3" xfId="4725" xr:uid="{00000000-0005-0000-0000-000072100000}"/>
    <cellStyle name="Normal 8 6 7 4" xfId="5837" xr:uid="{BF7BB928-0FD8-4B6D-8600-F434FB15871D}"/>
    <cellStyle name="Normal 8 6 8" xfId="3320" xr:uid="{00000000-0005-0000-0000-000073100000}"/>
    <cellStyle name="Normal 8 6 8 2" xfId="3321" xr:uid="{00000000-0005-0000-0000-000074100000}"/>
    <cellStyle name="Normal 8 6 8 2 2" xfId="4728" xr:uid="{00000000-0005-0000-0000-000075100000}"/>
    <cellStyle name="Normal 8 6 8 2 3" xfId="5840" xr:uid="{137B8E97-2F67-4824-81F7-A04B487BA4B8}"/>
    <cellStyle name="Normal 8 6 8 3" xfId="4727" xr:uid="{00000000-0005-0000-0000-000076100000}"/>
    <cellStyle name="Normal 8 6 8 4" xfId="5839" xr:uid="{1D15A6F5-F6DB-4001-A318-DA6AAA9DB1DB}"/>
    <cellStyle name="Normal 8 6 9" xfId="3322" xr:uid="{00000000-0005-0000-0000-000077100000}"/>
    <cellStyle name="Normal 8 6 9 2" xfId="4729" xr:uid="{00000000-0005-0000-0000-000078100000}"/>
    <cellStyle name="Normal 8 6 9 3" xfId="5841" xr:uid="{3EFC87CC-1BAA-432F-9C59-C2EEC7FC78C2}"/>
    <cellStyle name="Normal 8 60" xfId="3323" xr:uid="{00000000-0005-0000-0000-000079100000}"/>
    <cellStyle name="Normal 8 60 2" xfId="4730" xr:uid="{00000000-0005-0000-0000-00007A100000}"/>
    <cellStyle name="Normal 8 60 3" xfId="5842" xr:uid="{FAD0D545-6CFF-4969-9DEF-B4B997E421D5}"/>
    <cellStyle name="Normal 8 61" xfId="3324" xr:uid="{00000000-0005-0000-0000-00007B100000}"/>
    <cellStyle name="Normal 8 61 2" xfId="4731" xr:uid="{00000000-0005-0000-0000-00007C100000}"/>
    <cellStyle name="Normal 8 61 3" xfId="5843" xr:uid="{0D679540-AD02-445E-9D20-8408FFA109A6}"/>
    <cellStyle name="Normal 8 62" xfId="3325" xr:uid="{00000000-0005-0000-0000-00007D100000}"/>
    <cellStyle name="Normal 8 62 2" xfId="4732" xr:uid="{00000000-0005-0000-0000-00007E100000}"/>
    <cellStyle name="Normal 8 62 3" xfId="5844" xr:uid="{8B7EA4E0-6C53-4B03-9895-C0EF83A039D5}"/>
    <cellStyle name="Normal 8 63" xfId="3326" xr:uid="{00000000-0005-0000-0000-00007F100000}"/>
    <cellStyle name="Normal 8 63 2" xfId="4733" xr:uid="{00000000-0005-0000-0000-000080100000}"/>
    <cellStyle name="Normal 8 63 3" xfId="5845" xr:uid="{8289B513-EE46-402A-BD6E-94B2EB3639FF}"/>
    <cellStyle name="Normal 8 64" xfId="3327" xr:uid="{00000000-0005-0000-0000-000081100000}"/>
    <cellStyle name="Normal 8 64 2" xfId="4734" xr:uid="{00000000-0005-0000-0000-000082100000}"/>
    <cellStyle name="Normal 8 64 3" xfId="5846" xr:uid="{24CFAE93-60C4-4396-880C-CEF8AB9B6859}"/>
    <cellStyle name="Normal 8 65" xfId="3328" xr:uid="{00000000-0005-0000-0000-000083100000}"/>
    <cellStyle name="Normal 8 65 2" xfId="4735" xr:uid="{00000000-0005-0000-0000-000084100000}"/>
    <cellStyle name="Normal 8 65 3" xfId="5847" xr:uid="{D78F8356-7CE0-4329-9FA1-225435E8049A}"/>
    <cellStyle name="Normal 8 66" xfId="3329" xr:uid="{00000000-0005-0000-0000-000085100000}"/>
    <cellStyle name="Normal 8 66 2" xfId="4736" xr:uid="{00000000-0005-0000-0000-000086100000}"/>
    <cellStyle name="Normal 8 66 3" xfId="5848" xr:uid="{2FD549DA-946C-4964-92F3-F29FFC634484}"/>
    <cellStyle name="Normal 8 67" xfId="3330" xr:uid="{00000000-0005-0000-0000-000087100000}"/>
    <cellStyle name="Normal 8 67 2" xfId="4737" xr:uid="{00000000-0005-0000-0000-000088100000}"/>
    <cellStyle name="Normal 8 67 3" xfId="5849" xr:uid="{92FCE3AE-E991-42A9-8DE6-65DE6A7D38E6}"/>
    <cellStyle name="Normal 8 68" xfId="3331" xr:uid="{00000000-0005-0000-0000-000089100000}"/>
    <cellStyle name="Normal 8 68 2" xfId="4738" xr:uid="{00000000-0005-0000-0000-00008A100000}"/>
    <cellStyle name="Normal 8 68 3" xfId="5850" xr:uid="{06663A7E-3C9C-4AF2-8FB4-03929E40CE05}"/>
    <cellStyle name="Normal 8 69" xfId="3332" xr:uid="{00000000-0005-0000-0000-00008B100000}"/>
    <cellStyle name="Normal 8 69 2" xfId="4739" xr:uid="{00000000-0005-0000-0000-00008C100000}"/>
    <cellStyle name="Normal 8 69 3" xfId="5851" xr:uid="{D92DBF26-CEBC-44E5-A49E-CC7C5B703BB1}"/>
    <cellStyle name="Normal 8 7" xfId="3333" xr:uid="{00000000-0005-0000-0000-00008D100000}"/>
    <cellStyle name="Normál 8 7" xfId="3334" xr:uid="{00000000-0005-0000-0000-00008E100000}"/>
    <cellStyle name="Normal 8 7 10" xfId="3335" xr:uid="{00000000-0005-0000-0000-00008F100000}"/>
    <cellStyle name="Normal 8 7 10 2" xfId="4741" xr:uid="{00000000-0005-0000-0000-000090100000}"/>
    <cellStyle name="Normal 8 7 10 3" xfId="5853" xr:uid="{3FBFAA83-1738-4899-BFD1-2B19A4DBC102}"/>
    <cellStyle name="Normal 8 7 11" xfId="3336" xr:uid="{00000000-0005-0000-0000-000091100000}"/>
    <cellStyle name="Normal 8 7 11 2" xfId="4742" xr:uid="{00000000-0005-0000-0000-000092100000}"/>
    <cellStyle name="Normal 8 7 11 3" xfId="5854" xr:uid="{5F4542F7-CFC9-4C7C-AA60-93C68F338FC8}"/>
    <cellStyle name="Normal 8 7 12" xfId="3337" xr:uid="{00000000-0005-0000-0000-000093100000}"/>
    <cellStyle name="Normal 8 7 12 2" xfId="4743" xr:uid="{00000000-0005-0000-0000-000094100000}"/>
    <cellStyle name="Normal 8 7 12 3" xfId="5855" xr:uid="{11A6B5D7-76F8-421E-B362-C3AEA3AEE951}"/>
    <cellStyle name="Normal 8 7 13" xfId="3338" xr:uid="{00000000-0005-0000-0000-000095100000}"/>
    <cellStyle name="Normal 8 7 13 2" xfId="4744" xr:uid="{00000000-0005-0000-0000-000096100000}"/>
    <cellStyle name="Normal 8 7 13 3" xfId="5856" xr:uid="{0B1BCAEC-67B6-4085-80F3-A5AABB9FCD3A}"/>
    <cellStyle name="Normal 8 7 14" xfId="3339" xr:uid="{00000000-0005-0000-0000-000097100000}"/>
    <cellStyle name="Normal 8 7 14 2" xfId="4745" xr:uid="{00000000-0005-0000-0000-000098100000}"/>
    <cellStyle name="Normal 8 7 14 3" xfId="5857" xr:uid="{CB5C6416-E2DC-4EFF-A498-3E20215851F8}"/>
    <cellStyle name="Normal 8 7 15" xfId="3340" xr:uid="{00000000-0005-0000-0000-000099100000}"/>
    <cellStyle name="Normal 8 7 15 2" xfId="4746" xr:uid="{00000000-0005-0000-0000-00009A100000}"/>
    <cellStyle name="Normal 8 7 15 3" xfId="5858" xr:uid="{4A20754A-BA2E-4741-8A03-4E4FA0C65718}"/>
    <cellStyle name="Normal 8 7 16" xfId="3341" xr:uid="{00000000-0005-0000-0000-00009B100000}"/>
    <cellStyle name="Normal 8 7 16 2" xfId="4747" xr:uid="{00000000-0005-0000-0000-00009C100000}"/>
    <cellStyle name="Normal 8 7 16 3" xfId="5859" xr:uid="{ADB5A3CB-5207-4B8A-8A5F-CFF52056AA9D}"/>
    <cellStyle name="Normal 8 7 17" xfId="3342" xr:uid="{00000000-0005-0000-0000-00009D100000}"/>
    <cellStyle name="Normal 8 7 17 2" xfId="4748" xr:uid="{00000000-0005-0000-0000-00009E100000}"/>
    <cellStyle name="Normal 8 7 17 3" xfId="5860" xr:uid="{F302C5D2-02B7-43D8-9774-D06B70774AA6}"/>
    <cellStyle name="Normal 8 7 18" xfId="3343" xr:uid="{00000000-0005-0000-0000-00009F100000}"/>
    <cellStyle name="Normal 8 7 18 2" xfId="4749" xr:uid="{00000000-0005-0000-0000-0000A0100000}"/>
    <cellStyle name="Normal 8 7 18 3" xfId="5861" xr:uid="{E11F2104-2F94-4F07-BD78-CEF77096D0AF}"/>
    <cellStyle name="Normal 8 7 19" xfId="3344" xr:uid="{00000000-0005-0000-0000-0000A1100000}"/>
    <cellStyle name="Normal 8 7 19 2" xfId="4750" xr:uid="{00000000-0005-0000-0000-0000A2100000}"/>
    <cellStyle name="Normal 8 7 19 3" xfId="5862" xr:uid="{87629F48-463B-498F-84B5-622E1C54965E}"/>
    <cellStyle name="Normal 8 7 2" xfId="3345" xr:uid="{00000000-0005-0000-0000-0000A3100000}"/>
    <cellStyle name="Normal 8 7 2 2" xfId="3346" xr:uid="{00000000-0005-0000-0000-0000A4100000}"/>
    <cellStyle name="Normal 8 7 2 2 2" xfId="4752" xr:uid="{00000000-0005-0000-0000-0000A5100000}"/>
    <cellStyle name="Normal 8 7 2 2 3" xfId="5864" xr:uid="{0E845D73-AC98-4BA2-BEAC-BB09E854CF36}"/>
    <cellStyle name="Normal 8 7 2 3" xfId="4751" xr:uid="{00000000-0005-0000-0000-0000A6100000}"/>
    <cellStyle name="Normal 8 7 2 4" xfId="5863" xr:uid="{3227F095-70A7-4B56-A640-B166114866AB}"/>
    <cellStyle name="Normal 8 7 20" xfId="3347" xr:uid="{00000000-0005-0000-0000-0000A7100000}"/>
    <cellStyle name="Normal 8 7 20 2" xfId="4753" xr:uid="{00000000-0005-0000-0000-0000A8100000}"/>
    <cellStyle name="Normal 8 7 20 3" xfId="5865" xr:uid="{23970C71-6703-4781-8B26-803E2146E8BE}"/>
    <cellStyle name="Normal 8 7 21" xfId="3348" xr:uid="{00000000-0005-0000-0000-0000A9100000}"/>
    <cellStyle name="Normal 8 7 21 2" xfId="4754" xr:uid="{00000000-0005-0000-0000-0000AA100000}"/>
    <cellStyle name="Normal 8 7 21 3" xfId="5866" xr:uid="{B1785C1B-3CEE-43CF-8046-B46354A7E079}"/>
    <cellStyle name="Normal 8 7 22" xfId="3349" xr:uid="{00000000-0005-0000-0000-0000AB100000}"/>
    <cellStyle name="Normal 8 7 22 2" xfId="4755" xr:uid="{00000000-0005-0000-0000-0000AC100000}"/>
    <cellStyle name="Normal 8 7 22 3" xfId="5867" xr:uid="{927F12B4-F011-4DBC-A25C-A119B306155D}"/>
    <cellStyle name="Normal 8 7 23" xfId="3350" xr:uid="{00000000-0005-0000-0000-0000AD100000}"/>
    <cellStyle name="Normal 8 7 23 2" xfId="4756" xr:uid="{00000000-0005-0000-0000-0000AE100000}"/>
    <cellStyle name="Normal 8 7 23 3" xfId="5868" xr:uid="{FE04CF8A-A4A4-433D-942C-8C0DD8878566}"/>
    <cellStyle name="Normal 8 7 24" xfId="3351" xr:uid="{00000000-0005-0000-0000-0000AF100000}"/>
    <cellStyle name="Normal 8 7 24 2" xfId="4757" xr:uid="{00000000-0005-0000-0000-0000B0100000}"/>
    <cellStyle name="Normal 8 7 24 3" xfId="5869" xr:uid="{BC491C43-9E9C-4467-96B6-2C279F0BB9AD}"/>
    <cellStyle name="Normal 8 7 25" xfId="3352" xr:uid="{00000000-0005-0000-0000-0000B1100000}"/>
    <cellStyle name="Normal 8 7 25 2" xfId="4758" xr:uid="{00000000-0005-0000-0000-0000B2100000}"/>
    <cellStyle name="Normal 8 7 25 3" xfId="5870" xr:uid="{DEB86AF4-3A1B-4D58-B990-D152F7F0518E}"/>
    <cellStyle name="Normal 8 7 26" xfId="3353" xr:uid="{00000000-0005-0000-0000-0000B3100000}"/>
    <cellStyle name="Normal 8 7 26 2" xfId="4759" xr:uid="{00000000-0005-0000-0000-0000B4100000}"/>
    <cellStyle name="Normal 8 7 26 3" xfId="5871" xr:uid="{4127D7B4-A5EC-415B-A70C-14A1248687C1}"/>
    <cellStyle name="Normal 8 7 27" xfId="3354" xr:uid="{00000000-0005-0000-0000-0000B5100000}"/>
    <cellStyle name="Normal 8 7 27 2" xfId="4760" xr:uid="{00000000-0005-0000-0000-0000B6100000}"/>
    <cellStyle name="Normal 8 7 27 3" xfId="5872" xr:uid="{6A30956C-A7EC-46CD-827E-E95ECD9AC9C2}"/>
    <cellStyle name="Normal 8 7 28" xfId="3355" xr:uid="{00000000-0005-0000-0000-0000B7100000}"/>
    <cellStyle name="Normal 8 7 28 2" xfId="4761" xr:uid="{00000000-0005-0000-0000-0000B8100000}"/>
    <cellStyle name="Normal 8 7 28 3" xfId="5873" xr:uid="{1E3D6426-3CB2-4425-AB7E-9FD79CF1A6D2}"/>
    <cellStyle name="Normal 8 7 29" xfId="3356" xr:uid="{00000000-0005-0000-0000-0000B9100000}"/>
    <cellStyle name="Normal 8 7 29 2" xfId="4762" xr:uid="{00000000-0005-0000-0000-0000BA100000}"/>
    <cellStyle name="Normal 8 7 29 3" xfId="5874" xr:uid="{3D00252B-D3F6-4F49-A7F7-B97A0FA0732B}"/>
    <cellStyle name="Normal 8 7 3" xfId="3357" xr:uid="{00000000-0005-0000-0000-0000BB100000}"/>
    <cellStyle name="Normal 8 7 3 2" xfId="3358" xr:uid="{00000000-0005-0000-0000-0000BC100000}"/>
    <cellStyle name="Normal 8 7 3 2 2" xfId="4764" xr:uid="{00000000-0005-0000-0000-0000BD100000}"/>
    <cellStyle name="Normal 8 7 3 2 3" xfId="5876" xr:uid="{0BA44338-AC63-4922-A1FB-882DD7484F28}"/>
    <cellStyle name="Normal 8 7 3 3" xfId="4763" xr:uid="{00000000-0005-0000-0000-0000BE100000}"/>
    <cellStyle name="Normal 8 7 3 4" xfId="5875" xr:uid="{8121CE37-776C-4F01-9BB1-D0618550FF01}"/>
    <cellStyle name="Normal 8 7 30" xfId="3359" xr:uid="{00000000-0005-0000-0000-0000BF100000}"/>
    <cellStyle name="Normal 8 7 30 2" xfId="4765" xr:uid="{00000000-0005-0000-0000-0000C0100000}"/>
    <cellStyle name="Normal 8 7 30 3" xfId="5877" xr:uid="{F13EF13F-B5F2-4F21-A877-005D7DA0DA4C}"/>
    <cellStyle name="Normal 8 7 31" xfId="4740" xr:uid="{00000000-0005-0000-0000-0000C1100000}"/>
    <cellStyle name="Normal 8 7 32" xfId="4957" xr:uid="{00000000-0005-0000-0000-0000C2100000}"/>
    <cellStyle name="Normal 8 7 33" xfId="4086" xr:uid="{00000000-0005-0000-0000-0000C3100000}"/>
    <cellStyle name="Normal 8 7 34" xfId="4956" xr:uid="{00000000-0005-0000-0000-0000C4100000}"/>
    <cellStyle name="Normal 8 7 35" xfId="5852" xr:uid="{AE1CA86E-7A1D-4C9D-9D27-2D25B5AF26CC}"/>
    <cellStyle name="Normal 8 7 4" xfId="3360" xr:uid="{00000000-0005-0000-0000-0000C5100000}"/>
    <cellStyle name="Normal 8 7 4 2" xfId="4766" xr:uid="{00000000-0005-0000-0000-0000C6100000}"/>
    <cellStyle name="Normal 8 7 4 3" xfId="5878" xr:uid="{B1580A86-C6D1-4853-A5B0-2E40939DB0B3}"/>
    <cellStyle name="Normal 8 7 5" xfId="3361" xr:uid="{00000000-0005-0000-0000-0000C7100000}"/>
    <cellStyle name="Normal 8 7 5 2" xfId="4767" xr:uid="{00000000-0005-0000-0000-0000C8100000}"/>
    <cellStyle name="Normal 8 7 5 3" xfId="5879" xr:uid="{0AFA630E-44DC-4F5D-90ED-28DC4CC4870D}"/>
    <cellStyle name="Normal 8 7 6" xfId="3362" xr:uid="{00000000-0005-0000-0000-0000C9100000}"/>
    <cellStyle name="Normal 8 7 6 2" xfId="4768" xr:uid="{00000000-0005-0000-0000-0000CA100000}"/>
    <cellStyle name="Normal 8 7 6 3" xfId="5880" xr:uid="{E637C608-DC36-4D25-AA46-FF82679FA0CC}"/>
    <cellStyle name="Normal 8 7 7" xfId="3363" xr:uid="{00000000-0005-0000-0000-0000CB100000}"/>
    <cellStyle name="Normal 8 7 7 2" xfId="4769" xr:uid="{00000000-0005-0000-0000-0000CC100000}"/>
    <cellStyle name="Normal 8 7 7 3" xfId="5881" xr:uid="{F9B30D87-918C-4E3C-B400-5B354024139D}"/>
    <cellStyle name="Normal 8 7 8" xfId="3364" xr:uid="{00000000-0005-0000-0000-0000CD100000}"/>
    <cellStyle name="Normal 8 7 8 2" xfId="4770" xr:uid="{00000000-0005-0000-0000-0000CE100000}"/>
    <cellStyle name="Normal 8 7 8 3" xfId="5882" xr:uid="{D06CA8B9-0566-4B9C-A67C-E762863933D0}"/>
    <cellStyle name="Normal 8 7 9" xfId="3365" xr:uid="{00000000-0005-0000-0000-0000CF100000}"/>
    <cellStyle name="Normal 8 7 9 2" xfId="4771" xr:uid="{00000000-0005-0000-0000-0000D0100000}"/>
    <cellStyle name="Normal 8 7 9 3" xfId="5883" xr:uid="{AC5EE43C-64DB-4034-9159-2CF6B4939021}"/>
    <cellStyle name="Normal 8 70" xfId="3366" xr:uid="{00000000-0005-0000-0000-0000D1100000}"/>
    <cellStyle name="Normal 8 70 2" xfId="4772" xr:uid="{00000000-0005-0000-0000-0000D2100000}"/>
    <cellStyle name="Normal 8 70 3" xfId="5884" xr:uid="{937052B2-4022-4B01-B493-8164DF8B27A1}"/>
    <cellStyle name="Normal 8 71" xfId="3367" xr:uid="{00000000-0005-0000-0000-0000D3100000}"/>
    <cellStyle name="Normal 8 71 2" xfId="4773" xr:uid="{00000000-0005-0000-0000-0000D4100000}"/>
    <cellStyle name="Normal 8 71 3" xfId="5885" xr:uid="{FD35CF17-FD2B-4CAD-8434-BC0499E2FC2B}"/>
    <cellStyle name="Normal 8 72" xfId="3368" xr:uid="{00000000-0005-0000-0000-0000D5100000}"/>
    <cellStyle name="Normal 8 72 2" xfId="4774" xr:uid="{00000000-0005-0000-0000-0000D6100000}"/>
    <cellStyle name="Normal 8 72 3" xfId="5886" xr:uid="{8DC4C542-BBDC-407D-8F31-076314E52128}"/>
    <cellStyle name="Normal 8 73" xfId="3369" xr:uid="{00000000-0005-0000-0000-0000D7100000}"/>
    <cellStyle name="Normal 8 73 2" xfId="4775" xr:uid="{00000000-0005-0000-0000-0000D8100000}"/>
    <cellStyle name="Normal 8 73 3" xfId="5887" xr:uid="{565B8789-12C3-4E1B-85BC-B16FD1510BF4}"/>
    <cellStyle name="Normal 8 74" xfId="3370" xr:uid="{00000000-0005-0000-0000-0000D9100000}"/>
    <cellStyle name="Normal 8 74 2" xfId="4776" xr:uid="{00000000-0005-0000-0000-0000DA100000}"/>
    <cellStyle name="Normal 8 74 3" xfId="5888" xr:uid="{504EAC7F-ED22-49C4-8EC1-ABD84BB34A61}"/>
    <cellStyle name="Normal 8 75" xfId="3371" xr:uid="{00000000-0005-0000-0000-0000DB100000}"/>
    <cellStyle name="Normal 8 75 2" xfId="4777" xr:uid="{00000000-0005-0000-0000-0000DC100000}"/>
    <cellStyle name="Normal 8 75 3" xfId="5889" xr:uid="{65DDF6D1-7E4B-4A0D-A5C1-181890A24857}"/>
    <cellStyle name="Normal 8 76" xfId="3372" xr:uid="{00000000-0005-0000-0000-0000DD100000}"/>
    <cellStyle name="Normal 8 76 2" xfId="4778" xr:uid="{00000000-0005-0000-0000-0000DE100000}"/>
    <cellStyle name="Normal 8 76 3" xfId="5890" xr:uid="{7AF39A7B-7B9C-4E46-BFFD-ADA5D726FE49}"/>
    <cellStyle name="Normal 8 77" xfId="3373" xr:uid="{00000000-0005-0000-0000-0000DF100000}"/>
    <cellStyle name="Normal 8 77 2" xfId="4779" xr:uid="{00000000-0005-0000-0000-0000E0100000}"/>
    <cellStyle name="Normal 8 77 3" xfId="5891" xr:uid="{068D0E47-C326-427E-8877-08E78E0E5E39}"/>
    <cellStyle name="Normal 8 78" xfId="3374" xr:uid="{00000000-0005-0000-0000-0000E1100000}"/>
    <cellStyle name="Normal 8 78 2" xfId="4780" xr:uid="{00000000-0005-0000-0000-0000E2100000}"/>
    <cellStyle name="Normal 8 78 3" xfId="5892" xr:uid="{BEC90B96-C730-49C2-B7DF-9CC3FB91D572}"/>
    <cellStyle name="Normal 8 79" xfId="3375" xr:uid="{00000000-0005-0000-0000-0000E3100000}"/>
    <cellStyle name="Normal 8 79 2" xfId="4781" xr:uid="{00000000-0005-0000-0000-0000E4100000}"/>
    <cellStyle name="Normal 8 79 3" xfId="5893" xr:uid="{22A90FAF-CD94-42A6-8249-79E1A0CF17AF}"/>
    <cellStyle name="Normal 8 8" xfId="3376" xr:uid="{00000000-0005-0000-0000-0000E5100000}"/>
    <cellStyle name="Normál 8 8" xfId="3377" xr:uid="{00000000-0005-0000-0000-0000E6100000}"/>
    <cellStyle name="Normal 8 8 10" xfId="3378" xr:uid="{00000000-0005-0000-0000-0000E7100000}"/>
    <cellStyle name="Normal 8 8 10 2" xfId="4783" xr:uid="{00000000-0005-0000-0000-0000E8100000}"/>
    <cellStyle name="Normal 8 8 10 3" xfId="5895" xr:uid="{16BEB06B-417B-4302-8268-A846FA6C9DF6}"/>
    <cellStyle name="Normal 8 8 11" xfId="3379" xr:uid="{00000000-0005-0000-0000-0000E9100000}"/>
    <cellStyle name="Normal 8 8 11 2" xfId="4784" xr:uid="{00000000-0005-0000-0000-0000EA100000}"/>
    <cellStyle name="Normal 8 8 11 3" xfId="5896" xr:uid="{7E21BEEC-3739-4CD3-9938-44C2CF90F6D8}"/>
    <cellStyle name="Normal 8 8 12" xfId="3380" xr:uid="{00000000-0005-0000-0000-0000EB100000}"/>
    <cellStyle name="Normal 8 8 12 2" xfId="4785" xr:uid="{00000000-0005-0000-0000-0000EC100000}"/>
    <cellStyle name="Normal 8 8 12 3" xfId="5897" xr:uid="{D61077D6-A123-4F4A-B444-C0181FDD0E68}"/>
    <cellStyle name="Normal 8 8 13" xfId="3381" xr:uid="{00000000-0005-0000-0000-0000ED100000}"/>
    <cellStyle name="Normal 8 8 13 2" xfId="4786" xr:uid="{00000000-0005-0000-0000-0000EE100000}"/>
    <cellStyle name="Normal 8 8 13 3" xfId="5898" xr:uid="{0D8127B8-F093-4EEB-8519-8782E7A55390}"/>
    <cellStyle name="Normal 8 8 14" xfId="3382" xr:uid="{00000000-0005-0000-0000-0000EF100000}"/>
    <cellStyle name="Normal 8 8 14 2" xfId="4787" xr:uid="{00000000-0005-0000-0000-0000F0100000}"/>
    <cellStyle name="Normal 8 8 14 3" xfId="5899" xr:uid="{87080D90-5A91-4D98-BB45-577CEC109F2F}"/>
    <cellStyle name="Normal 8 8 15" xfId="3383" xr:uid="{00000000-0005-0000-0000-0000F1100000}"/>
    <cellStyle name="Normal 8 8 15 2" xfId="4788" xr:uid="{00000000-0005-0000-0000-0000F2100000}"/>
    <cellStyle name="Normal 8 8 15 3" xfId="5900" xr:uid="{2A55F0C8-B7AB-4F59-BE16-F3B540B3E236}"/>
    <cellStyle name="Normal 8 8 16" xfId="3384" xr:uid="{00000000-0005-0000-0000-0000F3100000}"/>
    <cellStyle name="Normal 8 8 16 2" xfId="4789" xr:uid="{00000000-0005-0000-0000-0000F4100000}"/>
    <cellStyle name="Normal 8 8 16 3" xfId="5901" xr:uid="{598F5BA6-665F-42F2-8A80-228D2D61C2C8}"/>
    <cellStyle name="Normal 8 8 17" xfId="3385" xr:uid="{00000000-0005-0000-0000-0000F5100000}"/>
    <cellStyle name="Normal 8 8 17 2" xfId="4790" xr:uid="{00000000-0005-0000-0000-0000F6100000}"/>
    <cellStyle name="Normal 8 8 17 3" xfId="5902" xr:uid="{877320F0-8E5F-46FB-826B-9BA6384BAB48}"/>
    <cellStyle name="Normal 8 8 18" xfId="3386" xr:uid="{00000000-0005-0000-0000-0000F7100000}"/>
    <cellStyle name="Normal 8 8 18 2" xfId="4791" xr:uid="{00000000-0005-0000-0000-0000F8100000}"/>
    <cellStyle name="Normal 8 8 18 3" xfId="5903" xr:uid="{947B2EDC-36FD-4829-90C8-9E834C77FA22}"/>
    <cellStyle name="Normal 8 8 19" xfId="3387" xr:uid="{00000000-0005-0000-0000-0000F9100000}"/>
    <cellStyle name="Normal 8 8 19 2" xfId="4792" xr:uid="{00000000-0005-0000-0000-0000FA100000}"/>
    <cellStyle name="Normal 8 8 19 3" xfId="5904" xr:uid="{1B3F5A89-50EE-4FAB-957C-2544FAF1BB7D}"/>
    <cellStyle name="Normal 8 8 2" xfId="3388" xr:uid="{00000000-0005-0000-0000-0000FB100000}"/>
    <cellStyle name="Normal 8 8 2 2" xfId="3389" xr:uid="{00000000-0005-0000-0000-0000FC100000}"/>
    <cellStyle name="Normal 8 8 2 2 2" xfId="4794" xr:uid="{00000000-0005-0000-0000-0000FD100000}"/>
    <cellStyle name="Normal 8 8 2 2 3" xfId="5906" xr:uid="{58344F9E-FAE0-4730-996C-BE97922C4DB1}"/>
    <cellStyle name="Normal 8 8 2 3" xfId="4793" xr:uid="{00000000-0005-0000-0000-0000FE100000}"/>
    <cellStyle name="Normal 8 8 2 4" xfId="5905" xr:uid="{3EA45EF4-DFB9-44DF-8041-04CD6BFAC9D4}"/>
    <cellStyle name="Normal 8 8 20" xfId="3390" xr:uid="{00000000-0005-0000-0000-0000FF100000}"/>
    <cellStyle name="Normal 8 8 20 2" xfId="4795" xr:uid="{00000000-0005-0000-0000-000000110000}"/>
    <cellStyle name="Normal 8 8 20 3" xfId="5907" xr:uid="{E5DE68BE-1515-4279-9FC7-2AF267D3F84C}"/>
    <cellStyle name="Normal 8 8 21" xfId="3391" xr:uid="{00000000-0005-0000-0000-000001110000}"/>
    <cellStyle name="Normal 8 8 21 2" xfId="4796" xr:uid="{00000000-0005-0000-0000-000002110000}"/>
    <cellStyle name="Normal 8 8 21 3" xfId="5908" xr:uid="{03563846-1BFB-46F4-98C9-709B892F4626}"/>
    <cellStyle name="Normal 8 8 22" xfId="3392" xr:uid="{00000000-0005-0000-0000-000003110000}"/>
    <cellStyle name="Normal 8 8 22 2" xfId="4797" xr:uid="{00000000-0005-0000-0000-000004110000}"/>
    <cellStyle name="Normal 8 8 22 3" xfId="5909" xr:uid="{D52EADDA-3BFE-44A6-A71C-79B2D939D196}"/>
    <cellStyle name="Normal 8 8 23" xfId="3393" xr:uid="{00000000-0005-0000-0000-000005110000}"/>
    <cellStyle name="Normal 8 8 23 2" xfId="4798" xr:uid="{00000000-0005-0000-0000-000006110000}"/>
    <cellStyle name="Normal 8 8 23 3" xfId="5910" xr:uid="{482FE827-587A-4F4D-AAEF-C3A4D6B768DE}"/>
    <cellStyle name="Normal 8 8 24" xfId="3394" xr:uid="{00000000-0005-0000-0000-000007110000}"/>
    <cellStyle name="Normal 8 8 24 2" xfId="4799" xr:uid="{00000000-0005-0000-0000-000008110000}"/>
    <cellStyle name="Normal 8 8 24 3" xfId="5911" xr:uid="{8E289FF0-5930-4313-8C8E-5145462E5A8B}"/>
    <cellStyle name="Normal 8 8 25" xfId="3395" xr:uid="{00000000-0005-0000-0000-000009110000}"/>
    <cellStyle name="Normal 8 8 25 2" xfId="4800" xr:uid="{00000000-0005-0000-0000-00000A110000}"/>
    <cellStyle name="Normal 8 8 25 3" xfId="5912" xr:uid="{8B5217A2-C6DF-4836-B071-A17211EA87D8}"/>
    <cellStyle name="Normal 8 8 26" xfId="3396" xr:uid="{00000000-0005-0000-0000-00000B110000}"/>
    <cellStyle name="Normal 8 8 26 2" xfId="4801" xr:uid="{00000000-0005-0000-0000-00000C110000}"/>
    <cellStyle name="Normal 8 8 26 3" xfId="5913" xr:uid="{E99C94EE-5A22-42E1-B97E-5FBC08A925EF}"/>
    <cellStyle name="Normal 8 8 27" xfId="3397" xr:uid="{00000000-0005-0000-0000-00000D110000}"/>
    <cellStyle name="Normal 8 8 27 2" xfId="4802" xr:uid="{00000000-0005-0000-0000-00000E110000}"/>
    <cellStyle name="Normal 8 8 27 3" xfId="5914" xr:uid="{BBEBB0B7-0A6F-4DC8-80CE-74E00B97F07F}"/>
    <cellStyle name="Normal 8 8 28" xfId="3398" xr:uid="{00000000-0005-0000-0000-00000F110000}"/>
    <cellStyle name="Normal 8 8 28 2" xfId="4803" xr:uid="{00000000-0005-0000-0000-000010110000}"/>
    <cellStyle name="Normal 8 8 28 3" xfId="5915" xr:uid="{4B6BA463-03C9-4FBB-926B-919CC0389F89}"/>
    <cellStyle name="Normal 8 8 29" xfId="3399" xr:uid="{00000000-0005-0000-0000-000011110000}"/>
    <cellStyle name="Normal 8 8 29 2" xfId="4804" xr:uid="{00000000-0005-0000-0000-000012110000}"/>
    <cellStyle name="Normal 8 8 29 3" xfId="5916" xr:uid="{432402E6-61E4-4355-A1B7-115D1221A31C}"/>
    <cellStyle name="Normal 8 8 3" xfId="3400" xr:uid="{00000000-0005-0000-0000-000013110000}"/>
    <cellStyle name="Normal 8 8 3 2" xfId="3401" xr:uid="{00000000-0005-0000-0000-000014110000}"/>
    <cellStyle name="Normal 8 8 3 2 2" xfId="4806" xr:uid="{00000000-0005-0000-0000-000015110000}"/>
    <cellStyle name="Normal 8 8 3 2 3" xfId="5918" xr:uid="{5B0B9865-8F48-4D77-B309-A726228A25A9}"/>
    <cellStyle name="Normal 8 8 3 3" xfId="4805" xr:uid="{00000000-0005-0000-0000-000016110000}"/>
    <cellStyle name="Normal 8 8 3 4" xfId="5917" xr:uid="{567341FD-A705-4B5E-9547-F5B10ADF09F6}"/>
    <cellStyle name="Normal 8 8 30" xfId="3402" xr:uid="{00000000-0005-0000-0000-000017110000}"/>
    <cellStyle name="Normal 8 8 30 2" xfId="4807" xr:uid="{00000000-0005-0000-0000-000018110000}"/>
    <cellStyle name="Normal 8 8 30 3" xfId="5919" xr:uid="{0A63367C-B3A8-43D0-B76B-CBA55738E98D}"/>
    <cellStyle name="Normal 8 8 31" xfId="4782" xr:uid="{00000000-0005-0000-0000-000019110000}"/>
    <cellStyle name="Normal 8 8 32" xfId="4959" xr:uid="{00000000-0005-0000-0000-00001A110000}"/>
    <cellStyle name="Normal 8 8 33" xfId="4087" xr:uid="{00000000-0005-0000-0000-00001B110000}"/>
    <cellStyle name="Normal 8 8 34" xfId="4958" xr:uid="{00000000-0005-0000-0000-00001C110000}"/>
    <cellStyle name="Normal 8 8 35" xfId="5894" xr:uid="{38A1B81F-CB4B-413A-BF15-D895867FBBD0}"/>
    <cellStyle name="Normal 8 8 4" xfId="3403" xr:uid="{00000000-0005-0000-0000-00001D110000}"/>
    <cellStyle name="Normal 8 8 4 2" xfId="4808" xr:uid="{00000000-0005-0000-0000-00001E110000}"/>
    <cellStyle name="Normal 8 8 4 3" xfId="5920" xr:uid="{717D7732-F86E-4C6B-B669-BC019EAA50DF}"/>
    <cellStyle name="Normal 8 8 5" xfId="3404" xr:uid="{00000000-0005-0000-0000-00001F110000}"/>
    <cellStyle name="Normal 8 8 5 2" xfId="4809" xr:uid="{00000000-0005-0000-0000-000020110000}"/>
    <cellStyle name="Normal 8 8 5 3" xfId="5921" xr:uid="{6FF5C27F-9136-4A81-903D-9EB9E5CB73C9}"/>
    <cellStyle name="Normal 8 8 6" xfId="3405" xr:uid="{00000000-0005-0000-0000-000021110000}"/>
    <cellStyle name="Normal 8 8 6 2" xfId="4810" xr:uid="{00000000-0005-0000-0000-000022110000}"/>
    <cellStyle name="Normal 8 8 6 3" xfId="5922" xr:uid="{31231F11-B200-42C8-ABBF-998280ADE1AD}"/>
    <cellStyle name="Normal 8 8 7" xfId="3406" xr:uid="{00000000-0005-0000-0000-000023110000}"/>
    <cellStyle name="Normal 8 8 7 2" xfId="4811" xr:uid="{00000000-0005-0000-0000-000024110000}"/>
    <cellStyle name="Normal 8 8 7 3" xfId="5923" xr:uid="{84CF5C35-B56D-4050-9379-241636139B09}"/>
    <cellStyle name="Normal 8 8 8" xfId="3407" xr:uid="{00000000-0005-0000-0000-000025110000}"/>
    <cellStyle name="Normal 8 8 8 2" xfId="4812" xr:uid="{00000000-0005-0000-0000-000026110000}"/>
    <cellStyle name="Normal 8 8 8 3" xfId="5924" xr:uid="{BB092F4C-3911-4515-A38B-7A5765F01D39}"/>
    <cellStyle name="Normal 8 8 9" xfId="3408" xr:uid="{00000000-0005-0000-0000-000027110000}"/>
    <cellStyle name="Normal 8 8 9 2" xfId="4813" xr:uid="{00000000-0005-0000-0000-000028110000}"/>
    <cellStyle name="Normal 8 8 9 3" xfId="5925" xr:uid="{8246022C-9D5C-4578-84A6-107C2CDD0322}"/>
    <cellStyle name="Normal 8 80" xfId="3409" xr:uid="{00000000-0005-0000-0000-000029110000}"/>
    <cellStyle name="Normal 8 80 2" xfId="4814" xr:uid="{00000000-0005-0000-0000-00002A110000}"/>
    <cellStyle name="Normal 8 80 3" xfId="5926" xr:uid="{90DFEDC4-5728-4CD5-94A6-751F9542EC82}"/>
    <cellStyle name="Normal 8 81" xfId="3410" xr:uid="{00000000-0005-0000-0000-00002B110000}"/>
    <cellStyle name="Normal 8 81 2" xfId="4815" xr:uid="{00000000-0005-0000-0000-00002C110000}"/>
    <cellStyle name="Normal 8 81 3" xfId="5927" xr:uid="{1FFC38BD-E7D5-4EA8-ABD8-B23E59415D5B}"/>
    <cellStyle name="Normal 8 82" xfId="3411" xr:uid="{00000000-0005-0000-0000-00002D110000}"/>
    <cellStyle name="Normal 8 82 2" xfId="4816" xr:uid="{00000000-0005-0000-0000-00002E110000}"/>
    <cellStyle name="Normal 8 82 3" xfId="5928" xr:uid="{E17B376C-118C-4E8F-9420-563E323868F7}"/>
    <cellStyle name="Normal 8 83" xfId="3412" xr:uid="{00000000-0005-0000-0000-00002F110000}"/>
    <cellStyle name="Normal 8 83 2" xfId="4817" xr:uid="{00000000-0005-0000-0000-000030110000}"/>
    <cellStyle name="Normal 8 83 3" xfId="5929" xr:uid="{75C0A9F9-E2F4-4A87-8CAD-F6299985E338}"/>
    <cellStyle name="Normal 8 84" xfId="3413" xr:uid="{00000000-0005-0000-0000-000031110000}"/>
    <cellStyle name="Normal 8 84 2" xfId="4818" xr:uid="{00000000-0005-0000-0000-000032110000}"/>
    <cellStyle name="Normal 8 84 3" xfId="5930" xr:uid="{735CD3BA-476A-4A5C-9E91-8B7476390C79}"/>
    <cellStyle name="Normal 8 85" xfId="3414" xr:uid="{00000000-0005-0000-0000-000033110000}"/>
    <cellStyle name="Normal 8 85 2" xfId="4819" xr:uid="{00000000-0005-0000-0000-000034110000}"/>
    <cellStyle name="Normal 8 85 3" xfId="5931" xr:uid="{13EE7E84-D200-4740-BB73-02F275052923}"/>
    <cellStyle name="Normal 8 86" xfId="3415" xr:uid="{00000000-0005-0000-0000-000035110000}"/>
    <cellStyle name="Normal 8 86 2" xfId="4820" xr:uid="{00000000-0005-0000-0000-000036110000}"/>
    <cellStyle name="Normal 8 86 3" xfId="5932" xr:uid="{782C4048-D100-432C-AE4D-30A491D1A295}"/>
    <cellStyle name="Normal 8 87" xfId="3416" xr:uid="{00000000-0005-0000-0000-000037110000}"/>
    <cellStyle name="Normal 8 87 2" xfId="4821" xr:uid="{00000000-0005-0000-0000-000038110000}"/>
    <cellStyle name="Normal 8 87 3" xfId="5933" xr:uid="{C3A5B5F1-F1D6-4FA9-954C-72350C5C0543}"/>
    <cellStyle name="Normal 8 88" xfId="3417" xr:uid="{00000000-0005-0000-0000-000039110000}"/>
    <cellStyle name="Normal 8 88 2" xfId="4822" xr:uid="{00000000-0005-0000-0000-00003A110000}"/>
    <cellStyle name="Normal 8 88 3" xfId="5934" xr:uid="{625BF90D-9F48-48C9-ACBF-E1C90CFE306E}"/>
    <cellStyle name="Normal 8 89" xfId="3418" xr:uid="{00000000-0005-0000-0000-00003B110000}"/>
    <cellStyle name="Normal 8 89 2" xfId="4823" xr:uid="{00000000-0005-0000-0000-00003C110000}"/>
    <cellStyle name="Normal 8 89 3" xfId="5935" xr:uid="{B7BE7FD9-7EA0-426F-A75A-534CDFD653B4}"/>
    <cellStyle name="Normal 8 9" xfId="3419" xr:uid="{00000000-0005-0000-0000-00003D110000}"/>
    <cellStyle name="Normál 8 9" xfId="3420" xr:uid="{00000000-0005-0000-0000-00003E110000}"/>
    <cellStyle name="Normal 8 9 10" xfId="3421" xr:uid="{00000000-0005-0000-0000-00003F110000}"/>
    <cellStyle name="Normal 8 9 10 2" xfId="4825" xr:uid="{00000000-0005-0000-0000-000040110000}"/>
    <cellStyle name="Normal 8 9 10 3" xfId="5937" xr:uid="{496904C1-FF35-4613-8FF5-C59AEEB2A709}"/>
    <cellStyle name="Normal 8 9 11" xfId="3422" xr:uid="{00000000-0005-0000-0000-000041110000}"/>
    <cellStyle name="Normal 8 9 11 2" xfId="4826" xr:uid="{00000000-0005-0000-0000-000042110000}"/>
    <cellStyle name="Normal 8 9 11 3" xfId="5938" xr:uid="{87DE9340-4922-4D6E-B090-4723CDDD7258}"/>
    <cellStyle name="Normal 8 9 12" xfId="3423" xr:uid="{00000000-0005-0000-0000-000043110000}"/>
    <cellStyle name="Normal 8 9 12 2" xfId="4827" xr:uid="{00000000-0005-0000-0000-000044110000}"/>
    <cellStyle name="Normal 8 9 12 3" xfId="5939" xr:uid="{C54C9944-2DC2-49A7-8796-9C94BD966592}"/>
    <cellStyle name="Normal 8 9 13" xfId="3424" xr:uid="{00000000-0005-0000-0000-000045110000}"/>
    <cellStyle name="Normal 8 9 13 2" xfId="4828" xr:uid="{00000000-0005-0000-0000-000046110000}"/>
    <cellStyle name="Normal 8 9 13 3" xfId="5940" xr:uid="{BF5B7A89-F064-4023-B7C2-005C1D27A38C}"/>
    <cellStyle name="Normal 8 9 14" xfId="3425" xr:uid="{00000000-0005-0000-0000-000047110000}"/>
    <cellStyle name="Normal 8 9 14 2" xfId="4829" xr:uid="{00000000-0005-0000-0000-000048110000}"/>
    <cellStyle name="Normal 8 9 14 3" xfId="5941" xr:uid="{29AAF57D-A1AE-4E4E-87B5-0715845DA7C1}"/>
    <cellStyle name="Normal 8 9 15" xfId="3426" xr:uid="{00000000-0005-0000-0000-000049110000}"/>
    <cellStyle name="Normal 8 9 15 2" xfId="4830" xr:uid="{00000000-0005-0000-0000-00004A110000}"/>
    <cellStyle name="Normal 8 9 15 3" xfId="5942" xr:uid="{47D9A715-7961-4E2A-8054-7C0135CDA194}"/>
    <cellStyle name="Normal 8 9 16" xfId="3427" xr:uid="{00000000-0005-0000-0000-00004B110000}"/>
    <cellStyle name="Normal 8 9 16 2" xfId="4831" xr:uid="{00000000-0005-0000-0000-00004C110000}"/>
    <cellStyle name="Normal 8 9 16 3" xfId="5943" xr:uid="{9D28146E-8AE0-427B-9411-A0B9A10CEC9F}"/>
    <cellStyle name="Normal 8 9 17" xfId="3428" xr:uid="{00000000-0005-0000-0000-00004D110000}"/>
    <cellStyle name="Normal 8 9 17 2" xfId="4832" xr:uid="{00000000-0005-0000-0000-00004E110000}"/>
    <cellStyle name="Normal 8 9 17 3" xfId="5944" xr:uid="{246B3B9A-E6AD-498C-B18E-D90AD884846C}"/>
    <cellStyle name="Normal 8 9 18" xfId="3429" xr:uid="{00000000-0005-0000-0000-00004F110000}"/>
    <cellStyle name="Normal 8 9 18 2" xfId="4833" xr:uid="{00000000-0005-0000-0000-000050110000}"/>
    <cellStyle name="Normal 8 9 18 3" xfId="5945" xr:uid="{478954F1-DD7F-4E4E-B4E8-0840DD1CCA43}"/>
    <cellStyle name="Normal 8 9 19" xfId="3430" xr:uid="{00000000-0005-0000-0000-000051110000}"/>
    <cellStyle name="Normal 8 9 19 2" xfId="4834" xr:uid="{00000000-0005-0000-0000-000052110000}"/>
    <cellStyle name="Normal 8 9 19 3" xfId="5946" xr:uid="{87423A5C-C56C-49C6-A3E3-5CC042483C11}"/>
    <cellStyle name="Normal 8 9 2" xfId="3431" xr:uid="{00000000-0005-0000-0000-000053110000}"/>
    <cellStyle name="Normal 8 9 2 2" xfId="3432" xr:uid="{00000000-0005-0000-0000-000054110000}"/>
    <cellStyle name="Normal 8 9 2 2 2" xfId="4836" xr:uid="{00000000-0005-0000-0000-000055110000}"/>
    <cellStyle name="Normal 8 9 2 2 3" xfId="5948" xr:uid="{F32A94EE-D1B5-4F71-BD43-E0766563594A}"/>
    <cellStyle name="Normal 8 9 2 3" xfId="4835" xr:uid="{00000000-0005-0000-0000-000056110000}"/>
    <cellStyle name="Normal 8 9 2 4" xfId="5947" xr:uid="{10ADDED1-DB89-41D9-AAEF-B298FEA8C34D}"/>
    <cellStyle name="Normal 8 9 20" xfId="3433" xr:uid="{00000000-0005-0000-0000-000057110000}"/>
    <cellStyle name="Normal 8 9 20 2" xfId="4837" xr:uid="{00000000-0005-0000-0000-000058110000}"/>
    <cellStyle name="Normal 8 9 20 3" xfId="5949" xr:uid="{76B4A289-099E-4BC0-A0F4-B8A18A468615}"/>
    <cellStyle name="Normal 8 9 21" xfId="3434" xr:uid="{00000000-0005-0000-0000-000059110000}"/>
    <cellStyle name="Normal 8 9 21 2" xfId="4838" xr:uid="{00000000-0005-0000-0000-00005A110000}"/>
    <cellStyle name="Normal 8 9 21 3" xfId="5950" xr:uid="{4C7F3858-7BA1-47DE-93E4-BF40486255FE}"/>
    <cellStyle name="Normal 8 9 22" xfId="3435" xr:uid="{00000000-0005-0000-0000-00005B110000}"/>
    <cellStyle name="Normal 8 9 22 2" xfId="4839" xr:uid="{00000000-0005-0000-0000-00005C110000}"/>
    <cellStyle name="Normal 8 9 22 3" xfId="5951" xr:uid="{4B0E5741-D929-4339-8EF1-657B360F62BA}"/>
    <cellStyle name="Normal 8 9 23" xfId="3436" xr:uid="{00000000-0005-0000-0000-00005D110000}"/>
    <cellStyle name="Normal 8 9 23 2" xfId="4840" xr:uid="{00000000-0005-0000-0000-00005E110000}"/>
    <cellStyle name="Normal 8 9 23 3" xfId="5952" xr:uid="{B5F85386-05F4-456C-A955-718ABDA044E8}"/>
    <cellStyle name="Normal 8 9 24" xfId="3437" xr:uid="{00000000-0005-0000-0000-00005F110000}"/>
    <cellStyle name="Normal 8 9 24 2" xfId="4841" xr:uid="{00000000-0005-0000-0000-000060110000}"/>
    <cellStyle name="Normal 8 9 24 3" xfId="5953" xr:uid="{BE1C7281-0D6D-4A32-A92A-CFEC4608BC09}"/>
    <cellStyle name="Normal 8 9 25" xfId="3438" xr:uid="{00000000-0005-0000-0000-000061110000}"/>
    <cellStyle name="Normal 8 9 25 2" xfId="4842" xr:uid="{00000000-0005-0000-0000-000062110000}"/>
    <cellStyle name="Normal 8 9 25 3" xfId="5954" xr:uid="{2D4F2884-1E40-4009-B546-C610D162B634}"/>
    <cellStyle name="Normal 8 9 26" xfId="3439" xr:uid="{00000000-0005-0000-0000-000063110000}"/>
    <cellStyle name="Normal 8 9 26 2" xfId="4843" xr:uid="{00000000-0005-0000-0000-000064110000}"/>
    <cellStyle name="Normal 8 9 26 3" xfId="5955" xr:uid="{C5C6BFD2-D38C-4FA3-8127-D86DBCB1B5A0}"/>
    <cellStyle name="Normal 8 9 27" xfId="3440" xr:uid="{00000000-0005-0000-0000-000065110000}"/>
    <cellStyle name="Normal 8 9 27 2" xfId="4844" xr:uid="{00000000-0005-0000-0000-000066110000}"/>
    <cellStyle name="Normal 8 9 27 3" xfId="5956" xr:uid="{BD2C424D-6BD0-4E1A-B1A8-F5CC320A0BF2}"/>
    <cellStyle name="Normal 8 9 28" xfId="3441" xr:uid="{00000000-0005-0000-0000-000067110000}"/>
    <cellStyle name="Normal 8 9 28 2" xfId="4845" xr:uid="{00000000-0005-0000-0000-000068110000}"/>
    <cellStyle name="Normal 8 9 28 3" xfId="5957" xr:uid="{38B6DB29-4F6F-4895-9A32-67792E2325A7}"/>
    <cellStyle name="Normal 8 9 29" xfId="3442" xr:uid="{00000000-0005-0000-0000-000069110000}"/>
    <cellStyle name="Normal 8 9 29 2" xfId="4846" xr:uid="{00000000-0005-0000-0000-00006A110000}"/>
    <cellStyle name="Normal 8 9 29 3" xfId="5958" xr:uid="{BD7F9F53-BF33-4ED5-9409-445C9935161D}"/>
    <cellStyle name="Normal 8 9 3" xfId="3443" xr:uid="{00000000-0005-0000-0000-00006B110000}"/>
    <cellStyle name="Normal 8 9 3 2" xfId="3444" xr:uid="{00000000-0005-0000-0000-00006C110000}"/>
    <cellStyle name="Normal 8 9 3 2 2" xfId="4848" xr:uid="{00000000-0005-0000-0000-00006D110000}"/>
    <cellStyle name="Normal 8 9 3 2 3" xfId="5960" xr:uid="{ADCDA3FE-C9DA-4AC4-98BE-7C66FEDF6E77}"/>
    <cellStyle name="Normal 8 9 3 3" xfId="4847" xr:uid="{00000000-0005-0000-0000-00006E110000}"/>
    <cellStyle name="Normal 8 9 3 4" xfId="5959" xr:uid="{D75FF267-714A-492C-9348-ADFDBD7BB22E}"/>
    <cellStyle name="Normal 8 9 30" xfId="3445" xr:uid="{00000000-0005-0000-0000-00006F110000}"/>
    <cellStyle name="Normal 8 9 30 2" xfId="4849" xr:uid="{00000000-0005-0000-0000-000070110000}"/>
    <cellStyle name="Normal 8 9 30 3" xfId="5961" xr:uid="{AC0A84C1-C46B-4E37-B5D6-89F56937232F}"/>
    <cellStyle name="Normal 8 9 31" xfId="4824" xr:uid="{00000000-0005-0000-0000-000071110000}"/>
    <cellStyle name="Normal 8 9 32" xfId="4961" xr:uid="{00000000-0005-0000-0000-000072110000}"/>
    <cellStyle name="Normal 8 9 33" xfId="4088" xr:uid="{00000000-0005-0000-0000-000073110000}"/>
    <cellStyle name="Normal 8 9 34" xfId="4960" xr:uid="{00000000-0005-0000-0000-000074110000}"/>
    <cellStyle name="Normal 8 9 35" xfId="5936" xr:uid="{C8DC4A8B-C3F3-486A-A99D-F2CE9E63AD9C}"/>
    <cellStyle name="Normal 8 9 4" xfId="3446" xr:uid="{00000000-0005-0000-0000-000075110000}"/>
    <cellStyle name="Normal 8 9 4 2" xfId="4850" xr:uid="{00000000-0005-0000-0000-000076110000}"/>
    <cellStyle name="Normal 8 9 4 3" xfId="5962" xr:uid="{A07E0C53-BC2E-4D62-87AF-B1C71D4D93D1}"/>
    <cellStyle name="Normal 8 9 5" xfId="3447" xr:uid="{00000000-0005-0000-0000-000077110000}"/>
    <cellStyle name="Normal 8 9 5 2" xfId="4851" xr:uid="{00000000-0005-0000-0000-000078110000}"/>
    <cellStyle name="Normal 8 9 5 3" xfId="5963" xr:uid="{B0A47AE8-670E-4DD9-B2BD-48C0E0096686}"/>
    <cellStyle name="Normal 8 9 6" xfId="3448" xr:uid="{00000000-0005-0000-0000-000079110000}"/>
    <cellStyle name="Normal 8 9 6 2" xfId="4852" xr:uid="{00000000-0005-0000-0000-00007A110000}"/>
    <cellStyle name="Normal 8 9 6 3" xfId="5964" xr:uid="{8578A827-0A63-4820-A7FC-AB3AD11209E3}"/>
    <cellStyle name="Normal 8 9 7" xfId="3449" xr:uid="{00000000-0005-0000-0000-00007B110000}"/>
    <cellStyle name="Normal 8 9 7 2" xfId="4853" xr:uid="{00000000-0005-0000-0000-00007C110000}"/>
    <cellStyle name="Normal 8 9 7 3" xfId="5965" xr:uid="{01EF5FB1-0C2C-477E-8FD2-8983BF7BB26F}"/>
    <cellStyle name="Normal 8 9 8" xfId="3450" xr:uid="{00000000-0005-0000-0000-00007D110000}"/>
    <cellStyle name="Normal 8 9 8 2" xfId="4854" xr:uid="{00000000-0005-0000-0000-00007E110000}"/>
    <cellStyle name="Normal 8 9 8 3" xfId="5966" xr:uid="{06EC7437-B913-4A62-B884-2EFE36EB4F62}"/>
    <cellStyle name="Normal 8 9 9" xfId="3451" xr:uid="{00000000-0005-0000-0000-00007F110000}"/>
    <cellStyle name="Normal 8 9 9 2" xfId="4855" xr:uid="{00000000-0005-0000-0000-000080110000}"/>
    <cellStyle name="Normal 8 9 9 3" xfId="5967" xr:uid="{32139DEC-1137-420B-A536-393A0ADD1CF4}"/>
    <cellStyle name="Normal 8 90" xfId="3452" xr:uid="{00000000-0005-0000-0000-000081110000}"/>
    <cellStyle name="Normal 8 90 2" xfId="4856" xr:uid="{00000000-0005-0000-0000-000082110000}"/>
    <cellStyle name="Normal 8 90 3" xfId="5968" xr:uid="{5F4A649E-704A-4571-8B46-D67C3D867905}"/>
    <cellStyle name="Normal 8 91" xfId="3453" xr:uid="{00000000-0005-0000-0000-000083110000}"/>
    <cellStyle name="Normal 8 91 2" xfId="4857" xr:uid="{00000000-0005-0000-0000-000084110000}"/>
    <cellStyle name="Normal 8 91 3" xfId="5969" xr:uid="{4FF2236E-9901-4C7E-A4E5-9A80FB291564}"/>
    <cellStyle name="Normal 8 92" xfId="3454" xr:uid="{00000000-0005-0000-0000-000085110000}"/>
    <cellStyle name="Normal 8 92 2" xfId="4858" xr:uid="{00000000-0005-0000-0000-000086110000}"/>
    <cellStyle name="Normal 8 92 3" xfId="5970" xr:uid="{0F792582-7EE7-4C6B-B426-AAE7B40FFD50}"/>
    <cellStyle name="Normal 8 93" xfId="4129" xr:uid="{00000000-0005-0000-0000-000087110000}"/>
    <cellStyle name="Normal 8 94" xfId="3923" xr:uid="{00000000-0005-0000-0000-000088110000}"/>
    <cellStyle name="Normal 8 95" xfId="4076" xr:uid="{00000000-0005-0000-0000-000089110000}"/>
    <cellStyle name="Normal 8 96" xfId="3925" xr:uid="{00000000-0005-0000-0000-00008A110000}"/>
    <cellStyle name="Normal 8 97" xfId="5241" xr:uid="{23C9D6C1-0D32-4FE1-890C-DA95D76A8610}"/>
    <cellStyle name="Normal 8_MHU_Tender BoQ_20130329_@1200_ABCDEFG_PumpUp" xfId="3455" xr:uid="{00000000-0005-0000-0000-00008B110000}"/>
    <cellStyle name="Normál 80" xfId="3456" xr:uid="{00000000-0005-0000-0000-00008C110000}"/>
    <cellStyle name="Normál 80 2" xfId="3457" xr:uid="{00000000-0005-0000-0000-00008D110000}"/>
    <cellStyle name="Normál 81" xfId="3458" xr:uid="{00000000-0005-0000-0000-00008E110000}"/>
    <cellStyle name="Normál 81 2" xfId="3459" xr:uid="{00000000-0005-0000-0000-00008F110000}"/>
    <cellStyle name="Normál 82" xfId="3460" xr:uid="{00000000-0005-0000-0000-000090110000}"/>
    <cellStyle name="Normál 82 2" xfId="3461" xr:uid="{00000000-0005-0000-0000-000091110000}"/>
    <cellStyle name="Normál 82 3" xfId="3462" xr:uid="{00000000-0005-0000-0000-000092110000}"/>
    <cellStyle name="Normál 83" xfId="3463" xr:uid="{00000000-0005-0000-0000-000093110000}"/>
    <cellStyle name="Normál 83 2" xfId="3464" xr:uid="{00000000-0005-0000-0000-000094110000}"/>
    <cellStyle name="Normál 84" xfId="3465" xr:uid="{00000000-0005-0000-0000-000095110000}"/>
    <cellStyle name="Normál 84 2" xfId="3466" xr:uid="{00000000-0005-0000-0000-000096110000}"/>
    <cellStyle name="Normál 85" xfId="3467" xr:uid="{00000000-0005-0000-0000-000097110000}"/>
    <cellStyle name="Normál 85 2" xfId="3468" xr:uid="{00000000-0005-0000-0000-000098110000}"/>
    <cellStyle name="Normál 86" xfId="3469" xr:uid="{00000000-0005-0000-0000-000099110000}"/>
    <cellStyle name="Normál 86 2" xfId="3470" xr:uid="{00000000-0005-0000-0000-00009A110000}"/>
    <cellStyle name="Normál 87" xfId="3471" xr:uid="{00000000-0005-0000-0000-00009B110000}"/>
    <cellStyle name="Normál 87 2" xfId="3472" xr:uid="{00000000-0005-0000-0000-00009C110000}"/>
    <cellStyle name="Normál 87 2 2" xfId="4859" xr:uid="{00000000-0005-0000-0000-00009D110000}"/>
    <cellStyle name="Normál 87 2 3" xfId="5971" xr:uid="{47332814-9F12-4476-A52B-B0A036DF4563}"/>
    <cellStyle name="Normál 87 3" xfId="3473" xr:uid="{00000000-0005-0000-0000-00009E110000}"/>
    <cellStyle name="Normál 87 3 2" xfId="4860" xr:uid="{00000000-0005-0000-0000-00009F110000}"/>
    <cellStyle name="Normál 87 3 3" xfId="5972" xr:uid="{18D25F64-7987-4836-8CF3-FE8118778FAD}"/>
    <cellStyle name="Normál 88" xfId="3474" xr:uid="{00000000-0005-0000-0000-0000A0110000}"/>
    <cellStyle name="Normál 88 2" xfId="3475" xr:uid="{00000000-0005-0000-0000-0000A1110000}"/>
    <cellStyle name="Normál 89" xfId="3476" xr:uid="{00000000-0005-0000-0000-0000A2110000}"/>
    <cellStyle name="Normál 89 2" xfId="3477" xr:uid="{00000000-0005-0000-0000-0000A3110000}"/>
    <cellStyle name="Normal 9" xfId="3478" xr:uid="{00000000-0005-0000-0000-0000A4110000}"/>
    <cellStyle name="Normál 9" xfId="69" xr:uid="{00000000-0005-0000-0000-0000A5110000}"/>
    <cellStyle name="Normal 9 10" xfId="3479" xr:uid="{00000000-0005-0000-0000-0000A6110000}"/>
    <cellStyle name="Normál 9 10" xfId="3858" xr:uid="{00000000-0005-0000-0000-0000A7110000}"/>
    <cellStyle name="Normal 9 11" xfId="3480" xr:uid="{00000000-0005-0000-0000-0000A8110000}"/>
    <cellStyle name="Normál 9 11" xfId="3913" xr:uid="{00000000-0005-0000-0000-0000A9110000}"/>
    <cellStyle name="Normal 9 12" xfId="3481" xr:uid="{00000000-0005-0000-0000-0000AA110000}"/>
    <cellStyle name="Normál 9 12" xfId="4938" xr:uid="{00000000-0005-0000-0000-0000AB110000}"/>
    <cellStyle name="Normal 9 13" xfId="3482" xr:uid="{00000000-0005-0000-0000-0000AC110000}"/>
    <cellStyle name="Normál 9 13" xfId="4962" xr:uid="{00000000-0005-0000-0000-0000AD110000}"/>
    <cellStyle name="Normal 9 14" xfId="3483" xr:uid="{00000000-0005-0000-0000-0000AE110000}"/>
    <cellStyle name="Normál 9 14" xfId="4934" xr:uid="{00000000-0005-0000-0000-0000AF110000}"/>
    <cellStyle name="Normal 9 15" xfId="3484" xr:uid="{00000000-0005-0000-0000-0000B0110000}"/>
    <cellStyle name="Normál 9 15" xfId="4992" xr:uid="{B14E8A66-5CE6-4DB3-9765-A2944E4AEE2E}"/>
    <cellStyle name="Normal 9 16" xfId="3485" xr:uid="{00000000-0005-0000-0000-0000B1110000}"/>
    <cellStyle name="Normal 9 17" xfId="3486" xr:uid="{00000000-0005-0000-0000-0000B2110000}"/>
    <cellStyle name="Normal 9 18" xfId="3487" xr:uid="{00000000-0005-0000-0000-0000B3110000}"/>
    <cellStyle name="Normal 9 19" xfId="3488" xr:uid="{00000000-0005-0000-0000-0000B4110000}"/>
    <cellStyle name="Normal 9 2" xfId="3489" xr:uid="{00000000-0005-0000-0000-0000B5110000}"/>
    <cellStyle name="Normál 9 2" xfId="3490" xr:uid="{00000000-0005-0000-0000-0000B6110000}"/>
    <cellStyle name="Normál 9 2 2" xfId="3491" xr:uid="{00000000-0005-0000-0000-0000B7110000}"/>
    <cellStyle name="Normál 9 2 2 2" xfId="3492" xr:uid="{00000000-0005-0000-0000-0000B8110000}"/>
    <cellStyle name="Normál 9 2 2 2 2" xfId="3493" xr:uid="{00000000-0005-0000-0000-0000B9110000}"/>
    <cellStyle name="Normál 9 2 2 2 2 2" xfId="3494" xr:uid="{00000000-0005-0000-0000-0000BA110000}"/>
    <cellStyle name="Normál 9 2 2 2 2 2 2" xfId="4865" xr:uid="{00000000-0005-0000-0000-0000BB110000}"/>
    <cellStyle name="Normál 9 2 2 2 2 2 3" xfId="5977" xr:uid="{D45A4406-AC1E-4857-8EF7-6C1F5A750CFA}"/>
    <cellStyle name="Normál 9 2 2 2 2 3" xfId="4864" xr:uid="{00000000-0005-0000-0000-0000BC110000}"/>
    <cellStyle name="Normál 9 2 2 2 2 4" xfId="5976" xr:uid="{712ABA86-39DF-49B5-BD2B-9A636F1F0A91}"/>
    <cellStyle name="Normál 9 2 2 2 3" xfId="3495" xr:uid="{00000000-0005-0000-0000-0000BD110000}"/>
    <cellStyle name="Normál 9 2 2 2 3 2" xfId="4866" xr:uid="{00000000-0005-0000-0000-0000BE110000}"/>
    <cellStyle name="Normál 9 2 2 2 3 3" xfId="5978" xr:uid="{930FF163-ABC7-42F2-B7FE-F951482D3E27}"/>
    <cellStyle name="Normál 9 2 2 2 4" xfId="4863" xr:uid="{00000000-0005-0000-0000-0000BF110000}"/>
    <cellStyle name="Normál 9 2 2 2 5" xfId="5975" xr:uid="{9198A981-BF04-49B3-805F-A9FE98A60099}"/>
    <cellStyle name="Normál 9 2 2 3" xfId="3496" xr:uid="{00000000-0005-0000-0000-0000C0110000}"/>
    <cellStyle name="Normál 9 2 2 3 2" xfId="3497" xr:uid="{00000000-0005-0000-0000-0000C1110000}"/>
    <cellStyle name="Normál 9 2 2 3 2 2" xfId="4868" xr:uid="{00000000-0005-0000-0000-0000C2110000}"/>
    <cellStyle name="Normál 9 2 2 3 2 3" xfId="5980" xr:uid="{DEF94653-F249-4F42-8C36-59AB404B3B41}"/>
    <cellStyle name="Normál 9 2 2 3 3" xfId="4867" xr:uid="{00000000-0005-0000-0000-0000C3110000}"/>
    <cellStyle name="Normál 9 2 2 3 4" xfId="5979" xr:uid="{EF01975C-118A-4D71-8B63-B7522BC6C60F}"/>
    <cellStyle name="Normál 9 2 2 4" xfId="3498" xr:uid="{00000000-0005-0000-0000-0000C4110000}"/>
    <cellStyle name="Normál 9 2 2 4 2" xfId="4869" xr:uid="{00000000-0005-0000-0000-0000C5110000}"/>
    <cellStyle name="Normál 9 2 2 4 3" xfId="5981" xr:uid="{65DC6928-E3C8-42EA-878B-A30AE1676B00}"/>
    <cellStyle name="Normál 9 2 2 5" xfId="4862" xr:uid="{00000000-0005-0000-0000-0000C6110000}"/>
    <cellStyle name="Normál 9 2 2 6" xfId="5974" xr:uid="{471D1CDA-C067-435E-B37B-6A021BA556F2}"/>
    <cellStyle name="Normál 9 2 3" xfId="3499" xr:uid="{00000000-0005-0000-0000-0000C7110000}"/>
    <cellStyle name="Normál 9 2 3 2" xfId="3500" xr:uid="{00000000-0005-0000-0000-0000C8110000}"/>
    <cellStyle name="Normál 9 2 3 2 2" xfId="3501" xr:uid="{00000000-0005-0000-0000-0000C9110000}"/>
    <cellStyle name="Normál 9 2 3 2 2 2" xfId="4872" xr:uid="{00000000-0005-0000-0000-0000CA110000}"/>
    <cellStyle name="Normál 9 2 3 2 2 3" xfId="5984" xr:uid="{FE6E9043-3C3E-45EA-8249-E7A1F221C60F}"/>
    <cellStyle name="Normál 9 2 3 2 3" xfId="4871" xr:uid="{00000000-0005-0000-0000-0000CB110000}"/>
    <cellStyle name="Normál 9 2 3 2 4" xfId="5983" xr:uid="{70ED071A-BAD8-4B4D-BE5A-ABFC62493C31}"/>
    <cellStyle name="Normál 9 2 3 3" xfId="3502" xr:uid="{00000000-0005-0000-0000-0000CC110000}"/>
    <cellStyle name="Normál 9 2 3 3 2" xfId="4873" xr:uid="{00000000-0005-0000-0000-0000CD110000}"/>
    <cellStyle name="Normál 9 2 3 3 3" xfId="5985" xr:uid="{E57D6242-64A1-4FAB-8FFF-D165F8F2CD48}"/>
    <cellStyle name="Normál 9 2 3 4" xfId="4870" xr:uid="{00000000-0005-0000-0000-0000CE110000}"/>
    <cellStyle name="Normál 9 2 3 5" xfId="5982" xr:uid="{752CE081-4046-4455-B812-AA825129D725}"/>
    <cellStyle name="Normál 9 2 4" xfId="3503" xr:uid="{00000000-0005-0000-0000-0000CF110000}"/>
    <cellStyle name="Normál 9 2 4 2" xfId="3504" xr:uid="{00000000-0005-0000-0000-0000D0110000}"/>
    <cellStyle name="Normál 9 2 4 2 2" xfId="4875" xr:uid="{00000000-0005-0000-0000-0000D1110000}"/>
    <cellStyle name="Normál 9 2 4 2 3" xfId="5987" xr:uid="{B42452EC-8C62-443B-9FBC-DBB4B77ABD78}"/>
    <cellStyle name="Normál 9 2 4 3" xfId="4874" xr:uid="{00000000-0005-0000-0000-0000D2110000}"/>
    <cellStyle name="Normál 9 2 4 4" xfId="5986" xr:uid="{4C1D4274-7308-46A1-9D15-90D15537D652}"/>
    <cellStyle name="Normál 9 2 5" xfId="3505" xr:uid="{00000000-0005-0000-0000-0000D3110000}"/>
    <cellStyle name="Normál 9 2 5 2" xfId="4876" xr:uid="{00000000-0005-0000-0000-0000D4110000}"/>
    <cellStyle name="Normál 9 2 5 3" xfId="5988" xr:uid="{A82E54C2-3405-40A0-A9D4-C571A255BB4E}"/>
    <cellStyle name="Normál 9 2 6" xfId="3506" xr:uid="{00000000-0005-0000-0000-0000D5110000}"/>
    <cellStyle name="Normál 9 2 6 2" xfId="4877" xr:uid="{00000000-0005-0000-0000-0000D6110000}"/>
    <cellStyle name="Normál 9 2 6 3" xfId="5989" xr:uid="{25DCB0F6-7ADB-4BAF-A1F8-2A9509BAFE9C}"/>
    <cellStyle name="Normál 9 2 7" xfId="4861" xr:uid="{00000000-0005-0000-0000-0000D7110000}"/>
    <cellStyle name="Normál 9 2 8" xfId="5973" xr:uid="{54A64CB8-F923-498A-90AF-A16BD3A01747}"/>
    <cellStyle name="Normal 9 20" xfId="3507" xr:uid="{00000000-0005-0000-0000-0000D8110000}"/>
    <cellStyle name="Normal 9 21" xfId="3508" xr:uid="{00000000-0005-0000-0000-0000D9110000}"/>
    <cellStyle name="Normal 9 3" xfId="3509" xr:uid="{00000000-0005-0000-0000-0000DA110000}"/>
    <cellStyle name="Normál 9 3" xfId="3510" xr:uid="{00000000-0005-0000-0000-0000DB110000}"/>
    <cellStyle name="Normal 9 4" xfId="3511" xr:uid="{00000000-0005-0000-0000-0000DC110000}"/>
    <cellStyle name="Normál 9 4" xfId="3512" xr:uid="{00000000-0005-0000-0000-0000DD110000}"/>
    <cellStyle name="Normal 9 5" xfId="3513" xr:uid="{00000000-0005-0000-0000-0000DE110000}"/>
    <cellStyle name="Normál 9 5" xfId="3514" xr:uid="{00000000-0005-0000-0000-0000DF110000}"/>
    <cellStyle name="Normal 9 6" xfId="3515" xr:uid="{00000000-0005-0000-0000-0000E0110000}"/>
    <cellStyle name="Normál 9 6" xfId="3853" xr:uid="{00000000-0005-0000-0000-0000E1110000}"/>
    <cellStyle name="Normal 9 7" xfId="3516" xr:uid="{00000000-0005-0000-0000-0000E2110000}"/>
    <cellStyle name="Normál 9 7" xfId="3866" xr:uid="{00000000-0005-0000-0000-0000E3110000}"/>
    <cellStyle name="Normal 9 8" xfId="3517" xr:uid="{00000000-0005-0000-0000-0000E4110000}"/>
    <cellStyle name="Normál 9 8" xfId="3855" xr:uid="{00000000-0005-0000-0000-0000E5110000}"/>
    <cellStyle name="Normal 9 9" xfId="3518" xr:uid="{00000000-0005-0000-0000-0000E6110000}"/>
    <cellStyle name="Normál 9 9" xfId="3863" xr:uid="{00000000-0005-0000-0000-0000E7110000}"/>
    <cellStyle name="Normál 90" xfId="3519" xr:uid="{00000000-0005-0000-0000-0000E8110000}"/>
    <cellStyle name="Normál 90 2" xfId="3520" xr:uid="{00000000-0005-0000-0000-0000E9110000}"/>
    <cellStyle name="Normál 91" xfId="3521" xr:uid="{00000000-0005-0000-0000-0000EA110000}"/>
    <cellStyle name="Normál 91 2" xfId="3522" xr:uid="{00000000-0005-0000-0000-0000EB110000}"/>
    <cellStyle name="Normál 92" xfId="3523" xr:uid="{00000000-0005-0000-0000-0000EC110000}"/>
    <cellStyle name="Normál 92 2" xfId="3524" xr:uid="{00000000-0005-0000-0000-0000ED110000}"/>
    <cellStyle name="Normál 93" xfId="3525" xr:uid="{00000000-0005-0000-0000-0000EE110000}"/>
    <cellStyle name="Normál 93 2" xfId="3526" xr:uid="{00000000-0005-0000-0000-0000EF110000}"/>
    <cellStyle name="Normál 93 2 2" xfId="4878" xr:uid="{00000000-0005-0000-0000-0000F0110000}"/>
    <cellStyle name="Normál 93 2 3" xfId="5990" xr:uid="{48EF5F5B-46FB-43E7-89FC-6D11A6A8E8BF}"/>
    <cellStyle name="Normál 93 3" xfId="3527" xr:uid="{00000000-0005-0000-0000-0000F1110000}"/>
    <cellStyle name="Normál 93 3 2" xfId="4879" xr:uid="{00000000-0005-0000-0000-0000F2110000}"/>
    <cellStyle name="Normál 93 3 3" xfId="5991" xr:uid="{6C745620-232C-4B52-8EC8-9051638076F9}"/>
    <cellStyle name="Normál 94" xfId="3528" xr:uid="{00000000-0005-0000-0000-0000F3110000}"/>
    <cellStyle name="Normál 94 2" xfId="3529" xr:uid="{00000000-0005-0000-0000-0000F4110000}"/>
    <cellStyle name="Normál 94 2 2" xfId="4880" xr:uid="{00000000-0005-0000-0000-0000F5110000}"/>
    <cellStyle name="Normál 94 2 3" xfId="5992" xr:uid="{F0154F05-3DB6-4E83-9D10-6C713E9321E6}"/>
    <cellStyle name="Normál 94 3" xfId="3530" xr:uid="{00000000-0005-0000-0000-0000F6110000}"/>
    <cellStyle name="Normál 94 3 2" xfId="4881" xr:uid="{00000000-0005-0000-0000-0000F7110000}"/>
    <cellStyle name="Normál 94 3 3" xfId="5993" xr:uid="{A28B2EEB-2F04-4EE1-9106-C891A0394D72}"/>
    <cellStyle name="Normál 95" xfId="3531" xr:uid="{00000000-0005-0000-0000-0000F8110000}"/>
    <cellStyle name="Normál 95 2" xfId="3532" xr:uid="{00000000-0005-0000-0000-0000F9110000}"/>
    <cellStyle name="Normál 96" xfId="3533" xr:uid="{00000000-0005-0000-0000-0000FA110000}"/>
    <cellStyle name="Normál 96 2" xfId="3534" xr:uid="{00000000-0005-0000-0000-0000FB110000}"/>
    <cellStyle name="Normál 96 2 2" xfId="4882" xr:uid="{00000000-0005-0000-0000-0000FC110000}"/>
    <cellStyle name="Normál 96 2 3" xfId="5994" xr:uid="{F4B5703F-7A68-4525-B4FF-8B51D38039F5}"/>
    <cellStyle name="Normál 96 3" xfId="3535" xr:uid="{00000000-0005-0000-0000-0000FD110000}"/>
    <cellStyle name="Normál 96 3 2" xfId="4883" xr:uid="{00000000-0005-0000-0000-0000FE110000}"/>
    <cellStyle name="Normál 96 3 3" xfId="5995" xr:uid="{593DDEE3-6586-41E1-9DE9-DBB77190C48A}"/>
    <cellStyle name="Normál 97" xfId="3536" xr:uid="{00000000-0005-0000-0000-0000FF110000}"/>
    <cellStyle name="Normál 97 2" xfId="3537" xr:uid="{00000000-0005-0000-0000-000000120000}"/>
    <cellStyle name="Normál 97 2 2" xfId="4884" xr:uid="{00000000-0005-0000-0000-000001120000}"/>
    <cellStyle name="Normál 97 2 3" xfId="5996" xr:uid="{BF576D36-6E83-4A7B-ACC5-18F85525BF46}"/>
    <cellStyle name="Normál 97 3" xfId="3538" xr:uid="{00000000-0005-0000-0000-000002120000}"/>
    <cellStyle name="Normál 97 3 2" xfId="4885" xr:uid="{00000000-0005-0000-0000-000003120000}"/>
    <cellStyle name="Normál 97 3 3" xfId="5997" xr:uid="{C67A1634-2E44-45FB-B8C7-89F0F0113E3F}"/>
    <cellStyle name="Normál 98" xfId="3539" xr:uid="{00000000-0005-0000-0000-000004120000}"/>
    <cellStyle name="Normál 98 2" xfId="3540" xr:uid="{00000000-0005-0000-0000-000005120000}"/>
    <cellStyle name="Normál 98 2 2" xfId="4886" xr:uid="{00000000-0005-0000-0000-000006120000}"/>
    <cellStyle name="Normál 98 2 3" xfId="5998" xr:uid="{A2EE72AF-97A7-4F41-AABC-4A75C4CF83C9}"/>
    <cellStyle name="Normál 98 3" xfId="3541" xr:uid="{00000000-0005-0000-0000-000007120000}"/>
    <cellStyle name="Normál 98 3 2" xfId="4887" xr:uid="{00000000-0005-0000-0000-000008120000}"/>
    <cellStyle name="Normál 98 3 3" xfId="5999" xr:uid="{67898B2A-C711-4872-8D4B-379C828820D9}"/>
    <cellStyle name="Normál 99" xfId="3542" xr:uid="{00000000-0005-0000-0000-000009120000}"/>
    <cellStyle name="Normál 99 2" xfId="3543" xr:uid="{00000000-0005-0000-0000-00000A120000}"/>
    <cellStyle name="Normál 99 2 2" xfId="4888" xr:uid="{00000000-0005-0000-0000-00000B120000}"/>
    <cellStyle name="Normál 99 2 3" xfId="6000" xr:uid="{C9362BC5-79FD-4169-A7A4-ECBA753948EA}"/>
    <cellStyle name="Normál 99 3" xfId="3544" xr:uid="{00000000-0005-0000-0000-00000C120000}"/>
    <cellStyle name="Normál 99 3 2" xfId="4889" xr:uid="{00000000-0005-0000-0000-00000D120000}"/>
    <cellStyle name="Normál 99 3 3" xfId="6001" xr:uid="{800311D0-3EAD-40F8-81BE-62FBCA5ABF31}"/>
    <cellStyle name="Normal_AAA New - under construction, 2000" xfId="3545" xr:uid="{00000000-0005-0000-0000-00000E120000}"/>
    <cellStyle name="Normál_I.ütem gépész költségvetés 120309" xfId="3830" xr:uid="{00000000-0005-0000-0000-00000F120000}"/>
    <cellStyle name="Normál_Munka1" xfId="67" xr:uid="{00000000-0005-0000-0000-000010120000}"/>
    <cellStyle name="Normál_Payment Application No04 - 08 09" xfId="3874" xr:uid="{00000000-0005-0000-0000-000011120000}"/>
    <cellStyle name="Normal_Projekt_CostCalculationDIN276_CEEC_DT_EN" xfId="3546" xr:uid="{00000000-0005-0000-0000-000012120000}"/>
    <cellStyle name="Normal_SPX_est_AT_002_Submission" xfId="3875" xr:uid="{00000000-0005-0000-0000-000013120000}"/>
    <cellStyle name="Normál_Tartószerkezetek " xfId="3831" xr:uid="{00000000-0005-0000-0000-000014120000}"/>
    <cellStyle name="Normale_BOZZAListinoExcelSETTEMBRE2004" xfId="3547" xr:uid="{00000000-0005-0000-0000-000015120000}"/>
    <cellStyle name="normálne_700" xfId="3548" xr:uid="{00000000-0005-0000-0000-000016120000}"/>
    <cellStyle name="normální 2" xfId="3549" xr:uid="{00000000-0005-0000-0000-000017120000}"/>
    <cellStyle name="normální_002-A4-E-205" xfId="3550" xr:uid="{00000000-0005-0000-0000-000018120000}"/>
    <cellStyle name="Normalny 2" xfId="3551" xr:uid="{00000000-0005-0000-0000-000019120000}"/>
    <cellStyle name="Normalny 3" xfId="3552" xr:uid="{00000000-0005-0000-0000-00001A120000}"/>
    <cellStyle name="Normalny_3871_D31ZMT_A_TPelbud" xfId="3553" xr:uid="{00000000-0005-0000-0000-00001B120000}"/>
    <cellStyle name="Note" xfId="3554" xr:uid="{00000000-0005-0000-0000-00001C120000}"/>
    <cellStyle name="Note 2" xfId="6002" xr:uid="{22188BC5-EF14-4358-9A43-CF0358FE460E}"/>
    <cellStyle name="Number(#.##0)_Line_Right" xfId="66" xr:uid="{00000000-0005-0000-0000-00001D120000}"/>
    <cellStyle name="Obliczenia" xfId="3555" xr:uid="{00000000-0005-0000-0000-00001E120000}"/>
    <cellStyle name="Obliczenia 2" xfId="6003" xr:uid="{85E8F258-494E-474A-BB92-AC847E990965}"/>
    <cellStyle name="Œ…‹æØ‚è [0.00]_cost" xfId="3556" xr:uid="{00000000-0005-0000-0000-00001F120000}"/>
    <cellStyle name="Œ…‹æØ‚è_cost" xfId="3557" xr:uid="{00000000-0005-0000-0000-000020120000}"/>
    <cellStyle name="ord12" xfId="3558" xr:uid="{00000000-0005-0000-0000-000021120000}"/>
    <cellStyle name="ord12 2" xfId="6004" xr:uid="{5014ABFC-2E14-4F23-B816-F956234C3B4E}"/>
    <cellStyle name="ord6962" xfId="3559" xr:uid="{00000000-0005-0000-0000-000022120000}"/>
    <cellStyle name="ord6962 2" xfId="6005" xr:uid="{F7E1873D-A010-465F-AD22-273C516E99A4}"/>
    <cellStyle name="orders" xfId="3560" xr:uid="{00000000-0005-0000-0000-000023120000}"/>
    <cellStyle name="orders 2" xfId="6006" xr:uid="{D6DFDD7E-97C6-407B-9041-2CD0024686D1}"/>
    <cellStyle name="Összesen 2" xfId="24" xr:uid="{00000000-0005-0000-0000-000025120000}"/>
    <cellStyle name="Összesen 2 2" xfId="3562" xr:uid="{00000000-0005-0000-0000-000026120000}"/>
    <cellStyle name="Összesen 2 2 2" xfId="6008" xr:uid="{D3FBCE7F-1047-4731-BBE4-D1C3F20DBF8B}"/>
    <cellStyle name="Összesen 2 3" xfId="3563" xr:uid="{00000000-0005-0000-0000-000027120000}"/>
    <cellStyle name="Összesen 2 3 2" xfId="6009" xr:uid="{186E4423-39BD-43C0-AFE0-E3E312AE4682}"/>
    <cellStyle name="Összesen 3" xfId="3564" xr:uid="{00000000-0005-0000-0000-000028120000}"/>
    <cellStyle name="Összesen 3 2" xfId="6010" xr:uid="{9ED30BBE-80A2-49D1-99DD-758BFE63F62F}"/>
    <cellStyle name="Összesen 4" xfId="3565" xr:uid="{00000000-0005-0000-0000-000029120000}"/>
    <cellStyle name="Összesen 4 2" xfId="6011" xr:uid="{6720A0CA-3ABF-4C12-844F-F7768FF0868A}"/>
    <cellStyle name="Összesen 5" xfId="3566" xr:uid="{00000000-0005-0000-0000-00002A120000}"/>
    <cellStyle name="Összesen 5 2" xfId="6012" xr:uid="{F8BC9A6A-ADC5-47A5-AD9E-A58EA4DBEB59}"/>
    <cellStyle name="Output" xfId="3561" xr:uid="{00000000-0005-0000-0000-000024120000}"/>
    <cellStyle name="Output 2" xfId="6007" xr:uid="{23372BA5-F340-4AEB-9757-971E19253F9F}"/>
    <cellStyle name="PÄÄSUMMA" xfId="3567" xr:uid="{00000000-0005-0000-0000-00002B120000}"/>
    <cellStyle name="Pénznem [0] 2" xfId="3568" xr:uid="{00000000-0005-0000-0000-00002D120000}"/>
    <cellStyle name="Pénznem [0] 2 2" xfId="3569" xr:uid="{00000000-0005-0000-0000-00002E120000}"/>
    <cellStyle name="Pénznem [0] 2 2 2" xfId="3570" xr:uid="{00000000-0005-0000-0000-00002F120000}"/>
    <cellStyle name="Pénznem [0] 2 2 2 2" xfId="4892" xr:uid="{00000000-0005-0000-0000-000030120000}"/>
    <cellStyle name="Pénznem [0] 2 2 2 3" xfId="6015" xr:uid="{92C35581-60F1-40F6-8EBE-F02C15B84E03}"/>
    <cellStyle name="Pénznem [0] 2 2 3" xfId="4891" xr:uid="{00000000-0005-0000-0000-000031120000}"/>
    <cellStyle name="Pénznem [0] 2 2 4" xfId="6014" xr:uid="{8365E48F-B573-498E-B35A-06624EB3CE54}"/>
    <cellStyle name="Pénznem [0] 2 3" xfId="3571" xr:uid="{00000000-0005-0000-0000-000032120000}"/>
    <cellStyle name="Pénznem [0] 2 3 2" xfId="4893" xr:uid="{00000000-0005-0000-0000-000033120000}"/>
    <cellStyle name="Pénznem [0] 2 3 3" xfId="6016" xr:uid="{31089CCE-493F-4145-8C5A-943300963603}"/>
    <cellStyle name="Pénznem [0] 2 4" xfId="3572" xr:uid="{00000000-0005-0000-0000-000034120000}"/>
    <cellStyle name="Pénznem [0] 2 4 2" xfId="4894" xr:uid="{00000000-0005-0000-0000-000035120000}"/>
    <cellStyle name="Pénznem [0] 2 4 3" xfId="6017" xr:uid="{C380CF9D-4373-47C4-A63E-4F5C94B24F3B}"/>
    <cellStyle name="Pénznem [0] 2 5" xfId="4890" xr:uid="{00000000-0005-0000-0000-000036120000}"/>
    <cellStyle name="Pénznem [0] 2 6" xfId="6013" xr:uid="{BA558D86-6EFC-459A-A1B1-DBFB32176F09}"/>
    <cellStyle name="Pénznem 10" xfId="3573" xr:uid="{00000000-0005-0000-0000-000037120000}"/>
    <cellStyle name="Pénznem 10 2" xfId="3574" xr:uid="{00000000-0005-0000-0000-000038120000}"/>
    <cellStyle name="Pénznem 10 2 2" xfId="3575" xr:uid="{00000000-0005-0000-0000-000039120000}"/>
    <cellStyle name="Pénznem 10 2 2 2" xfId="4897" xr:uid="{00000000-0005-0000-0000-00003A120000}"/>
    <cellStyle name="Pénznem 10 2 2 3" xfId="6020" xr:uid="{C1756EC3-A4B1-419F-898F-A470AAFC2041}"/>
    <cellStyle name="Pénznem 10 2 3" xfId="4896" xr:uid="{00000000-0005-0000-0000-00003B120000}"/>
    <cellStyle name="Pénznem 10 2 4" xfId="6019" xr:uid="{FDA6C42A-3B2D-469E-BF88-D776D0096619}"/>
    <cellStyle name="Pénznem 10 3" xfId="3576" xr:uid="{00000000-0005-0000-0000-00003C120000}"/>
    <cellStyle name="Pénznem 10 3 2" xfId="4898" xr:uid="{00000000-0005-0000-0000-00003D120000}"/>
    <cellStyle name="Pénznem 10 3 3" xfId="6021" xr:uid="{4F2BBFE5-4364-40DD-94B8-55EB9DA52004}"/>
    <cellStyle name="Pénznem 10 4" xfId="3577" xr:uid="{00000000-0005-0000-0000-00003E120000}"/>
    <cellStyle name="Pénznem 10 4 2" xfId="4899" xr:uid="{00000000-0005-0000-0000-00003F120000}"/>
    <cellStyle name="Pénznem 10 4 3" xfId="6022" xr:uid="{FD6FF9C5-701B-4EF8-9920-1E6984399DD6}"/>
    <cellStyle name="Pénznem 10 5" xfId="4895" xr:uid="{00000000-0005-0000-0000-000040120000}"/>
    <cellStyle name="Pénznem 10 6" xfId="6018" xr:uid="{7932146B-94A6-441A-ADEA-11DE95282283}"/>
    <cellStyle name="Pénznem 11" xfId="3578" xr:uid="{00000000-0005-0000-0000-000041120000}"/>
    <cellStyle name="Pénznem 11 2" xfId="3579" xr:uid="{00000000-0005-0000-0000-000042120000}"/>
    <cellStyle name="Pénznem 11 2 2" xfId="4901" xr:uid="{00000000-0005-0000-0000-000043120000}"/>
    <cellStyle name="Pénznem 11 2 3" xfId="6024" xr:uid="{24DEB13F-80A4-4C17-8C4C-299B730F3F17}"/>
    <cellStyle name="Pénznem 11 3" xfId="4900" xr:uid="{00000000-0005-0000-0000-000044120000}"/>
    <cellStyle name="Pénznem 11 4" xfId="6023" xr:uid="{01CDD832-C9EF-414D-ABD2-444600C4AD6F}"/>
    <cellStyle name="Pénznem 12" xfId="3580" xr:uid="{00000000-0005-0000-0000-000045120000}"/>
    <cellStyle name="Pénznem 12 2" xfId="3581" xr:uid="{00000000-0005-0000-0000-000046120000}"/>
    <cellStyle name="Pénznem 12 2 2" xfId="4903" xr:uid="{00000000-0005-0000-0000-000047120000}"/>
    <cellStyle name="Pénznem 12 2 3" xfId="6026" xr:uid="{90E510BF-BD37-4755-A740-4692CD5534C5}"/>
    <cellStyle name="Pénznem 12 3" xfId="4902" xr:uid="{00000000-0005-0000-0000-000048120000}"/>
    <cellStyle name="Pénznem 12 4" xfId="6025" xr:uid="{E1068CC5-2194-4556-9243-6A165CB77C90}"/>
    <cellStyle name="Pénznem 13" xfId="3582" xr:uid="{00000000-0005-0000-0000-000049120000}"/>
    <cellStyle name="Pénznem 13 2" xfId="3583" xr:uid="{00000000-0005-0000-0000-00004A120000}"/>
    <cellStyle name="Pénznem 13 2 2" xfId="4905" xr:uid="{00000000-0005-0000-0000-00004B120000}"/>
    <cellStyle name="Pénznem 13 2 3" xfId="6028" xr:uid="{3C85EDFA-C26A-4FBA-B2C6-ABE51E196D5A}"/>
    <cellStyle name="Pénznem 13 3" xfId="4904" xr:uid="{00000000-0005-0000-0000-00004C120000}"/>
    <cellStyle name="Pénznem 13 4" xfId="6027" xr:uid="{7E748C4D-EE90-4545-9A83-CBBA0FFABE40}"/>
    <cellStyle name="Pénznem 14" xfId="3584" xr:uid="{00000000-0005-0000-0000-00004D120000}"/>
    <cellStyle name="Pénznem 14 2" xfId="3585" xr:uid="{00000000-0005-0000-0000-00004E120000}"/>
    <cellStyle name="Pénznem 14 2 2" xfId="4907" xr:uid="{00000000-0005-0000-0000-00004F120000}"/>
    <cellStyle name="Pénznem 14 2 3" xfId="6030" xr:uid="{235D6786-D2AD-46D2-9CA4-9119ABA8607E}"/>
    <cellStyle name="Pénznem 14 3" xfId="4906" xr:uid="{00000000-0005-0000-0000-000050120000}"/>
    <cellStyle name="Pénznem 14 4" xfId="6029" xr:uid="{41201F25-DA81-445E-B50C-8C2A3F340C61}"/>
    <cellStyle name="Pénznem 15" xfId="3586" xr:uid="{00000000-0005-0000-0000-000051120000}"/>
    <cellStyle name="Pénznem 15 2" xfId="3587" xr:uid="{00000000-0005-0000-0000-000052120000}"/>
    <cellStyle name="Pénznem 15 2 2" xfId="4909" xr:uid="{00000000-0005-0000-0000-000053120000}"/>
    <cellStyle name="Pénznem 15 2 3" xfId="6032" xr:uid="{02EC2503-918E-4701-80CB-D6FBB889FBAD}"/>
    <cellStyle name="Pénznem 15 3" xfId="4908" xr:uid="{00000000-0005-0000-0000-000054120000}"/>
    <cellStyle name="Pénznem 15 4" xfId="6031" xr:uid="{89828ECF-D2C5-417B-BA69-4B539D3E6122}"/>
    <cellStyle name="Pénznem 16" xfId="3588" xr:uid="{00000000-0005-0000-0000-000055120000}"/>
    <cellStyle name="Pénznem 16 2" xfId="3589" xr:uid="{00000000-0005-0000-0000-000056120000}"/>
    <cellStyle name="Pénznem 16 2 2" xfId="4911" xr:uid="{00000000-0005-0000-0000-000057120000}"/>
    <cellStyle name="Pénznem 16 2 3" xfId="6034" xr:uid="{E65EA37C-33A3-4491-B755-3B0F42495589}"/>
    <cellStyle name="Pénznem 16 3" xfId="4910" xr:uid="{00000000-0005-0000-0000-000058120000}"/>
    <cellStyle name="Pénznem 16 4" xfId="6033" xr:uid="{C59F4C37-9139-47E1-8F2A-DF43898500D7}"/>
    <cellStyle name="Pénznem 17" xfId="3590" xr:uid="{00000000-0005-0000-0000-000059120000}"/>
    <cellStyle name="Pénznem 17 2" xfId="3591" xr:uid="{00000000-0005-0000-0000-00005A120000}"/>
    <cellStyle name="Pénznem 17 2 2" xfId="4913" xr:uid="{00000000-0005-0000-0000-00005B120000}"/>
    <cellStyle name="Pénznem 17 2 3" xfId="6036" xr:uid="{E62335E2-1A8B-449D-ABF7-2A8646522FD3}"/>
    <cellStyle name="Pénznem 17 3" xfId="4912" xr:uid="{00000000-0005-0000-0000-00005C120000}"/>
    <cellStyle name="Pénznem 17 4" xfId="6035" xr:uid="{AA7B18BD-F062-4977-9F7B-856525FD0310}"/>
    <cellStyle name="Pénznem 18" xfId="3592" xr:uid="{00000000-0005-0000-0000-00005D120000}"/>
    <cellStyle name="Pénznem 18 2" xfId="3593" xr:uid="{00000000-0005-0000-0000-00005E120000}"/>
    <cellStyle name="Pénznem 18 2 2" xfId="4915" xr:uid="{00000000-0005-0000-0000-00005F120000}"/>
    <cellStyle name="Pénznem 18 2 3" xfId="6038" xr:uid="{9E5D62AF-1AE7-48A3-A193-43BD1B742F37}"/>
    <cellStyle name="Pénznem 18 3" xfId="4914" xr:uid="{00000000-0005-0000-0000-000060120000}"/>
    <cellStyle name="Pénznem 18 4" xfId="6037" xr:uid="{50D66296-868F-49DD-9AB4-BAB72295C3DB}"/>
    <cellStyle name="Pénznem 19" xfId="3594" xr:uid="{00000000-0005-0000-0000-000061120000}"/>
    <cellStyle name="Pénznem 19 2" xfId="3595" xr:uid="{00000000-0005-0000-0000-000062120000}"/>
    <cellStyle name="Pénznem 19 2 2" xfId="4917" xr:uid="{00000000-0005-0000-0000-000063120000}"/>
    <cellStyle name="Pénznem 19 2 3" xfId="6040" xr:uid="{C83B1540-8A8F-4FD1-AE77-00A7A55CA7E1}"/>
    <cellStyle name="Pénznem 19 3" xfId="4916" xr:uid="{00000000-0005-0000-0000-000064120000}"/>
    <cellStyle name="Pénznem 19 4" xfId="6039" xr:uid="{8C96C4B2-6AB0-4F73-8CB5-9E869A2C0B05}"/>
    <cellStyle name="Pénznem 2" xfId="57" xr:uid="{00000000-0005-0000-0000-000065120000}"/>
    <cellStyle name="Pénznem 2 2" xfId="3907" xr:uid="{00000000-0005-0000-0000-000066120000}"/>
    <cellStyle name="Pénznem 2 3" xfId="4986" xr:uid="{0FB3503A-DA00-4626-8214-AA78DA17C4DB}"/>
    <cellStyle name="Pénznem 20" xfId="3596" xr:uid="{00000000-0005-0000-0000-000067120000}"/>
    <cellStyle name="Pénznem 21" xfId="3597" xr:uid="{00000000-0005-0000-0000-000068120000}"/>
    <cellStyle name="Pénznem 21 2" xfId="3598" xr:uid="{00000000-0005-0000-0000-000069120000}"/>
    <cellStyle name="Pénznem 21 2 2" xfId="4919" xr:uid="{00000000-0005-0000-0000-00006A120000}"/>
    <cellStyle name="Pénznem 21 2 3" xfId="6042" xr:uid="{0C39CD17-57A6-4672-967D-517D161A9093}"/>
    <cellStyle name="Pénznem 21 3" xfId="4918" xr:uid="{00000000-0005-0000-0000-00006B120000}"/>
    <cellStyle name="Pénznem 21 4" xfId="6041" xr:uid="{20DDAA73-5136-4F01-83B1-66FAFC9C781C}"/>
    <cellStyle name="Pénznem 22" xfId="3599" xr:uid="{00000000-0005-0000-0000-00006C120000}"/>
    <cellStyle name="Pénznem 22 2" xfId="3600" xr:uid="{00000000-0005-0000-0000-00006D120000}"/>
    <cellStyle name="Pénznem 22 2 2" xfId="4921" xr:uid="{00000000-0005-0000-0000-00006E120000}"/>
    <cellStyle name="Pénznem 22 2 3" xfId="6044" xr:uid="{5C40F002-E8CC-4D93-A37E-8CE2920C00D1}"/>
    <cellStyle name="Pénznem 22 3" xfId="4920" xr:uid="{00000000-0005-0000-0000-00006F120000}"/>
    <cellStyle name="Pénznem 22 4" xfId="6043" xr:uid="{547DFB87-8DEE-4BC0-AD14-7953B8BF7989}"/>
    <cellStyle name="Pénznem 3" xfId="63" xr:uid="{00000000-0005-0000-0000-000070120000}"/>
    <cellStyle name="Pénznem 3 2" xfId="3852" xr:uid="{00000000-0005-0000-0000-000071120000}"/>
    <cellStyle name="Pénznem 3 3" xfId="3911" xr:uid="{00000000-0005-0000-0000-000072120000}"/>
    <cellStyle name="Pénznem 3 4" xfId="4990" xr:uid="{07D81CB0-3F91-40E7-9897-0EFD622DB4FD}"/>
    <cellStyle name="Pénznem 4" xfId="3601" xr:uid="{00000000-0005-0000-0000-000073120000}"/>
    <cellStyle name="Pénznem 5" xfId="3602" xr:uid="{00000000-0005-0000-0000-000074120000}"/>
    <cellStyle name="Pénznem 6" xfId="3603" xr:uid="{00000000-0005-0000-0000-000075120000}"/>
    <cellStyle name="Pénznem 6 2" xfId="3604" xr:uid="{00000000-0005-0000-0000-000076120000}"/>
    <cellStyle name="Pénznem 6 2 2" xfId="3605" xr:uid="{00000000-0005-0000-0000-000077120000}"/>
    <cellStyle name="Pénznem 6 2 2 2" xfId="4924" xr:uid="{00000000-0005-0000-0000-000078120000}"/>
    <cellStyle name="Pénznem 6 2 2 3" xfId="6047" xr:uid="{D6AF5560-B126-49CD-BA7B-E9147EFC4DF3}"/>
    <cellStyle name="Pénznem 6 2 3" xfId="4923" xr:uid="{00000000-0005-0000-0000-000079120000}"/>
    <cellStyle name="Pénznem 6 2 4" xfId="6046" xr:uid="{37FB5180-76F1-4877-9E71-21AE9E1F9705}"/>
    <cellStyle name="Pénznem 6 3" xfId="3606" xr:uid="{00000000-0005-0000-0000-00007A120000}"/>
    <cellStyle name="Pénznem 6 3 2" xfId="4925" xr:uid="{00000000-0005-0000-0000-00007B120000}"/>
    <cellStyle name="Pénznem 6 3 3" xfId="6048" xr:uid="{84B677F1-B59C-463A-A149-4D574A18A311}"/>
    <cellStyle name="Pénznem 6 4" xfId="4922" xr:uid="{00000000-0005-0000-0000-00007C120000}"/>
    <cellStyle name="Pénznem 6 5" xfId="6045" xr:uid="{48DD0FEE-2A5C-4800-B10D-AF4B8F40A6B7}"/>
    <cellStyle name="Pénznem 7" xfId="3607" xr:uid="{00000000-0005-0000-0000-00007D120000}"/>
    <cellStyle name="Pénznem 7 2" xfId="3608" xr:uid="{00000000-0005-0000-0000-00007E120000}"/>
    <cellStyle name="Pénznem 7 2 2" xfId="3609" xr:uid="{00000000-0005-0000-0000-00007F120000}"/>
    <cellStyle name="Pénznem 7 2 2 2" xfId="4928" xr:uid="{00000000-0005-0000-0000-000080120000}"/>
    <cellStyle name="Pénznem 7 2 2 3" xfId="6051" xr:uid="{F233329B-1880-4E54-9C26-9B84B10A08E6}"/>
    <cellStyle name="Pénznem 7 2 3" xfId="4927" xr:uid="{00000000-0005-0000-0000-000081120000}"/>
    <cellStyle name="Pénznem 7 2 4" xfId="6050" xr:uid="{659E4E6E-57EF-44E9-BFB5-27DD31AF8177}"/>
    <cellStyle name="Pénznem 7 3" xfId="3610" xr:uid="{00000000-0005-0000-0000-000082120000}"/>
    <cellStyle name="Pénznem 7 3 2" xfId="4929" xr:uid="{00000000-0005-0000-0000-000083120000}"/>
    <cellStyle name="Pénznem 7 3 3" xfId="6052" xr:uid="{07D3D797-A441-48E3-94A0-841F36F267E7}"/>
    <cellStyle name="Pénznem 7 4" xfId="4926" xr:uid="{00000000-0005-0000-0000-000084120000}"/>
    <cellStyle name="Pénznem 7 5" xfId="6049" xr:uid="{F038903A-1EB4-44E5-81B4-31293D3AE7C8}"/>
    <cellStyle name="Pénznem 8" xfId="3611" xr:uid="{00000000-0005-0000-0000-000085120000}"/>
    <cellStyle name="Pénznem 8 2" xfId="3612" xr:uid="{00000000-0005-0000-0000-000086120000}"/>
    <cellStyle name="Pénznem 8 2 2" xfId="3613" xr:uid="{00000000-0005-0000-0000-000087120000}"/>
    <cellStyle name="Pénznem 8 2 2 2" xfId="4932" xr:uid="{00000000-0005-0000-0000-000088120000}"/>
    <cellStyle name="Pénznem 8 2 2 3" xfId="6055" xr:uid="{4AB5D89C-B987-4338-B797-4B77CEF65A10}"/>
    <cellStyle name="Pénznem 8 2 3" xfId="4931" xr:uid="{00000000-0005-0000-0000-000089120000}"/>
    <cellStyle name="Pénznem 8 2 4" xfId="6054" xr:uid="{DF71645D-9AFA-441D-B572-E05D4CF61C43}"/>
    <cellStyle name="Pénznem 8 3" xfId="3614" xr:uid="{00000000-0005-0000-0000-00008A120000}"/>
    <cellStyle name="Pénznem 8 3 2" xfId="4933" xr:uid="{00000000-0005-0000-0000-00008B120000}"/>
    <cellStyle name="Pénznem 8 3 3" xfId="6056" xr:uid="{F147356A-9F9C-408B-B4BE-126219357CDC}"/>
    <cellStyle name="Pénznem 8 4" xfId="4930" xr:uid="{00000000-0005-0000-0000-00008C120000}"/>
    <cellStyle name="Pénznem 8 5" xfId="6053" xr:uid="{EE09BC2B-C1A1-4338-838B-BDDD34D39892}"/>
    <cellStyle name="Pénznem 9" xfId="3615" xr:uid="{00000000-0005-0000-0000-00008D120000}"/>
    <cellStyle name="Percent (2dp)" xfId="3616" xr:uid="{00000000-0005-0000-0000-00008E120000}"/>
    <cellStyle name="Percent [2]" xfId="3617" xr:uid="{00000000-0005-0000-0000-00008F120000}"/>
    <cellStyle name="Percent 2" xfId="3618" xr:uid="{00000000-0005-0000-0000-000090120000}"/>
    <cellStyle name="Popis" xfId="3619" xr:uid="{00000000-0005-0000-0000-000091120000}"/>
    <cellStyle name="Poznámka" xfId="3620" xr:uid="{00000000-0005-0000-0000-000092120000}"/>
    <cellStyle name="Poznámka 2" xfId="6057" xr:uid="{3C81DE95-8AEC-4077-91A3-DFB4D46A4C59}"/>
    <cellStyle name="Propojená buňka" xfId="3621" xr:uid="{00000000-0005-0000-0000-000093120000}"/>
    <cellStyle name="Quants" xfId="3622" xr:uid="{00000000-0005-0000-0000-000094120000}"/>
    <cellStyle name="Rossz 2" xfId="14" xr:uid="{00000000-0005-0000-0000-000095120000}"/>
    <cellStyle name="Rossz 2 2" xfId="3623" xr:uid="{00000000-0005-0000-0000-000096120000}"/>
    <cellStyle name="Rossz 2 3" xfId="3624" xr:uid="{00000000-0005-0000-0000-000097120000}"/>
    <cellStyle name="Rossz 3" xfId="3625" xr:uid="{00000000-0005-0000-0000-000098120000}"/>
    <cellStyle name="Rossz 4" xfId="3626" xr:uid="{00000000-0005-0000-0000-000099120000}"/>
    <cellStyle name="Rossz 5" xfId="3627" xr:uid="{00000000-0005-0000-0000-00009A120000}"/>
    <cellStyle name="SALLITTU" xfId="3628" xr:uid="{00000000-0005-0000-0000-00009B120000}"/>
    <cellStyle name="SALLITTU 2" xfId="6058" xr:uid="{F5AE2553-452B-4076-A148-9EA2B0C2EC3F}"/>
    <cellStyle name="Semleges 2" xfId="15" xr:uid="{00000000-0005-0000-0000-00009C120000}"/>
    <cellStyle name="Semleges 2 2" xfId="3629" xr:uid="{00000000-0005-0000-0000-00009D120000}"/>
    <cellStyle name="Semleges 2 3" xfId="3630" xr:uid="{00000000-0005-0000-0000-00009E120000}"/>
    <cellStyle name="Semleges 3" xfId="3631" xr:uid="{00000000-0005-0000-0000-00009F120000}"/>
    <cellStyle name="Semleges 4" xfId="3632" xr:uid="{00000000-0005-0000-0000-0000A0120000}"/>
    <cellStyle name="Semleges 5" xfId="3633" xr:uid="{00000000-0005-0000-0000-0000A1120000}"/>
    <cellStyle name="Sheet Title" xfId="3634" xr:uid="{00000000-0005-0000-0000-0000A2120000}"/>
    <cellStyle name="Sheet Title 2" xfId="3635" xr:uid="{00000000-0005-0000-0000-0000A3120000}"/>
    <cellStyle name="Sledovaný hypertextový odkaz" xfId="3636" xr:uid="{00000000-0005-0000-0000-0000A4120000}"/>
    <cellStyle name="Správně" xfId="3637" xr:uid="{00000000-0005-0000-0000-0000A5120000}"/>
    <cellStyle name="Standaard_005-A3-200 (5.3) - lars" xfId="3638" xr:uid="{00000000-0005-0000-0000-0000A6120000}"/>
    <cellStyle name="Standard_--&gt;2-1" xfId="3639" xr:uid="{00000000-0005-0000-0000-0000A7120000}"/>
    <cellStyle name="Stílus 1" xfId="3640" xr:uid="{00000000-0005-0000-0000-0000A8120000}"/>
    <cellStyle name="Stílus 1 2" xfId="3641" xr:uid="{00000000-0005-0000-0000-0000A9120000}"/>
    <cellStyle name="Stílus 1 3" xfId="3642" xr:uid="{00000000-0005-0000-0000-0000AA120000}"/>
    <cellStyle name="Stílus 2" xfId="3643" xr:uid="{00000000-0005-0000-0000-0000AB120000}"/>
    <cellStyle name="Stílus 2 2" xfId="3644" xr:uid="{00000000-0005-0000-0000-0000AC120000}"/>
    <cellStyle name="Styl 1" xfId="3645" xr:uid="{00000000-0005-0000-0000-0000AD120000}"/>
    <cellStyle name="Styl 1 2" xfId="3646" xr:uid="{00000000-0005-0000-0000-0000AE120000}"/>
    <cellStyle name="Style 1" xfId="3647" xr:uid="{00000000-0005-0000-0000-0000AF120000}"/>
    <cellStyle name="Style 1 2" xfId="3648" xr:uid="{00000000-0005-0000-0000-0000B0120000}"/>
    <cellStyle name="Suma" xfId="3649" xr:uid="{00000000-0005-0000-0000-0000B1120000}"/>
    <cellStyle name="Suma 2" xfId="6059" xr:uid="{D29599FC-28BD-4FB1-B367-53DCBC8D5A91}"/>
    <cellStyle name="SUMMARY" xfId="3650" xr:uid="{00000000-0005-0000-0000-0000B2120000}"/>
    <cellStyle name="SUMMARY 2" xfId="6060" xr:uid="{062248B5-6D5B-46F9-BA21-239AA0D75A13}"/>
    <cellStyle name="Számítás 2" xfId="18" xr:uid="{00000000-0005-0000-0000-0000B3120000}"/>
    <cellStyle name="Számítás 2 2" xfId="3651" xr:uid="{00000000-0005-0000-0000-0000B4120000}"/>
    <cellStyle name="Számítás 2 2 2" xfId="6061" xr:uid="{8C51897F-2EB6-4955-9825-96F6223F6051}"/>
    <cellStyle name="Számítás 2 3" xfId="3652" xr:uid="{00000000-0005-0000-0000-0000B5120000}"/>
    <cellStyle name="Számítás 2 3 2" xfId="6062" xr:uid="{B6DDC4A1-E845-454D-8530-02BF8C6A92E1}"/>
    <cellStyle name="Számítás 3" xfId="3653" xr:uid="{00000000-0005-0000-0000-0000B6120000}"/>
    <cellStyle name="Számítás 3 2" xfId="6063" xr:uid="{82206A41-E9D9-4FFA-AA83-B11E4B7D6A5F}"/>
    <cellStyle name="Számítás 4" xfId="3654" xr:uid="{00000000-0005-0000-0000-0000B7120000}"/>
    <cellStyle name="Számítás 4 2" xfId="6064" xr:uid="{9F64FB07-0A9F-4E28-B9B8-638E8F22DB83}"/>
    <cellStyle name="Számítás 5" xfId="3655" xr:uid="{00000000-0005-0000-0000-0000B8120000}"/>
    <cellStyle name="Számítás 5 2" xfId="6065" xr:uid="{5B787C93-CF9B-4F60-99F5-707C964E85A2}"/>
    <cellStyle name="Százalék 2" xfId="6" xr:uid="{00000000-0005-0000-0000-0000B9120000}"/>
    <cellStyle name="Százalék 2 2" xfId="3832" xr:uid="{00000000-0005-0000-0000-0000BA120000}"/>
    <cellStyle name="TableStyleLight1" xfId="3656" xr:uid="{00000000-0005-0000-0000-0000BB120000}"/>
    <cellStyle name="TableStyleLight1 2" xfId="3657" xr:uid="{00000000-0005-0000-0000-0000BC120000}"/>
    <cellStyle name="Tekst objaśnienia" xfId="3658" xr:uid="{00000000-0005-0000-0000-0000BD120000}"/>
    <cellStyle name="Tekst ostrzeżenia" xfId="3659" xr:uid="{00000000-0005-0000-0000-0000BE120000}"/>
    <cellStyle name="text" xfId="3660" xr:uid="{00000000-0005-0000-0000-0000BF120000}"/>
    <cellStyle name="Text upozornění" xfId="3661" xr:uid="{00000000-0005-0000-0000-0000C0120000}"/>
    <cellStyle name="Thousands£" xfId="3662" xr:uid="{00000000-0005-0000-0000-0000C1120000}"/>
    <cellStyle name="Thousands£ (2dp)" xfId="3663" xr:uid="{00000000-0005-0000-0000-0000C2120000}"/>
    <cellStyle name="Title" xfId="3664" xr:uid="{00000000-0005-0000-0000-0000C3120000}"/>
    <cellStyle name="tof" xfId="3665" xr:uid="{00000000-0005-0000-0000-0000C4120000}"/>
    <cellStyle name="Tonnes" xfId="3666" xr:uid="{00000000-0005-0000-0000-0000C5120000}"/>
    <cellStyle name="tot" xfId="3667" xr:uid="{00000000-0005-0000-0000-0000C6120000}"/>
    <cellStyle name="tot 2" xfId="6066" xr:uid="{032DF4C9-7A92-4FDF-8726-60E4C7FE020D}"/>
    <cellStyle name="Total" xfId="3668" xr:uid="{00000000-0005-0000-0000-0000C7120000}"/>
    <cellStyle name="Total 2" xfId="6067" xr:uid="{FB9610A3-789E-4BA8-BBEF-444421C61940}"/>
    <cellStyle name="Tytuł" xfId="3669" xr:uid="{00000000-0005-0000-0000-0000C8120000}"/>
    <cellStyle name="Tytuł 2" xfId="3670" xr:uid="{00000000-0005-0000-0000-0000C9120000}"/>
    <cellStyle name="Unit" xfId="3671" xr:uid="{00000000-0005-0000-0000-0000CA120000}"/>
    <cellStyle name="Uwaga" xfId="3672" xr:uid="{00000000-0005-0000-0000-0000CB120000}"/>
    <cellStyle name="Uwaga 2" xfId="3673" xr:uid="{00000000-0005-0000-0000-0000CC120000}"/>
    <cellStyle name="Uwaga 2 2" xfId="6069" xr:uid="{259A9B35-8C5D-4216-A235-B450DD62DFA0}"/>
    <cellStyle name="Uwaga 3" xfId="6068" xr:uid="{47F295E5-1EDC-4740-92C4-FDBC92D25C01}"/>
    <cellStyle name="Vstup" xfId="3674" xr:uid="{00000000-0005-0000-0000-0000CD120000}"/>
    <cellStyle name="Vstup 2" xfId="6070" xr:uid="{3C679682-62BE-49B2-A0B0-C3574EACF7C6}"/>
    <cellStyle name="Výpočet" xfId="3675" xr:uid="{00000000-0005-0000-0000-0000CE120000}"/>
    <cellStyle name="Výpočet 2" xfId="6071" xr:uid="{6D303D25-CD37-4094-84C1-784A416FE742}"/>
    <cellStyle name="Výstup" xfId="3676" xr:uid="{00000000-0005-0000-0000-0000CF120000}"/>
    <cellStyle name="Výstup 2" xfId="6072" xr:uid="{0B7D86BB-A07C-41D7-8A2D-4CC3F744CBBE}"/>
    <cellStyle name="Vysvětlující text" xfId="3677" xr:uid="{00000000-0005-0000-0000-0000D0120000}"/>
    <cellStyle name="Währung" xfId="3678" xr:uid="{00000000-0005-0000-0000-0000D1120000}"/>
    <cellStyle name="Währung [0]_--&gt;2-1" xfId="3679" xr:uid="{00000000-0005-0000-0000-0000D2120000}"/>
    <cellStyle name="Währung_--&gt;2-1" xfId="3680" xr:uid="{00000000-0005-0000-0000-0000D3120000}"/>
    <cellStyle name="Walutowy_3871_F31ZMT_" xfId="3681" xr:uid="{00000000-0005-0000-0000-0000D4120000}"/>
    <cellStyle name="Warning Text" xfId="3682" xr:uid="{00000000-0005-0000-0000-0000D5120000}"/>
    <cellStyle name="W臧rung [0]_inc-pay-schedule" xfId="3683" xr:uid="{00000000-0005-0000-0000-0000D6120000}"/>
    <cellStyle name="W臧rung_inc-pay-schedule" xfId="3684" xr:uid="{00000000-0005-0000-0000-0000D7120000}"/>
    <cellStyle name="zamówienia" xfId="3685" xr:uid="{00000000-0005-0000-0000-0000D8120000}"/>
    <cellStyle name="zamówienia 2" xfId="6073" xr:uid="{4CFF932E-A3A7-4EF4-A08B-97AA4F89A925}"/>
    <cellStyle name="Złe" xfId="3686" xr:uid="{00000000-0005-0000-0000-0000D9120000}"/>
    <cellStyle name="Zvýraznění 1" xfId="3687" xr:uid="{00000000-0005-0000-0000-0000DA120000}"/>
    <cellStyle name="Zvýraznění 2" xfId="3688" xr:uid="{00000000-0005-0000-0000-0000DB120000}"/>
    <cellStyle name="Zvýraznění 3" xfId="3689" xr:uid="{00000000-0005-0000-0000-0000DC120000}"/>
    <cellStyle name="Zvýraznění 4" xfId="3690" xr:uid="{00000000-0005-0000-0000-0000DD120000}"/>
    <cellStyle name="Zvýraznění 5" xfId="3691" xr:uid="{00000000-0005-0000-0000-0000DE120000}"/>
    <cellStyle name="Zvýraznění 6" xfId="3692" xr:uid="{00000000-0005-0000-0000-0000DF120000}"/>
    <cellStyle name="アクセント 1 2" xfId="3693" xr:uid="{00000000-0005-0000-0000-0000E0120000}"/>
    <cellStyle name="アクセント 1 3" xfId="3694" xr:uid="{00000000-0005-0000-0000-0000E1120000}"/>
    <cellStyle name="アクセント 1 4" xfId="3695" xr:uid="{00000000-0005-0000-0000-0000E2120000}"/>
    <cellStyle name="アクセント 1 5" xfId="3696" xr:uid="{00000000-0005-0000-0000-0000E3120000}"/>
    <cellStyle name="アクセント 2 2" xfId="3697" xr:uid="{00000000-0005-0000-0000-0000E4120000}"/>
    <cellStyle name="アクセント 2 3" xfId="3698" xr:uid="{00000000-0005-0000-0000-0000E5120000}"/>
    <cellStyle name="アクセント 2 4" xfId="3699" xr:uid="{00000000-0005-0000-0000-0000E6120000}"/>
    <cellStyle name="アクセント 2 5" xfId="3700" xr:uid="{00000000-0005-0000-0000-0000E7120000}"/>
    <cellStyle name="アクセント 3 2" xfId="3701" xr:uid="{00000000-0005-0000-0000-0000E8120000}"/>
    <cellStyle name="アクセント 3 3" xfId="3702" xr:uid="{00000000-0005-0000-0000-0000E9120000}"/>
    <cellStyle name="アクセント 3 4" xfId="3703" xr:uid="{00000000-0005-0000-0000-0000EA120000}"/>
    <cellStyle name="アクセント 3 5" xfId="3704" xr:uid="{00000000-0005-0000-0000-0000EB120000}"/>
    <cellStyle name="アクセント 4 2" xfId="3705" xr:uid="{00000000-0005-0000-0000-0000EC120000}"/>
    <cellStyle name="アクセント 4 3" xfId="3706" xr:uid="{00000000-0005-0000-0000-0000ED120000}"/>
    <cellStyle name="アクセント 4 4" xfId="3707" xr:uid="{00000000-0005-0000-0000-0000EE120000}"/>
    <cellStyle name="アクセント 4 5" xfId="3708" xr:uid="{00000000-0005-0000-0000-0000EF120000}"/>
    <cellStyle name="アクセント 5 2" xfId="3709" xr:uid="{00000000-0005-0000-0000-0000F0120000}"/>
    <cellStyle name="アクセント 5 3" xfId="3710" xr:uid="{00000000-0005-0000-0000-0000F1120000}"/>
    <cellStyle name="アクセント 5 4" xfId="3711" xr:uid="{00000000-0005-0000-0000-0000F2120000}"/>
    <cellStyle name="アクセント 5 5" xfId="3712" xr:uid="{00000000-0005-0000-0000-0000F3120000}"/>
    <cellStyle name="アクセント 6 2" xfId="3713" xr:uid="{00000000-0005-0000-0000-0000F4120000}"/>
    <cellStyle name="アクセント 6 3" xfId="3714" xr:uid="{00000000-0005-0000-0000-0000F5120000}"/>
    <cellStyle name="アクセント 6 4" xfId="3715" xr:uid="{00000000-0005-0000-0000-0000F6120000}"/>
    <cellStyle name="アクセント 6 5" xfId="3716" xr:uid="{00000000-0005-0000-0000-0000F7120000}"/>
    <cellStyle name="スタイル 1" xfId="3717" xr:uid="{00000000-0005-0000-0000-0000F8120000}"/>
    <cellStyle name="スタイル 2" xfId="3718" xr:uid="{00000000-0005-0000-0000-0000F9120000}"/>
    <cellStyle name="タイトル 2" xfId="3719" xr:uid="{00000000-0005-0000-0000-0000FA120000}"/>
    <cellStyle name="タイトル 3" xfId="3720" xr:uid="{00000000-0005-0000-0000-0000FB120000}"/>
    <cellStyle name="タイトル 4" xfId="3721" xr:uid="{00000000-0005-0000-0000-0000FC120000}"/>
    <cellStyle name="タイトル 5" xfId="3722" xr:uid="{00000000-0005-0000-0000-0000FD120000}"/>
    <cellStyle name="チェック セル 2" xfId="3723" xr:uid="{00000000-0005-0000-0000-0000FE120000}"/>
    <cellStyle name="チェック セル 3" xfId="3724" xr:uid="{00000000-0005-0000-0000-0000FF120000}"/>
    <cellStyle name="チェック セル 4" xfId="3725" xr:uid="{00000000-0005-0000-0000-000000130000}"/>
    <cellStyle name="チェック セル 5" xfId="3726" xr:uid="{00000000-0005-0000-0000-000001130000}"/>
    <cellStyle name="どちらでもない 2" xfId="3727" xr:uid="{00000000-0005-0000-0000-000002130000}"/>
    <cellStyle name="どちらでもない 3" xfId="3728" xr:uid="{00000000-0005-0000-0000-000003130000}"/>
    <cellStyle name="どちらでもない 4" xfId="3729" xr:uid="{00000000-0005-0000-0000-000004130000}"/>
    <cellStyle name="どちらでもない 5" xfId="3730" xr:uid="{00000000-0005-0000-0000-000005130000}"/>
    <cellStyle name="パーセント 2" xfId="3731" xr:uid="{00000000-0005-0000-0000-000006130000}"/>
    <cellStyle name="パーセント 3" xfId="3732" xr:uid="{00000000-0005-0000-0000-000007130000}"/>
    <cellStyle name="パーセント 4" xfId="3733" xr:uid="{00000000-0005-0000-0000-000008130000}"/>
    <cellStyle name="メモ 2" xfId="3734" xr:uid="{00000000-0005-0000-0000-000009130000}"/>
    <cellStyle name="メモ 2 2" xfId="6074" xr:uid="{8270D192-A317-430F-90F0-977F82B9130A}"/>
    <cellStyle name="メモ 3" xfId="3735" xr:uid="{00000000-0005-0000-0000-00000A130000}"/>
    <cellStyle name="メモ 3 2" xfId="6075" xr:uid="{3BAFF489-9165-4129-A548-28D9AE8821FC}"/>
    <cellStyle name="メモ 4" xfId="3736" xr:uid="{00000000-0005-0000-0000-00000B130000}"/>
    <cellStyle name="メモ 4 2" xfId="6076" xr:uid="{7E001AB8-9962-40B8-9E34-9E8AB10DA4F1}"/>
    <cellStyle name="メモ 5" xfId="3737" xr:uid="{00000000-0005-0000-0000-00000C130000}"/>
    <cellStyle name="メモ 5 2" xfId="6077" xr:uid="{7E6E73DD-0839-4204-B079-6E6CE84012B3}"/>
    <cellStyle name="リンク セル 2" xfId="3738" xr:uid="{00000000-0005-0000-0000-00000D130000}"/>
    <cellStyle name="リンク セル 3" xfId="3739" xr:uid="{00000000-0005-0000-0000-00000E130000}"/>
    <cellStyle name="リンク セル 4" xfId="3740" xr:uid="{00000000-0005-0000-0000-00000F130000}"/>
    <cellStyle name="リンク セル 5" xfId="3741" xr:uid="{00000000-0005-0000-0000-000010130000}"/>
    <cellStyle name="쉼표 [0]_PAC1_Extra Works" xfId="3742" xr:uid="{00000000-0005-0000-0000-000011130000}"/>
    <cellStyle name="표준_BuildingList" xfId="3743" xr:uid="{00000000-0005-0000-0000-000012130000}"/>
    <cellStyle name="入力 2" xfId="3744" xr:uid="{00000000-0005-0000-0000-000013130000}"/>
    <cellStyle name="入力 2 2" xfId="6078" xr:uid="{1D1BA5F7-238B-4484-972D-B2995E36C2B1}"/>
    <cellStyle name="入力 3" xfId="3745" xr:uid="{00000000-0005-0000-0000-000014130000}"/>
    <cellStyle name="入力 3 2" xfId="6079" xr:uid="{61AB992E-AE2F-4815-B983-E8B6FF4B81CB}"/>
    <cellStyle name="入力 4" xfId="3746" xr:uid="{00000000-0005-0000-0000-000015130000}"/>
    <cellStyle name="入力 4 2" xfId="6080" xr:uid="{4F9F83CA-6EA2-4E22-8825-C29549653CBD}"/>
    <cellStyle name="入力 5" xfId="3747" xr:uid="{00000000-0005-0000-0000-000016130000}"/>
    <cellStyle name="入力 5 2" xfId="6081" xr:uid="{A37CB3DB-01C7-4A76-A2C3-E44EB4F0BB7D}"/>
    <cellStyle name="出力 2" xfId="3748" xr:uid="{00000000-0005-0000-0000-000017130000}"/>
    <cellStyle name="出力 2 2" xfId="6082" xr:uid="{5CD04E21-AC3E-43BD-BA09-0CD7F47AA90D}"/>
    <cellStyle name="出力 3" xfId="3749" xr:uid="{00000000-0005-0000-0000-000018130000}"/>
    <cellStyle name="出力 3 2" xfId="6083" xr:uid="{E60FDB8A-D89A-4876-B6C2-26631D13EE0B}"/>
    <cellStyle name="出力 4" xfId="3750" xr:uid="{00000000-0005-0000-0000-000019130000}"/>
    <cellStyle name="出力 4 2" xfId="6084" xr:uid="{33C75BC7-B3CD-48FF-824D-27534C1441A6}"/>
    <cellStyle name="出力 5" xfId="3751" xr:uid="{00000000-0005-0000-0000-00001A130000}"/>
    <cellStyle name="出力 5 2" xfId="6085" xr:uid="{11A672A8-A09F-4B40-ADD6-C0BB86C66801}"/>
    <cellStyle name="悪い 2" xfId="3752" xr:uid="{00000000-0005-0000-0000-00001B130000}"/>
    <cellStyle name="悪い 3" xfId="3753" xr:uid="{00000000-0005-0000-0000-00001C130000}"/>
    <cellStyle name="悪い 4" xfId="3754" xr:uid="{00000000-0005-0000-0000-00001D130000}"/>
    <cellStyle name="悪い 5" xfId="3755" xr:uid="{00000000-0005-0000-0000-00001E130000}"/>
    <cellStyle name="桁区切り [0.00] 10" xfId="3756" xr:uid="{00000000-0005-0000-0000-00001F130000}"/>
    <cellStyle name="桁区切り [0.00] 2" xfId="3757" xr:uid="{00000000-0005-0000-0000-000020130000}"/>
    <cellStyle name="桁区切り [0.00] 3" xfId="3758" xr:uid="{00000000-0005-0000-0000-000021130000}"/>
    <cellStyle name="桁区切り [0.00] 4" xfId="3759" xr:uid="{00000000-0005-0000-0000-000022130000}"/>
    <cellStyle name="桁区切り [0.00] 5" xfId="3760" xr:uid="{00000000-0005-0000-0000-000023130000}"/>
    <cellStyle name="桁区切り [0.00] 6" xfId="3761" xr:uid="{00000000-0005-0000-0000-000024130000}"/>
    <cellStyle name="桁区切り [0.00] 7" xfId="3762" xr:uid="{00000000-0005-0000-0000-000025130000}"/>
    <cellStyle name="桁区切り [0.00] 8" xfId="3763" xr:uid="{00000000-0005-0000-0000-000026130000}"/>
    <cellStyle name="桁区切り [0.00] 9" xfId="3764" xr:uid="{00000000-0005-0000-0000-000027130000}"/>
    <cellStyle name="桁区切り 2" xfId="3765" xr:uid="{00000000-0005-0000-0000-000028130000}"/>
    <cellStyle name="桁区切り 2 2" xfId="3766" xr:uid="{00000000-0005-0000-0000-000029130000}"/>
    <cellStyle name="桁区切り 3" xfId="3767" xr:uid="{00000000-0005-0000-0000-00002A130000}"/>
    <cellStyle name="桁区切り 3 2" xfId="3768" xr:uid="{00000000-0005-0000-0000-00002B130000}"/>
    <cellStyle name="桁区切り_20041206 Offer Approval form EN" xfId="3769" xr:uid="{00000000-0005-0000-0000-00002C130000}"/>
    <cellStyle name="桁蟻唇Ｆ [0.00]_cost" xfId="3770" xr:uid="{00000000-0005-0000-0000-00002D130000}"/>
    <cellStyle name="桁蟻唇Ｆ_cost" xfId="3771" xr:uid="{00000000-0005-0000-0000-00002E130000}"/>
    <cellStyle name="標準 10" xfId="3772" xr:uid="{00000000-0005-0000-0000-00002F130000}"/>
    <cellStyle name="標準 2" xfId="3773" xr:uid="{00000000-0005-0000-0000-000030130000}"/>
    <cellStyle name="標準 2 2" xfId="3774" xr:uid="{00000000-0005-0000-0000-000031130000}"/>
    <cellStyle name="標準 2 3" xfId="3775" xr:uid="{00000000-0005-0000-0000-000032130000}"/>
    <cellStyle name="標準 2 4" xfId="3776" xr:uid="{00000000-0005-0000-0000-000033130000}"/>
    <cellStyle name="標準 2 5" xfId="3777" xr:uid="{00000000-0005-0000-0000-000034130000}"/>
    <cellStyle name="標準 2 6" xfId="3778" xr:uid="{00000000-0005-0000-0000-000035130000}"/>
    <cellStyle name="標準 2_VWP_Project概要_1" xfId="3779" xr:uid="{00000000-0005-0000-0000-000036130000}"/>
    <cellStyle name="標準 3" xfId="3780" xr:uid="{00000000-0005-0000-0000-000037130000}"/>
    <cellStyle name="標準 3 2" xfId="3781" xr:uid="{00000000-0005-0000-0000-000038130000}"/>
    <cellStyle name="標準 4" xfId="3782" xr:uid="{00000000-0005-0000-0000-000039130000}"/>
    <cellStyle name="標準 4 2" xfId="3783" xr:uid="{00000000-0005-0000-0000-00003A130000}"/>
    <cellStyle name="標準 5" xfId="3784" xr:uid="{00000000-0005-0000-0000-00003B130000}"/>
    <cellStyle name="標準 5 2" xfId="3785" xr:uid="{00000000-0005-0000-0000-00003C130000}"/>
    <cellStyle name="標準 6" xfId="3786" xr:uid="{00000000-0005-0000-0000-00003D130000}"/>
    <cellStyle name="標準 7" xfId="3787" xr:uid="{00000000-0005-0000-0000-00003E130000}"/>
    <cellStyle name="標準 8" xfId="3788" xr:uid="{00000000-0005-0000-0000-00003F130000}"/>
    <cellStyle name="標準_070522 ACZ Ph2 VE-ME" xfId="3789" xr:uid="{00000000-0005-0000-0000-000040130000}"/>
    <cellStyle name="脱浦 [0.00]_cost" xfId="3790" xr:uid="{00000000-0005-0000-0000-000041130000}"/>
    <cellStyle name="脱浦_cost" xfId="3791" xr:uid="{00000000-0005-0000-0000-000042130000}"/>
    <cellStyle name="良い 2" xfId="3792" xr:uid="{00000000-0005-0000-0000-000043130000}"/>
    <cellStyle name="良い 3" xfId="3793" xr:uid="{00000000-0005-0000-0000-000044130000}"/>
    <cellStyle name="良い 4" xfId="3794" xr:uid="{00000000-0005-0000-0000-000045130000}"/>
    <cellStyle name="良い 5" xfId="3795" xr:uid="{00000000-0005-0000-0000-000046130000}"/>
    <cellStyle name="見出し 1 2" xfId="3796" xr:uid="{00000000-0005-0000-0000-000047130000}"/>
    <cellStyle name="見出し 1 3" xfId="3797" xr:uid="{00000000-0005-0000-0000-000048130000}"/>
    <cellStyle name="見出し 1 4" xfId="3798" xr:uid="{00000000-0005-0000-0000-000049130000}"/>
    <cellStyle name="見出し 1 5" xfId="3799" xr:uid="{00000000-0005-0000-0000-00004A130000}"/>
    <cellStyle name="見出し 2 2" xfId="3800" xr:uid="{00000000-0005-0000-0000-00004B130000}"/>
    <cellStyle name="見出し 2 3" xfId="3801" xr:uid="{00000000-0005-0000-0000-00004C130000}"/>
    <cellStyle name="見出し 2 4" xfId="3802" xr:uid="{00000000-0005-0000-0000-00004D130000}"/>
    <cellStyle name="見出し 2 5" xfId="3803" xr:uid="{00000000-0005-0000-0000-00004E130000}"/>
    <cellStyle name="見出し 3 2" xfId="3804" xr:uid="{00000000-0005-0000-0000-00004F130000}"/>
    <cellStyle name="見出し 3 2 2" xfId="4941" xr:uid="{00000000-0005-0000-0000-000050130000}"/>
    <cellStyle name="見出し 3 3" xfId="3805" xr:uid="{00000000-0005-0000-0000-000051130000}"/>
    <cellStyle name="見出し 3 3 2" xfId="4942" xr:uid="{00000000-0005-0000-0000-000052130000}"/>
    <cellStyle name="見出し 3 4" xfId="3806" xr:uid="{00000000-0005-0000-0000-000053130000}"/>
    <cellStyle name="見出し 3 4 2" xfId="4943" xr:uid="{00000000-0005-0000-0000-000054130000}"/>
    <cellStyle name="見出し 3 5" xfId="3807" xr:uid="{00000000-0005-0000-0000-000055130000}"/>
    <cellStyle name="見出し 3 5 2" xfId="4944" xr:uid="{00000000-0005-0000-0000-000056130000}"/>
    <cellStyle name="見出し 4 2" xfId="3808" xr:uid="{00000000-0005-0000-0000-000057130000}"/>
    <cellStyle name="見出し 4 3" xfId="3809" xr:uid="{00000000-0005-0000-0000-000058130000}"/>
    <cellStyle name="見出し 4 4" xfId="3810" xr:uid="{00000000-0005-0000-0000-000059130000}"/>
    <cellStyle name="見出し 4 5" xfId="3811" xr:uid="{00000000-0005-0000-0000-00005A130000}"/>
    <cellStyle name="計算 2" xfId="3812" xr:uid="{00000000-0005-0000-0000-00005B130000}"/>
    <cellStyle name="計算 2 2" xfId="6086" xr:uid="{EC2185E9-B04F-4499-9EFF-3C3C88925BA8}"/>
    <cellStyle name="計算 3" xfId="3813" xr:uid="{00000000-0005-0000-0000-00005C130000}"/>
    <cellStyle name="計算 3 2" xfId="6087" xr:uid="{6408010B-ED46-4BCD-BE5F-63C7EAD13070}"/>
    <cellStyle name="計算 4" xfId="3814" xr:uid="{00000000-0005-0000-0000-00005D130000}"/>
    <cellStyle name="計算 4 2" xfId="6088" xr:uid="{8B3634D3-7EA2-44A7-B4D8-310094628436}"/>
    <cellStyle name="計算 5" xfId="3815" xr:uid="{00000000-0005-0000-0000-00005E130000}"/>
    <cellStyle name="計算 5 2" xfId="6089" xr:uid="{C2A35AEE-5ED5-4E6D-9873-FB4A3B054609}"/>
    <cellStyle name="説明文 2" xfId="3816" xr:uid="{00000000-0005-0000-0000-00005F130000}"/>
    <cellStyle name="説明文 3" xfId="3817" xr:uid="{00000000-0005-0000-0000-000060130000}"/>
    <cellStyle name="説明文 4" xfId="3818" xr:uid="{00000000-0005-0000-0000-000061130000}"/>
    <cellStyle name="説明文 5" xfId="3819" xr:uid="{00000000-0005-0000-0000-000062130000}"/>
    <cellStyle name="警告文 2" xfId="3820" xr:uid="{00000000-0005-0000-0000-000063130000}"/>
    <cellStyle name="警告文 3" xfId="3821" xr:uid="{00000000-0005-0000-0000-000064130000}"/>
    <cellStyle name="警告文 4" xfId="3822" xr:uid="{00000000-0005-0000-0000-000065130000}"/>
    <cellStyle name="警告文 5" xfId="3823" xr:uid="{00000000-0005-0000-0000-000066130000}"/>
    <cellStyle name="集計 2" xfId="3824" xr:uid="{00000000-0005-0000-0000-000067130000}"/>
    <cellStyle name="集計 2 2" xfId="6090" xr:uid="{EAC171E5-9BEF-45EF-BDAA-E9EAEDE124D2}"/>
    <cellStyle name="集計 3" xfId="3825" xr:uid="{00000000-0005-0000-0000-000068130000}"/>
    <cellStyle name="集計 3 2" xfId="6091" xr:uid="{ACB87AFE-8901-42C1-AB87-E262B88A38CD}"/>
    <cellStyle name="集計 4" xfId="3826" xr:uid="{00000000-0005-0000-0000-000069130000}"/>
    <cellStyle name="集計 4 2" xfId="6092" xr:uid="{53AE80EC-BE1C-482E-89ED-CEAD8ED32A92}"/>
    <cellStyle name="集計 5" xfId="3827" xr:uid="{00000000-0005-0000-0000-00006A130000}"/>
    <cellStyle name="集計 5 2" xfId="6093" xr:uid="{10B570B0-2516-4614-B81E-85B2A446ED9F}"/>
  </cellStyles>
  <dxfs count="3">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pageSetUpPr fitToPage="1"/>
  </sheetPr>
  <dimension ref="A1:T4386"/>
  <sheetViews>
    <sheetView tabSelected="1" topLeftCell="B1" zoomScaleNormal="100" zoomScaleSheetLayoutView="115" workbookViewId="0">
      <pane ySplit="1" topLeftCell="A2" activePane="bottomLeft" state="frozen"/>
      <selection pane="bottomLeft" activeCell="E1" sqref="E1"/>
    </sheetView>
  </sheetViews>
  <sheetFormatPr defaultColWidth="9" defaultRowHeight="12.75" outlineLevelRow="1"/>
  <cols>
    <col min="1" max="1" width="10.75" style="43" hidden="1" customWidth="1"/>
    <col min="2" max="2" width="4.875" style="575" customWidth="1"/>
    <col min="3" max="3" width="4.875" style="561" customWidth="1"/>
    <col min="4" max="4" width="5" style="562" customWidth="1"/>
    <col min="5" max="6" width="44.5" style="77" customWidth="1"/>
    <col min="7" max="7" width="11.625" style="914" customWidth="1"/>
    <col min="8" max="8" width="7" style="88" customWidth="1"/>
    <col min="9" max="9" width="10.75" style="464" customWidth="1"/>
    <col min="10" max="10" width="9" style="464" customWidth="1"/>
    <col min="11" max="11" width="8.375" style="77" customWidth="1"/>
    <col min="12" max="12" width="8.5" style="77" customWidth="1"/>
    <col min="13" max="13" width="20.75" style="77" customWidth="1"/>
    <col min="14" max="14" width="10.75" style="77" customWidth="1"/>
    <col min="15" max="20" width="10.75" style="77" hidden="1" customWidth="1"/>
    <col min="21" max="21" width="10.75" style="77" customWidth="1"/>
    <col min="22" max="16384" width="9" style="77"/>
  </cols>
  <sheetData>
    <row r="1" spans="1:20" ht="57" thickBot="1">
      <c r="A1" s="15" t="s">
        <v>5742</v>
      </c>
      <c r="B1" s="439" t="s">
        <v>39</v>
      </c>
      <c r="C1" s="439" t="s">
        <v>39</v>
      </c>
      <c r="D1" s="548" t="s">
        <v>40</v>
      </c>
      <c r="E1" s="18" t="s">
        <v>38</v>
      </c>
      <c r="F1" s="18" t="s">
        <v>37</v>
      </c>
      <c r="G1" s="899" t="s">
        <v>41</v>
      </c>
      <c r="H1" s="291" t="s">
        <v>42</v>
      </c>
      <c r="I1" s="666" t="s">
        <v>5307</v>
      </c>
      <c r="J1" s="297" t="s">
        <v>43</v>
      </c>
      <c r="K1" s="19" t="s">
        <v>44</v>
      </c>
      <c r="L1" s="19" t="s">
        <v>45</v>
      </c>
      <c r="M1" s="20" t="s">
        <v>46</v>
      </c>
      <c r="N1" s="93"/>
    </row>
    <row r="2" spans="1:20" ht="34.9" customHeight="1" thickBot="1">
      <c r="A2" s="373"/>
      <c r="B2" s="601">
        <v>200</v>
      </c>
      <c r="C2" s="602"/>
      <c r="D2" s="431"/>
      <c r="E2" s="21" t="s">
        <v>22</v>
      </c>
      <c r="F2" s="21" t="s">
        <v>4233</v>
      </c>
      <c r="G2" s="900"/>
      <c r="H2" s="292"/>
      <c r="I2" s="311"/>
      <c r="J2" s="95"/>
      <c r="K2" s="23"/>
      <c r="L2" s="23"/>
      <c r="M2" s="191">
        <f>SUMIF(D5:D14,"&gt;0",M5:M14)</f>
        <v>0</v>
      </c>
    </row>
    <row r="3" spans="1:20" ht="16.5" hidden="1" outlineLevel="1" thickBot="1">
      <c r="A3" s="24"/>
      <c r="B3" s="603"/>
      <c r="C3" s="604"/>
      <c r="D3" s="555"/>
      <c r="E3" s="25" t="s">
        <v>48</v>
      </c>
      <c r="F3" s="26" t="s">
        <v>47</v>
      </c>
      <c r="G3" s="901"/>
      <c r="H3" s="130"/>
      <c r="I3" s="312"/>
      <c r="J3" s="131"/>
      <c r="K3" s="27"/>
      <c r="L3" s="27"/>
      <c r="M3" s="204"/>
      <c r="O3" s="77" t="b">
        <f>ISBLANK(D3)</f>
        <v>1</v>
      </c>
      <c r="P3" s="77" t="b">
        <f>ISBLANK(G3)</f>
        <v>1</v>
      </c>
      <c r="Q3" s="77" t="b">
        <f>ISBLANK(M3)</f>
        <v>1</v>
      </c>
      <c r="R3" s="77">
        <f>IF(AND(O3=P3,O3=Q3),,"!!!")</f>
        <v>0</v>
      </c>
      <c r="T3" s="77">
        <v>1</v>
      </c>
    </row>
    <row r="4" spans="1:20" ht="15.75" hidden="1" outlineLevel="1" thickBot="1">
      <c r="A4" s="576"/>
      <c r="B4" s="601">
        <v>200</v>
      </c>
      <c r="C4" s="605">
        <v>210</v>
      </c>
      <c r="D4" s="556"/>
      <c r="E4" s="1" t="s">
        <v>1</v>
      </c>
      <c r="F4" s="1" t="s">
        <v>4233</v>
      </c>
      <c r="G4" s="902"/>
      <c r="H4" s="293"/>
      <c r="I4" s="313"/>
      <c r="J4" s="298"/>
      <c r="K4" s="2"/>
      <c r="L4" s="3"/>
      <c r="M4" s="206"/>
      <c r="O4" s="77" t="b">
        <f t="shared" ref="O4:O9" si="0">ISBLANK(D4)</f>
        <v>1</v>
      </c>
      <c r="P4" s="77" t="b">
        <f t="shared" ref="P4:P9" si="1">ISBLANK(G4)</f>
        <v>1</v>
      </c>
      <c r="Q4" s="77" t="b">
        <f t="shared" ref="Q4:Q9" si="2">ISBLANK(M4)</f>
        <v>1</v>
      </c>
      <c r="R4" s="77">
        <f t="shared" ref="R4:R9" si="3">IF(AND(O4=P4,O4=Q4),,"!!!")</f>
        <v>0</v>
      </c>
      <c r="T4" s="77">
        <v>2</v>
      </c>
    </row>
    <row r="5" spans="1:20" ht="45" hidden="1" outlineLevel="1">
      <c r="A5" s="29"/>
      <c r="B5" s="606">
        <v>300</v>
      </c>
      <c r="C5" s="607">
        <v>311</v>
      </c>
      <c r="D5" s="30">
        <v>1</v>
      </c>
      <c r="E5" s="31" t="s">
        <v>4648</v>
      </c>
      <c r="F5" s="42" t="s">
        <v>4649</v>
      </c>
      <c r="G5" s="967">
        <v>54411</v>
      </c>
      <c r="H5" s="32" t="s">
        <v>5</v>
      </c>
      <c r="I5" s="314"/>
      <c r="J5" s="159">
        <v>0</v>
      </c>
      <c r="K5" s="58">
        <v>0</v>
      </c>
      <c r="L5" s="199">
        <f t="shared" ref="L5:L13" si="4">J5+K5</f>
        <v>0</v>
      </c>
      <c r="M5" s="200">
        <f t="shared" ref="M5:M13" si="5">L5*(G5+I5)</f>
        <v>0</v>
      </c>
      <c r="O5" s="77" t="b">
        <f t="shared" si="0"/>
        <v>0</v>
      </c>
      <c r="P5" s="77" t="b">
        <f t="shared" si="1"/>
        <v>0</v>
      </c>
      <c r="Q5" s="77" t="b">
        <f t="shared" si="2"/>
        <v>0</v>
      </c>
      <c r="R5" s="77">
        <f t="shared" si="3"/>
        <v>0</v>
      </c>
      <c r="T5" s="77">
        <v>3</v>
      </c>
    </row>
    <row r="6" spans="1:20" hidden="1" outlineLevel="1">
      <c r="A6" s="29"/>
      <c r="B6" s="606">
        <v>300</v>
      </c>
      <c r="C6" s="607">
        <v>311</v>
      </c>
      <c r="D6" s="30">
        <v>2</v>
      </c>
      <c r="E6" s="31" t="s">
        <v>30</v>
      </c>
      <c r="F6" s="43" t="s">
        <v>4228</v>
      </c>
      <c r="G6" s="967">
        <v>18120</v>
      </c>
      <c r="H6" s="32" t="s">
        <v>5</v>
      </c>
      <c r="I6" s="314"/>
      <c r="J6" s="159">
        <v>0</v>
      </c>
      <c r="K6" s="58">
        <v>0</v>
      </c>
      <c r="L6" s="199">
        <f t="shared" si="4"/>
        <v>0</v>
      </c>
      <c r="M6" s="200">
        <f t="shared" si="5"/>
        <v>0</v>
      </c>
      <c r="O6" s="77" t="b">
        <f t="shared" si="0"/>
        <v>0</v>
      </c>
      <c r="P6" s="77" t="b">
        <f t="shared" si="1"/>
        <v>0</v>
      </c>
      <c r="Q6" s="77" t="b">
        <f t="shared" si="2"/>
        <v>0</v>
      </c>
      <c r="R6" s="77">
        <f t="shared" si="3"/>
        <v>0</v>
      </c>
      <c r="T6" s="77">
        <v>4</v>
      </c>
    </row>
    <row r="7" spans="1:20" ht="22.5" hidden="1" outlineLevel="1">
      <c r="A7" s="29"/>
      <c r="B7" s="606">
        <v>300</v>
      </c>
      <c r="C7" s="607">
        <v>311</v>
      </c>
      <c r="D7" s="30">
        <v>3</v>
      </c>
      <c r="E7" s="31" t="s">
        <v>31</v>
      </c>
      <c r="F7" s="31" t="s">
        <v>4229</v>
      </c>
      <c r="G7" s="967">
        <v>28521</v>
      </c>
      <c r="H7" s="32" t="s">
        <v>5</v>
      </c>
      <c r="I7" s="314"/>
      <c r="J7" s="159">
        <v>0</v>
      </c>
      <c r="K7" s="58">
        <v>0</v>
      </c>
      <c r="L7" s="199">
        <f t="shared" si="4"/>
        <v>0</v>
      </c>
      <c r="M7" s="200">
        <f t="shared" si="5"/>
        <v>0</v>
      </c>
      <c r="O7" s="77" t="b">
        <f t="shared" si="0"/>
        <v>0</v>
      </c>
      <c r="P7" s="77" t="b">
        <f t="shared" si="1"/>
        <v>0</v>
      </c>
      <c r="Q7" s="77" t="b">
        <f t="shared" si="2"/>
        <v>0</v>
      </c>
      <c r="R7" s="77">
        <f t="shared" si="3"/>
        <v>0</v>
      </c>
      <c r="T7" s="77">
        <v>5</v>
      </c>
    </row>
    <row r="8" spans="1:20" hidden="1" outlineLevel="1">
      <c r="A8" s="29"/>
      <c r="B8" s="606">
        <v>300</v>
      </c>
      <c r="C8" s="607">
        <v>311</v>
      </c>
      <c r="D8" s="30">
        <v>4</v>
      </c>
      <c r="E8" s="31" t="s">
        <v>4230</v>
      </c>
      <c r="F8" s="31" t="s">
        <v>5355</v>
      </c>
      <c r="G8" s="967">
        <v>1</v>
      </c>
      <c r="H8" s="32" t="s">
        <v>58</v>
      </c>
      <c r="I8" s="315"/>
      <c r="J8" s="159">
        <v>0</v>
      </c>
      <c r="K8" s="58">
        <v>0</v>
      </c>
      <c r="L8" s="199">
        <f t="shared" si="4"/>
        <v>0</v>
      </c>
      <c r="M8" s="200">
        <f t="shared" si="5"/>
        <v>0</v>
      </c>
      <c r="O8" s="77" t="b">
        <f t="shared" si="0"/>
        <v>0</v>
      </c>
      <c r="P8" s="77" t="b">
        <f t="shared" si="1"/>
        <v>0</v>
      </c>
      <c r="Q8" s="77" t="b">
        <f t="shared" si="2"/>
        <v>0</v>
      </c>
      <c r="R8" s="77">
        <f t="shared" si="3"/>
        <v>0</v>
      </c>
      <c r="T8" s="77">
        <v>6</v>
      </c>
    </row>
    <row r="9" spans="1:20" ht="45" hidden="1" outlineLevel="1">
      <c r="A9" s="29"/>
      <c r="B9" s="606">
        <v>300</v>
      </c>
      <c r="C9" s="607">
        <v>311</v>
      </c>
      <c r="D9" s="30">
        <v>5</v>
      </c>
      <c r="E9" s="31" t="s">
        <v>4232</v>
      </c>
      <c r="F9" s="31" t="s">
        <v>4231</v>
      </c>
      <c r="G9" s="967">
        <f>50329+2706</f>
        <v>53035</v>
      </c>
      <c r="H9" s="32" t="s">
        <v>5</v>
      </c>
      <c r="I9" s="314"/>
      <c r="J9" s="159">
        <v>0</v>
      </c>
      <c r="K9" s="58">
        <v>0</v>
      </c>
      <c r="L9" s="199">
        <f t="shared" si="4"/>
        <v>0</v>
      </c>
      <c r="M9" s="200">
        <f t="shared" si="5"/>
        <v>0</v>
      </c>
      <c r="O9" s="77" t="b">
        <f t="shared" si="0"/>
        <v>0</v>
      </c>
      <c r="P9" s="77" t="b">
        <f t="shared" si="1"/>
        <v>0</v>
      </c>
      <c r="Q9" s="77" t="b">
        <f t="shared" si="2"/>
        <v>0</v>
      </c>
      <c r="R9" s="77">
        <f t="shared" si="3"/>
        <v>0</v>
      </c>
      <c r="T9" s="77">
        <v>7</v>
      </c>
    </row>
    <row r="10" spans="1:20" hidden="1" outlineLevel="1">
      <c r="A10" s="29"/>
      <c r="B10" s="606">
        <v>300</v>
      </c>
      <c r="C10" s="608">
        <v>311</v>
      </c>
      <c r="D10" s="37">
        <v>6</v>
      </c>
      <c r="E10" s="38" t="s">
        <v>5356</v>
      </c>
      <c r="F10" s="38" t="s">
        <v>4227</v>
      </c>
      <c r="G10" s="967">
        <v>6893</v>
      </c>
      <c r="H10" s="39" t="s">
        <v>5</v>
      </c>
      <c r="I10" s="314"/>
      <c r="J10" s="159">
        <v>0</v>
      </c>
      <c r="K10" s="159">
        <v>0</v>
      </c>
      <c r="L10" s="232">
        <f t="shared" si="4"/>
        <v>0</v>
      </c>
      <c r="M10" s="200">
        <f t="shared" si="5"/>
        <v>0</v>
      </c>
      <c r="O10" s="77" t="b">
        <f t="shared" ref="O10:O75" si="6">ISBLANK(D10)</f>
        <v>0</v>
      </c>
      <c r="P10" s="77" t="b">
        <f t="shared" ref="P10:P75" si="7">ISBLANK(G10)</f>
        <v>0</v>
      </c>
      <c r="Q10" s="77" t="b">
        <f t="shared" ref="Q10:Q75" si="8">ISBLANK(M10)</f>
        <v>0</v>
      </c>
      <c r="R10" s="77">
        <f t="shared" ref="R10:R75" si="9">IF(AND(O10=P10,O10=Q10),,"!!!")</f>
        <v>0</v>
      </c>
      <c r="T10" s="77">
        <v>8</v>
      </c>
    </row>
    <row r="11" spans="1:20" hidden="1" outlineLevel="1">
      <c r="A11" s="29" t="s">
        <v>5251</v>
      </c>
      <c r="B11" s="606">
        <v>300</v>
      </c>
      <c r="C11" s="608">
        <v>311</v>
      </c>
      <c r="D11" s="37">
        <v>7</v>
      </c>
      <c r="E11" s="38" t="s">
        <v>5457</v>
      </c>
      <c r="F11" s="38" t="s">
        <v>5456</v>
      </c>
      <c r="G11" s="967">
        <v>2706</v>
      </c>
      <c r="H11" s="39" t="s">
        <v>5</v>
      </c>
      <c r="I11" s="314"/>
      <c r="J11" s="159">
        <v>0</v>
      </c>
      <c r="K11" s="159">
        <v>0</v>
      </c>
      <c r="L11" s="232">
        <f t="shared" si="4"/>
        <v>0</v>
      </c>
      <c r="M11" s="200">
        <f t="shared" si="5"/>
        <v>0</v>
      </c>
      <c r="O11" s="77" t="b">
        <f t="shared" si="6"/>
        <v>0</v>
      </c>
      <c r="P11" s="77" t="b">
        <f t="shared" si="7"/>
        <v>0</v>
      </c>
      <c r="Q11" s="77" t="b">
        <f t="shared" si="8"/>
        <v>0</v>
      </c>
      <c r="R11" s="77">
        <f t="shared" si="9"/>
        <v>0</v>
      </c>
      <c r="T11" s="77">
        <v>9</v>
      </c>
    </row>
    <row r="12" spans="1:20" hidden="1" outlineLevel="1">
      <c r="A12" s="29" t="s">
        <v>5251</v>
      </c>
      <c r="B12" s="606">
        <v>300</v>
      </c>
      <c r="C12" s="608">
        <v>311</v>
      </c>
      <c r="D12" s="37">
        <v>8</v>
      </c>
      <c r="E12" s="38" t="s">
        <v>5458</v>
      </c>
      <c r="F12" s="38" t="s">
        <v>5455</v>
      </c>
      <c r="G12" s="967">
        <v>108</v>
      </c>
      <c r="H12" s="39" t="s">
        <v>5</v>
      </c>
      <c r="I12" s="314"/>
      <c r="J12" s="159">
        <v>0</v>
      </c>
      <c r="K12" s="159">
        <v>0</v>
      </c>
      <c r="L12" s="232">
        <f t="shared" si="4"/>
        <v>0</v>
      </c>
      <c r="M12" s="200">
        <f t="shared" si="5"/>
        <v>0</v>
      </c>
      <c r="O12" s="77" t="b">
        <f t="shared" si="6"/>
        <v>0</v>
      </c>
      <c r="P12" s="77" t="b">
        <f t="shared" si="7"/>
        <v>0</v>
      </c>
      <c r="Q12" s="77" t="b">
        <f t="shared" si="8"/>
        <v>0</v>
      </c>
      <c r="R12" s="77">
        <f t="shared" si="9"/>
        <v>0</v>
      </c>
      <c r="T12" s="77">
        <v>10</v>
      </c>
    </row>
    <row r="13" spans="1:20" ht="13.5" hidden="1" outlineLevel="1" thickBot="1">
      <c r="A13" s="29" t="s">
        <v>5251</v>
      </c>
      <c r="B13" s="606">
        <v>300</v>
      </c>
      <c r="C13" s="608">
        <v>311</v>
      </c>
      <c r="D13" s="37">
        <v>9</v>
      </c>
      <c r="E13" s="31" t="s">
        <v>5459</v>
      </c>
      <c r="F13" s="31" t="s">
        <v>4428</v>
      </c>
      <c r="G13" s="967">
        <f>G11-G12</f>
        <v>2598</v>
      </c>
      <c r="H13" s="39" t="s">
        <v>5</v>
      </c>
      <c r="I13" s="314"/>
      <c r="J13" s="159">
        <v>0</v>
      </c>
      <c r="K13" s="159">
        <v>0</v>
      </c>
      <c r="L13" s="232">
        <f t="shared" si="4"/>
        <v>0</v>
      </c>
      <c r="M13" s="200">
        <f t="shared" si="5"/>
        <v>0</v>
      </c>
      <c r="O13" s="77" t="b">
        <f t="shared" si="6"/>
        <v>0</v>
      </c>
      <c r="P13" s="77" t="b">
        <f t="shared" si="7"/>
        <v>0</v>
      </c>
      <c r="Q13" s="77" t="b">
        <f t="shared" si="8"/>
        <v>0</v>
      </c>
      <c r="R13" s="77">
        <f t="shared" si="9"/>
        <v>0</v>
      </c>
      <c r="T13" s="77">
        <v>11</v>
      </c>
    </row>
    <row r="14" spans="1:20" ht="13.5" hidden="1" outlineLevel="1" thickBot="1">
      <c r="A14" s="33"/>
      <c r="B14" s="609">
        <v>300</v>
      </c>
      <c r="C14" s="610">
        <v>311</v>
      </c>
      <c r="D14" s="431"/>
      <c r="E14" s="60" t="s">
        <v>4235</v>
      </c>
      <c r="F14" s="60" t="s">
        <v>4234</v>
      </c>
      <c r="G14" s="905"/>
      <c r="H14" s="294"/>
      <c r="I14" s="452"/>
      <c r="J14" s="95"/>
      <c r="K14" s="23"/>
      <c r="L14" s="194"/>
      <c r="M14" s="203">
        <f>SUM(M5:M13)</f>
        <v>0</v>
      </c>
      <c r="O14" s="77" t="b">
        <f t="shared" si="6"/>
        <v>1</v>
      </c>
      <c r="P14" s="77" t="b">
        <f t="shared" si="7"/>
        <v>1</v>
      </c>
      <c r="Q14" s="77" t="b">
        <f t="shared" si="8"/>
        <v>0</v>
      </c>
      <c r="R14" s="77" t="str">
        <f t="shared" si="9"/>
        <v>!!!</v>
      </c>
      <c r="T14" s="77">
        <v>12</v>
      </c>
    </row>
    <row r="15" spans="1:20" ht="34.9" customHeight="1" collapsed="1" thickBot="1">
      <c r="A15" s="373"/>
      <c r="B15" s="601">
        <v>300</v>
      </c>
      <c r="C15" s="611">
        <v>310</v>
      </c>
      <c r="D15" s="431"/>
      <c r="E15" s="21" t="s">
        <v>5174</v>
      </c>
      <c r="F15" s="21" t="s">
        <v>224</v>
      </c>
      <c r="G15" s="900"/>
      <c r="H15" s="292"/>
      <c r="I15" s="311"/>
      <c r="J15" s="95"/>
      <c r="K15" s="23"/>
      <c r="L15" s="23"/>
      <c r="M15" s="191">
        <f>SUMIF(D17:D22,"&gt;0",M17:M22)</f>
        <v>0</v>
      </c>
      <c r="O15" s="77" t="b">
        <f t="shared" si="6"/>
        <v>1</v>
      </c>
      <c r="P15" s="77" t="b">
        <f t="shared" si="7"/>
        <v>1</v>
      </c>
      <c r="Q15" s="77" t="b">
        <f t="shared" si="8"/>
        <v>0</v>
      </c>
      <c r="R15" s="77" t="str">
        <f t="shared" si="9"/>
        <v>!!!</v>
      </c>
      <c r="T15" s="77">
        <v>13</v>
      </c>
    </row>
    <row r="16" spans="1:20" s="5" customFormat="1" ht="16.5" hidden="1" outlineLevel="1" thickBot="1">
      <c r="A16" s="45"/>
      <c r="B16" s="612"/>
      <c r="C16" s="604"/>
      <c r="D16" s="555"/>
      <c r="E16" s="25" t="s">
        <v>48</v>
      </c>
      <c r="F16" s="26" t="s">
        <v>47</v>
      </c>
      <c r="G16" s="901"/>
      <c r="H16" s="130"/>
      <c r="I16" s="316"/>
      <c r="J16" s="131"/>
      <c r="K16" s="27"/>
      <c r="L16" s="27"/>
      <c r="M16" s="196"/>
      <c r="O16" s="77" t="b">
        <f t="shared" si="6"/>
        <v>1</v>
      </c>
      <c r="P16" s="77" t="b">
        <f t="shared" si="7"/>
        <v>1</v>
      </c>
      <c r="Q16" s="77" t="b">
        <f t="shared" si="8"/>
        <v>1</v>
      </c>
      <c r="R16" s="77">
        <f t="shared" si="9"/>
        <v>0</v>
      </c>
      <c r="T16" s="77">
        <v>14</v>
      </c>
    </row>
    <row r="17" spans="1:20" s="5" customFormat="1" ht="15.75" hidden="1" outlineLevel="1" thickBot="1">
      <c r="A17" s="577"/>
      <c r="B17" s="601">
        <v>300</v>
      </c>
      <c r="C17" s="605">
        <v>311</v>
      </c>
      <c r="D17" s="557"/>
      <c r="E17" s="47" t="s">
        <v>32</v>
      </c>
      <c r="F17" s="47" t="s">
        <v>142</v>
      </c>
      <c r="G17" s="902"/>
      <c r="H17" s="100"/>
      <c r="I17" s="317"/>
      <c r="J17" s="299"/>
      <c r="K17" s="48"/>
      <c r="L17" s="49"/>
      <c r="M17" s="193"/>
      <c r="O17" s="77" t="b">
        <f t="shared" si="6"/>
        <v>1</v>
      </c>
      <c r="P17" s="77" t="b">
        <f t="shared" si="7"/>
        <v>1</v>
      </c>
      <c r="Q17" s="77" t="b">
        <f t="shared" si="8"/>
        <v>1</v>
      </c>
      <c r="R17" s="77">
        <f t="shared" si="9"/>
        <v>0</v>
      </c>
      <c r="T17" s="77">
        <v>15</v>
      </c>
    </row>
    <row r="18" spans="1:20" s="5" customFormat="1" hidden="1" outlineLevel="1">
      <c r="A18" s="29"/>
      <c r="B18" s="606">
        <v>300</v>
      </c>
      <c r="C18" s="607">
        <v>311</v>
      </c>
      <c r="D18" s="30">
        <v>10</v>
      </c>
      <c r="E18" s="31" t="s">
        <v>1978</v>
      </c>
      <c r="F18" s="5" t="s">
        <v>1979</v>
      </c>
      <c r="G18" s="967">
        <v>11190</v>
      </c>
      <c r="H18" s="32" t="s">
        <v>5</v>
      </c>
      <c r="I18" s="320"/>
      <c r="J18" s="159">
        <v>0</v>
      </c>
      <c r="K18" s="58">
        <v>0</v>
      </c>
      <c r="L18" s="199">
        <f>J18+K18</f>
        <v>0</v>
      </c>
      <c r="M18" s="200">
        <f>L18*(G18+I18)</f>
        <v>0</v>
      </c>
      <c r="O18" s="77" t="b">
        <f t="shared" si="6"/>
        <v>0</v>
      </c>
      <c r="P18" s="77" t="b">
        <f t="shared" si="7"/>
        <v>0</v>
      </c>
      <c r="Q18" s="77" t="b">
        <f t="shared" si="8"/>
        <v>0</v>
      </c>
      <c r="R18" s="77">
        <f t="shared" si="9"/>
        <v>0</v>
      </c>
      <c r="T18" s="77">
        <v>16</v>
      </c>
    </row>
    <row r="19" spans="1:20" s="5" customFormat="1" hidden="1" outlineLevel="1">
      <c r="A19" s="29"/>
      <c r="B19" s="606">
        <v>300</v>
      </c>
      <c r="C19" s="607">
        <v>311</v>
      </c>
      <c r="D19" s="30">
        <v>11</v>
      </c>
      <c r="E19" s="31" t="s">
        <v>1980</v>
      </c>
      <c r="F19" s="31" t="s">
        <v>1981</v>
      </c>
      <c r="G19" s="967">
        <v>3296</v>
      </c>
      <c r="H19" s="32" t="s">
        <v>5</v>
      </c>
      <c r="I19" s="320"/>
      <c r="J19" s="159">
        <v>0</v>
      </c>
      <c r="K19" s="58">
        <v>0</v>
      </c>
      <c r="L19" s="199">
        <f>J19+K19</f>
        <v>0</v>
      </c>
      <c r="M19" s="200">
        <f>L19*(G19+I19)</f>
        <v>0</v>
      </c>
      <c r="O19" s="77" t="b">
        <f t="shared" si="6"/>
        <v>0</v>
      </c>
      <c r="P19" s="77" t="b">
        <f t="shared" si="7"/>
        <v>0</v>
      </c>
      <c r="Q19" s="77" t="b">
        <f t="shared" si="8"/>
        <v>0</v>
      </c>
      <c r="R19" s="77">
        <f t="shared" si="9"/>
        <v>0</v>
      </c>
      <c r="T19" s="77">
        <v>17</v>
      </c>
    </row>
    <row r="20" spans="1:20" s="5" customFormat="1" hidden="1" outlineLevel="1">
      <c r="A20" s="29"/>
      <c r="B20" s="606">
        <v>300</v>
      </c>
      <c r="C20" s="607">
        <v>311</v>
      </c>
      <c r="D20" s="30">
        <v>12</v>
      </c>
      <c r="E20" s="31" t="s">
        <v>1982</v>
      </c>
      <c r="F20" s="31" t="s">
        <v>1983</v>
      </c>
      <c r="G20" s="967">
        <v>10263</v>
      </c>
      <c r="H20" s="32" t="s">
        <v>5</v>
      </c>
      <c r="I20" s="320"/>
      <c r="J20" s="159">
        <v>0</v>
      </c>
      <c r="K20" s="58">
        <v>0</v>
      </c>
      <c r="L20" s="199">
        <f>J20+K20</f>
        <v>0</v>
      </c>
      <c r="M20" s="200">
        <f>L20*(G20+I20)</f>
        <v>0</v>
      </c>
      <c r="O20" s="77" t="b">
        <f t="shared" si="6"/>
        <v>0</v>
      </c>
      <c r="P20" s="77" t="b">
        <f t="shared" si="7"/>
        <v>0</v>
      </c>
      <c r="Q20" s="77" t="b">
        <f t="shared" si="8"/>
        <v>0</v>
      </c>
      <c r="R20" s="77">
        <f t="shared" si="9"/>
        <v>0</v>
      </c>
      <c r="T20" s="77">
        <v>18</v>
      </c>
    </row>
    <row r="21" spans="1:20" s="5" customFormat="1" ht="23.25" hidden="1" outlineLevel="1" thickBot="1">
      <c r="A21" s="29"/>
      <c r="B21" s="606">
        <v>300</v>
      </c>
      <c r="C21" s="608">
        <v>311</v>
      </c>
      <c r="D21" s="37">
        <v>13</v>
      </c>
      <c r="E21" s="38" t="s">
        <v>5360</v>
      </c>
      <c r="F21" s="38" t="s">
        <v>5361</v>
      </c>
      <c r="G21" s="967">
        <v>9658</v>
      </c>
      <c r="H21" s="39" t="s">
        <v>5</v>
      </c>
      <c r="I21" s="320"/>
      <c r="J21" s="159">
        <v>0</v>
      </c>
      <c r="K21" s="159">
        <v>0</v>
      </c>
      <c r="L21" s="232">
        <f>J21+K21</f>
        <v>0</v>
      </c>
      <c r="M21" s="200">
        <f>L21*(G21+I21)</f>
        <v>0</v>
      </c>
      <c r="O21" s="77" t="b">
        <f t="shared" si="6"/>
        <v>0</v>
      </c>
      <c r="P21" s="77" t="b">
        <f t="shared" si="7"/>
        <v>0</v>
      </c>
      <c r="Q21" s="77" t="b">
        <f t="shared" si="8"/>
        <v>0</v>
      </c>
      <c r="R21" s="77">
        <f t="shared" si="9"/>
        <v>0</v>
      </c>
      <c r="T21" s="77">
        <v>19</v>
      </c>
    </row>
    <row r="22" spans="1:20" s="5" customFormat="1" ht="13.5" hidden="1" outlineLevel="1" thickBot="1">
      <c r="A22" s="33"/>
      <c r="B22" s="609">
        <v>300</v>
      </c>
      <c r="C22" s="610">
        <v>311</v>
      </c>
      <c r="D22" s="431"/>
      <c r="E22" s="60" t="s">
        <v>143</v>
      </c>
      <c r="F22" s="60" t="s">
        <v>144</v>
      </c>
      <c r="G22" s="905"/>
      <c r="H22" s="294"/>
      <c r="I22" s="323"/>
      <c r="J22" s="95"/>
      <c r="K22" s="23"/>
      <c r="L22" s="23"/>
      <c r="M22" s="203">
        <f>SUM(M18:M21)</f>
        <v>0</v>
      </c>
      <c r="O22" s="77" t="b">
        <f t="shared" si="6"/>
        <v>1</v>
      </c>
      <c r="P22" s="77" t="b">
        <f t="shared" si="7"/>
        <v>1</v>
      </c>
      <c r="Q22" s="77" t="b">
        <f t="shared" si="8"/>
        <v>0</v>
      </c>
      <c r="R22" s="77" t="str">
        <f t="shared" si="9"/>
        <v>!!!</v>
      </c>
      <c r="T22" s="77">
        <v>20</v>
      </c>
    </row>
    <row r="23" spans="1:20" ht="34.9" customHeight="1" collapsed="1" thickBot="1">
      <c r="A23" s="373"/>
      <c r="B23" s="601">
        <v>300</v>
      </c>
      <c r="C23" s="611">
        <v>320</v>
      </c>
      <c r="D23" s="431"/>
      <c r="E23" s="21" t="s">
        <v>5233</v>
      </c>
      <c r="F23" s="21" t="s">
        <v>5234</v>
      </c>
      <c r="G23" s="900"/>
      <c r="H23" s="292"/>
      <c r="I23" s="311"/>
      <c r="J23" s="95"/>
      <c r="K23" s="23"/>
      <c r="L23" s="23"/>
      <c r="M23" s="191">
        <f>SUMIF(D24:D65,"&gt;0",M24:M65)</f>
        <v>0</v>
      </c>
      <c r="O23" s="77" t="b">
        <f t="shared" si="6"/>
        <v>1</v>
      </c>
      <c r="P23" s="77" t="b">
        <f t="shared" si="7"/>
        <v>1</v>
      </c>
      <c r="Q23" s="77" t="b">
        <f t="shared" si="8"/>
        <v>0</v>
      </c>
      <c r="R23" s="77" t="str">
        <f t="shared" si="9"/>
        <v>!!!</v>
      </c>
      <c r="T23" s="77">
        <v>21</v>
      </c>
    </row>
    <row r="24" spans="1:20" s="5" customFormat="1" ht="30.75" hidden="1" outlineLevel="1" thickBot="1">
      <c r="A24" s="577"/>
      <c r="B24" s="601">
        <v>300</v>
      </c>
      <c r="C24" s="605">
        <v>323</v>
      </c>
      <c r="D24" s="557"/>
      <c r="E24" s="47" t="s">
        <v>149</v>
      </c>
      <c r="F24" s="47" t="s">
        <v>150</v>
      </c>
      <c r="G24" s="902"/>
      <c r="H24" s="100"/>
      <c r="I24" s="317"/>
      <c r="J24" s="299"/>
      <c r="K24" s="48"/>
      <c r="L24" s="192"/>
      <c r="M24" s="193"/>
      <c r="O24" s="77" t="b">
        <f t="shared" si="6"/>
        <v>1</v>
      </c>
      <c r="P24" s="77" t="b">
        <f t="shared" si="7"/>
        <v>1</v>
      </c>
      <c r="Q24" s="77" t="b">
        <f t="shared" si="8"/>
        <v>1</v>
      </c>
      <c r="R24" s="77">
        <f t="shared" si="9"/>
        <v>0</v>
      </c>
      <c r="T24" s="77">
        <v>22</v>
      </c>
    </row>
    <row r="25" spans="1:20" s="5" customFormat="1" ht="56.25" hidden="1" outlineLevel="1">
      <c r="A25" s="29" t="s">
        <v>5251</v>
      </c>
      <c r="B25" s="618"/>
      <c r="C25" s="619"/>
      <c r="D25" s="438"/>
      <c r="E25" s="31" t="s">
        <v>5379</v>
      </c>
      <c r="F25" s="31" t="s">
        <v>5399</v>
      </c>
      <c r="G25" s="967"/>
      <c r="H25" s="51"/>
      <c r="I25" s="319"/>
      <c r="J25" s="300"/>
      <c r="K25" s="52"/>
      <c r="L25" s="197"/>
      <c r="M25" s="198"/>
      <c r="O25" s="77" t="b">
        <f t="shared" si="6"/>
        <v>1</v>
      </c>
      <c r="P25" s="77" t="b">
        <f t="shared" si="7"/>
        <v>1</v>
      </c>
      <c r="Q25" s="77" t="b">
        <f t="shared" si="8"/>
        <v>1</v>
      </c>
      <c r="R25" s="77">
        <f t="shared" si="9"/>
        <v>0</v>
      </c>
      <c r="T25" s="77">
        <v>23</v>
      </c>
    </row>
    <row r="26" spans="1:20" s="5" customFormat="1" hidden="1" outlineLevel="1">
      <c r="A26" s="29"/>
      <c r="B26" s="613"/>
      <c r="C26" s="614"/>
      <c r="D26" s="558"/>
      <c r="E26" s="31" t="s">
        <v>145</v>
      </c>
      <c r="F26" s="31" t="s">
        <v>147</v>
      </c>
      <c r="G26" s="967"/>
      <c r="H26" s="32"/>
      <c r="I26" s="320"/>
      <c r="J26" s="159"/>
      <c r="K26" s="58"/>
      <c r="L26" s="199"/>
      <c r="M26" s="200"/>
      <c r="O26" s="77" t="b">
        <f t="shared" si="6"/>
        <v>1</v>
      </c>
      <c r="P26" s="77" t="b">
        <f t="shared" si="7"/>
        <v>1</v>
      </c>
      <c r="Q26" s="77" t="b">
        <f t="shared" si="8"/>
        <v>1</v>
      </c>
      <c r="R26" s="77">
        <f t="shared" si="9"/>
        <v>0</v>
      </c>
      <c r="T26" s="77">
        <v>24</v>
      </c>
    </row>
    <row r="27" spans="1:20" s="5" customFormat="1" hidden="1" outlineLevel="1">
      <c r="A27" s="29"/>
      <c r="B27" s="606">
        <v>300</v>
      </c>
      <c r="C27" s="607">
        <v>323</v>
      </c>
      <c r="D27" s="30">
        <v>1</v>
      </c>
      <c r="E27" s="31" t="s">
        <v>1984</v>
      </c>
      <c r="F27" s="31" t="s">
        <v>1985</v>
      </c>
      <c r="G27" s="967">
        <v>4000</v>
      </c>
      <c r="H27" s="32" t="s">
        <v>5</v>
      </c>
      <c r="I27" s="320"/>
      <c r="J27" s="159">
        <v>0</v>
      </c>
      <c r="K27" s="58">
        <v>0</v>
      </c>
      <c r="L27" s="199">
        <f>J27+K27</f>
        <v>0</v>
      </c>
      <c r="M27" s="200">
        <f>L27*(G27+I27)</f>
        <v>0</v>
      </c>
      <c r="O27" s="77" t="b">
        <f t="shared" si="6"/>
        <v>0</v>
      </c>
      <c r="P27" s="77" t="b">
        <f t="shared" si="7"/>
        <v>0</v>
      </c>
      <c r="Q27" s="77" t="b">
        <f t="shared" si="8"/>
        <v>0</v>
      </c>
      <c r="R27" s="77">
        <f t="shared" si="9"/>
        <v>0</v>
      </c>
      <c r="T27" s="77">
        <v>25</v>
      </c>
    </row>
    <row r="28" spans="1:20" s="5" customFormat="1" hidden="1" outlineLevel="1">
      <c r="A28" s="29"/>
      <c r="B28" s="613"/>
      <c r="C28" s="614"/>
      <c r="D28" s="558"/>
      <c r="E28" s="31" t="s">
        <v>8</v>
      </c>
      <c r="F28" s="31" t="s">
        <v>148</v>
      </c>
      <c r="G28" s="967"/>
      <c r="H28" s="32"/>
      <c r="I28" s="320"/>
      <c r="J28" s="159"/>
      <c r="K28" s="58"/>
      <c r="L28" s="199"/>
      <c r="M28" s="200"/>
      <c r="O28" s="77" t="b">
        <f t="shared" si="6"/>
        <v>1</v>
      </c>
      <c r="P28" s="77" t="b">
        <f t="shared" si="7"/>
        <v>1</v>
      </c>
      <c r="Q28" s="77" t="b">
        <f t="shared" si="8"/>
        <v>1</v>
      </c>
      <c r="R28" s="77">
        <f t="shared" si="9"/>
        <v>0</v>
      </c>
      <c r="T28" s="77">
        <v>26</v>
      </c>
    </row>
    <row r="29" spans="1:20" s="5" customFormat="1" ht="22.5" hidden="1" outlineLevel="1">
      <c r="A29" s="29"/>
      <c r="B29" s="606">
        <v>300</v>
      </c>
      <c r="C29" s="607">
        <v>323</v>
      </c>
      <c r="D29" s="30">
        <v>2</v>
      </c>
      <c r="E29" s="31" t="s">
        <v>4684</v>
      </c>
      <c r="F29" s="31" t="s">
        <v>4681</v>
      </c>
      <c r="G29" s="967">
        <v>269</v>
      </c>
      <c r="H29" s="32" t="s">
        <v>5</v>
      </c>
      <c r="I29" s="320"/>
      <c r="J29" s="159">
        <v>0</v>
      </c>
      <c r="K29" s="58">
        <v>0</v>
      </c>
      <c r="L29" s="199">
        <f>J29+K29</f>
        <v>0</v>
      </c>
      <c r="M29" s="200">
        <f>L29*(G29+I29)</f>
        <v>0</v>
      </c>
      <c r="O29" s="77" t="b">
        <f t="shared" si="6"/>
        <v>0</v>
      </c>
      <c r="P29" s="77" t="b">
        <f t="shared" si="7"/>
        <v>0</v>
      </c>
      <c r="Q29" s="77" t="b">
        <f t="shared" si="8"/>
        <v>0</v>
      </c>
      <c r="R29" s="77">
        <f t="shared" si="9"/>
        <v>0</v>
      </c>
      <c r="T29" s="77">
        <v>27</v>
      </c>
    </row>
    <row r="30" spans="1:20" s="5" customFormat="1" ht="22.5" hidden="1" outlineLevel="1">
      <c r="A30" s="29"/>
      <c r="B30" s="606">
        <v>300</v>
      </c>
      <c r="C30" s="608">
        <v>323</v>
      </c>
      <c r="D30" s="37">
        <v>3</v>
      </c>
      <c r="E30" s="38" t="s">
        <v>4683</v>
      </c>
      <c r="F30" s="38" t="s">
        <v>4682</v>
      </c>
      <c r="G30" s="967">
        <v>2010</v>
      </c>
      <c r="H30" s="39" t="s">
        <v>5</v>
      </c>
      <c r="I30" s="320"/>
      <c r="J30" s="159">
        <v>0</v>
      </c>
      <c r="K30" s="159">
        <v>0</v>
      </c>
      <c r="L30" s="232">
        <f>J30+K30</f>
        <v>0</v>
      </c>
      <c r="M30" s="200">
        <f>L30*(G30+I30)</f>
        <v>0</v>
      </c>
      <c r="O30" s="77" t="b">
        <f t="shared" si="6"/>
        <v>0</v>
      </c>
      <c r="P30" s="77" t="b">
        <f t="shared" si="7"/>
        <v>0</v>
      </c>
      <c r="Q30" s="77" t="b">
        <f t="shared" si="8"/>
        <v>0</v>
      </c>
      <c r="R30" s="77">
        <f t="shared" si="9"/>
        <v>0</v>
      </c>
      <c r="T30" s="77">
        <v>28</v>
      </c>
    </row>
    <row r="31" spans="1:20" s="5" customFormat="1" hidden="1" outlineLevel="1">
      <c r="A31" s="29"/>
      <c r="B31" s="613"/>
      <c r="C31" s="615"/>
      <c r="D31" s="559"/>
      <c r="E31" s="38" t="s">
        <v>9</v>
      </c>
      <c r="F31" s="38" t="s">
        <v>1986</v>
      </c>
      <c r="G31" s="967"/>
      <c r="H31" s="39"/>
      <c r="I31" s="320"/>
      <c r="J31" s="159"/>
      <c r="K31" s="159"/>
      <c r="L31" s="232"/>
      <c r="M31" s="200"/>
      <c r="O31" s="77" t="b">
        <f t="shared" si="6"/>
        <v>1</v>
      </c>
      <c r="P31" s="77" t="b">
        <f t="shared" si="7"/>
        <v>1</v>
      </c>
      <c r="Q31" s="77" t="b">
        <f t="shared" si="8"/>
        <v>1</v>
      </c>
      <c r="R31" s="77">
        <f t="shared" si="9"/>
        <v>0</v>
      </c>
      <c r="T31" s="77">
        <v>29</v>
      </c>
    </row>
    <row r="32" spans="1:20" s="5" customFormat="1" hidden="1" outlineLevel="1">
      <c r="A32" s="29"/>
      <c r="B32" s="606">
        <v>300</v>
      </c>
      <c r="C32" s="607">
        <v>323</v>
      </c>
      <c r="D32" s="37">
        <v>4</v>
      </c>
      <c r="E32" s="244" t="s">
        <v>1987</v>
      </c>
      <c r="F32" s="244" t="s">
        <v>1988</v>
      </c>
      <c r="G32" s="967">
        <v>41</v>
      </c>
      <c r="H32" s="39" t="s">
        <v>55</v>
      </c>
      <c r="I32" s="322"/>
      <c r="J32" s="159">
        <v>0</v>
      </c>
      <c r="K32" s="58">
        <v>0</v>
      </c>
      <c r="L32" s="199">
        <f t="shared" ref="L32:L46" si="10">J32+K32</f>
        <v>0</v>
      </c>
      <c r="M32" s="200">
        <f t="shared" ref="M32:M46" si="11">L32*(G32+I32)</f>
        <v>0</v>
      </c>
      <c r="O32" s="77" t="b">
        <f t="shared" si="6"/>
        <v>0</v>
      </c>
      <c r="P32" s="77" t="b">
        <f t="shared" si="7"/>
        <v>0</v>
      </c>
      <c r="Q32" s="77" t="b">
        <f t="shared" si="8"/>
        <v>0</v>
      </c>
      <c r="R32" s="77">
        <f t="shared" si="9"/>
        <v>0</v>
      </c>
      <c r="T32" s="77">
        <v>30</v>
      </c>
    </row>
    <row r="33" spans="1:20" s="5" customFormat="1" hidden="1" outlineLevel="1">
      <c r="A33" s="29"/>
      <c r="B33" s="606">
        <v>300</v>
      </c>
      <c r="C33" s="607">
        <v>323</v>
      </c>
      <c r="D33" s="30">
        <v>5</v>
      </c>
      <c r="E33" s="244" t="s">
        <v>1989</v>
      </c>
      <c r="F33" s="244" t="s">
        <v>1990</v>
      </c>
      <c r="G33" s="967">
        <v>49</v>
      </c>
      <c r="H33" s="32" t="s">
        <v>55</v>
      </c>
      <c r="I33" s="322"/>
      <c r="J33" s="159">
        <v>0</v>
      </c>
      <c r="K33" s="58">
        <v>0</v>
      </c>
      <c r="L33" s="199">
        <f t="shared" si="10"/>
        <v>0</v>
      </c>
      <c r="M33" s="200">
        <f t="shared" si="11"/>
        <v>0</v>
      </c>
      <c r="O33" s="77" t="b">
        <f t="shared" si="6"/>
        <v>0</v>
      </c>
      <c r="P33" s="77" t="b">
        <f t="shared" si="7"/>
        <v>0</v>
      </c>
      <c r="Q33" s="77" t="b">
        <f t="shared" si="8"/>
        <v>0</v>
      </c>
      <c r="R33" s="77">
        <f t="shared" si="9"/>
        <v>0</v>
      </c>
      <c r="T33" s="77">
        <v>31</v>
      </c>
    </row>
    <row r="34" spans="1:20" s="5" customFormat="1" hidden="1" outlineLevel="1">
      <c r="A34" s="29"/>
      <c r="B34" s="606">
        <v>300</v>
      </c>
      <c r="C34" s="607">
        <v>323</v>
      </c>
      <c r="D34" s="30">
        <v>6</v>
      </c>
      <c r="E34" s="244" t="s">
        <v>1991</v>
      </c>
      <c r="F34" s="244" t="s">
        <v>1992</v>
      </c>
      <c r="G34" s="967">
        <v>37</v>
      </c>
      <c r="H34" s="32" t="s">
        <v>55</v>
      </c>
      <c r="I34" s="322"/>
      <c r="J34" s="159">
        <v>0</v>
      </c>
      <c r="K34" s="58">
        <v>0</v>
      </c>
      <c r="L34" s="199">
        <f t="shared" si="10"/>
        <v>0</v>
      </c>
      <c r="M34" s="200">
        <f t="shared" si="11"/>
        <v>0</v>
      </c>
      <c r="O34" s="77" t="b">
        <f t="shared" si="6"/>
        <v>0</v>
      </c>
      <c r="P34" s="77" t="b">
        <f t="shared" si="7"/>
        <v>0</v>
      </c>
      <c r="Q34" s="77" t="b">
        <f t="shared" si="8"/>
        <v>0</v>
      </c>
      <c r="R34" s="77">
        <f t="shared" si="9"/>
        <v>0</v>
      </c>
      <c r="T34" s="77">
        <v>32</v>
      </c>
    </row>
    <row r="35" spans="1:20" s="5" customFormat="1" hidden="1" outlineLevel="1">
      <c r="A35" s="29"/>
      <c r="B35" s="606">
        <v>300</v>
      </c>
      <c r="C35" s="607">
        <v>323</v>
      </c>
      <c r="D35" s="30">
        <v>7</v>
      </c>
      <c r="E35" s="244" t="s">
        <v>1993</v>
      </c>
      <c r="F35" s="244" t="s">
        <v>1994</v>
      </c>
      <c r="G35" s="967">
        <v>4</v>
      </c>
      <c r="H35" s="32" t="s">
        <v>55</v>
      </c>
      <c r="I35" s="322"/>
      <c r="J35" s="159">
        <v>0</v>
      </c>
      <c r="K35" s="58">
        <v>0</v>
      </c>
      <c r="L35" s="199">
        <f t="shared" si="10"/>
        <v>0</v>
      </c>
      <c r="M35" s="200">
        <f t="shared" si="11"/>
        <v>0</v>
      </c>
      <c r="O35" s="77" t="b">
        <f t="shared" si="6"/>
        <v>0</v>
      </c>
      <c r="P35" s="77" t="b">
        <f t="shared" si="7"/>
        <v>0</v>
      </c>
      <c r="Q35" s="77" t="b">
        <f t="shared" si="8"/>
        <v>0</v>
      </c>
      <c r="R35" s="77">
        <f t="shared" si="9"/>
        <v>0</v>
      </c>
      <c r="T35" s="77">
        <v>33</v>
      </c>
    </row>
    <row r="36" spans="1:20" s="5" customFormat="1" hidden="1" outlineLevel="1">
      <c r="A36" s="29"/>
      <c r="B36" s="606">
        <v>300</v>
      </c>
      <c r="C36" s="607">
        <v>323</v>
      </c>
      <c r="D36" s="30">
        <v>8</v>
      </c>
      <c r="E36" s="244" t="s">
        <v>1995</v>
      </c>
      <c r="F36" s="244" t="s">
        <v>1996</v>
      </c>
      <c r="G36" s="967">
        <v>26</v>
      </c>
      <c r="H36" s="32" t="s">
        <v>55</v>
      </c>
      <c r="I36" s="322"/>
      <c r="J36" s="159">
        <v>0</v>
      </c>
      <c r="K36" s="58">
        <v>0</v>
      </c>
      <c r="L36" s="199">
        <f t="shared" si="10"/>
        <v>0</v>
      </c>
      <c r="M36" s="200">
        <f t="shared" si="11"/>
        <v>0</v>
      </c>
      <c r="O36" s="77" t="b">
        <f t="shared" si="6"/>
        <v>0</v>
      </c>
      <c r="P36" s="77" t="b">
        <f t="shared" si="7"/>
        <v>0</v>
      </c>
      <c r="Q36" s="77" t="b">
        <f t="shared" si="8"/>
        <v>0</v>
      </c>
      <c r="R36" s="77">
        <f t="shared" si="9"/>
        <v>0</v>
      </c>
      <c r="T36" s="77">
        <v>34</v>
      </c>
    </row>
    <row r="37" spans="1:20" s="5" customFormat="1" hidden="1" outlineLevel="1">
      <c r="A37" s="29"/>
      <c r="B37" s="606">
        <v>300</v>
      </c>
      <c r="C37" s="607">
        <v>323</v>
      </c>
      <c r="D37" s="30">
        <v>9</v>
      </c>
      <c r="E37" s="244" t="s">
        <v>1997</v>
      </c>
      <c r="F37" s="244" t="s">
        <v>1998</v>
      </c>
      <c r="G37" s="967">
        <v>5</v>
      </c>
      <c r="H37" s="32" t="s">
        <v>55</v>
      </c>
      <c r="I37" s="322"/>
      <c r="J37" s="159">
        <v>0</v>
      </c>
      <c r="K37" s="58">
        <v>0</v>
      </c>
      <c r="L37" s="199">
        <f t="shared" si="10"/>
        <v>0</v>
      </c>
      <c r="M37" s="200">
        <f t="shared" si="11"/>
        <v>0</v>
      </c>
      <c r="O37" s="77" t="b">
        <f t="shared" si="6"/>
        <v>0</v>
      </c>
      <c r="P37" s="77" t="b">
        <f t="shared" si="7"/>
        <v>0</v>
      </c>
      <c r="Q37" s="77" t="b">
        <f t="shared" si="8"/>
        <v>0</v>
      </c>
      <c r="R37" s="77">
        <f t="shared" si="9"/>
        <v>0</v>
      </c>
      <c r="T37" s="77">
        <v>35</v>
      </c>
    </row>
    <row r="38" spans="1:20" s="5" customFormat="1" hidden="1" outlineLevel="1">
      <c r="A38" s="29"/>
      <c r="B38" s="606">
        <v>300</v>
      </c>
      <c r="C38" s="607">
        <v>323</v>
      </c>
      <c r="D38" s="30">
        <v>10</v>
      </c>
      <c r="E38" s="244" t="s">
        <v>1999</v>
      </c>
      <c r="F38" s="244" t="s">
        <v>2000</v>
      </c>
      <c r="G38" s="967">
        <v>1</v>
      </c>
      <c r="H38" s="32" t="s">
        <v>55</v>
      </c>
      <c r="I38" s="322"/>
      <c r="J38" s="159">
        <v>0</v>
      </c>
      <c r="K38" s="58">
        <v>0</v>
      </c>
      <c r="L38" s="199">
        <f t="shared" si="10"/>
        <v>0</v>
      </c>
      <c r="M38" s="200">
        <f t="shared" si="11"/>
        <v>0</v>
      </c>
      <c r="O38" s="77" t="b">
        <f t="shared" si="6"/>
        <v>0</v>
      </c>
      <c r="P38" s="77" t="b">
        <f t="shared" si="7"/>
        <v>0</v>
      </c>
      <c r="Q38" s="77" t="b">
        <f t="shared" si="8"/>
        <v>0</v>
      </c>
      <c r="R38" s="77">
        <f t="shared" si="9"/>
        <v>0</v>
      </c>
      <c r="T38" s="77">
        <v>36</v>
      </c>
    </row>
    <row r="39" spans="1:20" s="5" customFormat="1" hidden="1" outlineLevel="1">
      <c r="A39" s="29"/>
      <c r="B39" s="606">
        <v>300</v>
      </c>
      <c r="C39" s="607">
        <v>323</v>
      </c>
      <c r="D39" s="30">
        <v>11</v>
      </c>
      <c r="E39" s="244" t="s">
        <v>2001</v>
      </c>
      <c r="F39" s="244" t="s">
        <v>2002</v>
      </c>
      <c r="G39" s="967">
        <v>3</v>
      </c>
      <c r="H39" s="32" t="s">
        <v>55</v>
      </c>
      <c r="I39" s="322"/>
      <c r="J39" s="159">
        <v>0</v>
      </c>
      <c r="K39" s="58">
        <v>0</v>
      </c>
      <c r="L39" s="199">
        <f t="shared" si="10"/>
        <v>0</v>
      </c>
      <c r="M39" s="200">
        <f t="shared" si="11"/>
        <v>0</v>
      </c>
      <c r="O39" s="77" t="b">
        <f t="shared" si="6"/>
        <v>0</v>
      </c>
      <c r="P39" s="77" t="b">
        <f t="shared" si="7"/>
        <v>0</v>
      </c>
      <c r="Q39" s="77" t="b">
        <f t="shared" si="8"/>
        <v>0</v>
      </c>
      <c r="R39" s="77">
        <f t="shared" si="9"/>
        <v>0</v>
      </c>
      <c r="T39" s="77">
        <v>37</v>
      </c>
    </row>
    <row r="40" spans="1:20" s="5" customFormat="1" hidden="1" outlineLevel="1">
      <c r="A40" s="29"/>
      <c r="B40" s="606">
        <v>300</v>
      </c>
      <c r="C40" s="607">
        <v>323</v>
      </c>
      <c r="D40" s="30">
        <v>12</v>
      </c>
      <c r="E40" s="244" t="s">
        <v>2003</v>
      </c>
      <c r="F40" s="244" t="s">
        <v>2004</v>
      </c>
      <c r="G40" s="967">
        <v>6</v>
      </c>
      <c r="H40" s="32" t="s">
        <v>55</v>
      </c>
      <c r="I40" s="322"/>
      <c r="J40" s="159">
        <v>0</v>
      </c>
      <c r="K40" s="58">
        <v>0</v>
      </c>
      <c r="L40" s="199">
        <f t="shared" si="10"/>
        <v>0</v>
      </c>
      <c r="M40" s="200">
        <f t="shared" si="11"/>
        <v>0</v>
      </c>
      <c r="O40" s="77" t="b">
        <f t="shared" si="6"/>
        <v>0</v>
      </c>
      <c r="P40" s="77" t="b">
        <f t="shared" si="7"/>
        <v>0</v>
      </c>
      <c r="Q40" s="77" t="b">
        <f t="shared" si="8"/>
        <v>0</v>
      </c>
      <c r="R40" s="77">
        <f t="shared" si="9"/>
        <v>0</v>
      </c>
      <c r="T40" s="77">
        <v>38</v>
      </c>
    </row>
    <row r="41" spans="1:20" s="5" customFormat="1" hidden="1" outlineLevel="1">
      <c r="A41" s="29"/>
      <c r="B41" s="606">
        <v>300</v>
      </c>
      <c r="C41" s="607">
        <v>323</v>
      </c>
      <c r="D41" s="30">
        <v>13</v>
      </c>
      <c r="E41" s="244" t="s">
        <v>2005</v>
      </c>
      <c r="F41" s="244" t="s">
        <v>2006</v>
      </c>
      <c r="G41" s="967">
        <v>3</v>
      </c>
      <c r="H41" s="32" t="s">
        <v>55</v>
      </c>
      <c r="I41" s="322"/>
      <c r="J41" s="159">
        <v>0</v>
      </c>
      <c r="K41" s="58">
        <v>0</v>
      </c>
      <c r="L41" s="199">
        <f t="shared" si="10"/>
        <v>0</v>
      </c>
      <c r="M41" s="200">
        <f t="shared" si="11"/>
        <v>0</v>
      </c>
      <c r="O41" s="77" t="b">
        <f t="shared" si="6"/>
        <v>0</v>
      </c>
      <c r="P41" s="77" t="b">
        <f t="shared" si="7"/>
        <v>0</v>
      </c>
      <c r="Q41" s="77" t="b">
        <f t="shared" si="8"/>
        <v>0</v>
      </c>
      <c r="R41" s="77">
        <f t="shared" si="9"/>
        <v>0</v>
      </c>
      <c r="T41" s="77">
        <v>39</v>
      </c>
    </row>
    <row r="42" spans="1:20" s="5" customFormat="1" hidden="1" outlineLevel="1">
      <c r="A42" s="29"/>
      <c r="B42" s="606">
        <v>300</v>
      </c>
      <c r="C42" s="607">
        <v>323</v>
      </c>
      <c r="D42" s="30">
        <v>14</v>
      </c>
      <c r="E42" s="244" t="s">
        <v>2007</v>
      </c>
      <c r="F42" s="244" t="s">
        <v>2008</v>
      </c>
      <c r="G42" s="967">
        <v>1</v>
      </c>
      <c r="H42" s="32" t="s">
        <v>55</v>
      </c>
      <c r="I42" s="322"/>
      <c r="J42" s="159">
        <v>0</v>
      </c>
      <c r="K42" s="58">
        <v>0</v>
      </c>
      <c r="L42" s="199">
        <f t="shared" si="10"/>
        <v>0</v>
      </c>
      <c r="M42" s="200">
        <f t="shared" si="11"/>
        <v>0</v>
      </c>
      <c r="O42" s="77" t="b">
        <f t="shared" si="6"/>
        <v>0</v>
      </c>
      <c r="P42" s="77" t="b">
        <f t="shared" si="7"/>
        <v>0</v>
      </c>
      <c r="Q42" s="77" t="b">
        <f t="shared" si="8"/>
        <v>0</v>
      </c>
      <c r="R42" s="77">
        <f t="shared" si="9"/>
        <v>0</v>
      </c>
      <c r="T42" s="77">
        <v>40</v>
      </c>
    </row>
    <row r="43" spans="1:20" s="5" customFormat="1" hidden="1" outlineLevel="1">
      <c r="A43" s="29"/>
      <c r="B43" s="606">
        <v>300</v>
      </c>
      <c r="C43" s="607">
        <v>323</v>
      </c>
      <c r="D43" s="30">
        <v>15</v>
      </c>
      <c r="E43" s="244" t="s">
        <v>2009</v>
      </c>
      <c r="F43" s="244" t="s">
        <v>2010</v>
      </c>
      <c r="G43" s="967">
        <v>3</v>
      </c>
      <c r="H43" s="32" t="s">
        <v>55</v>
      </c>
      <c r="I43" s="322"/>
      <c r="J43" s="159">
        <v>0</v>
      </c>
      <c r="K43" s="58">
        <v>0</v>
      </c>
      <c r="L43" s="199">
        <f t="shared" si="10"/>
        <v>0</v>
      </c>
      <c r="M43" s="200">
        <f t="shared" si="11"/>
        <v>0</v>
      </c>
      <c r="O43" s="77" t="b">
        <f t="shared" si="6"/>
        <v>0</v>
      </c>
      <c r="P43" s="77" t="b">
        <f t="shared" si="7"/>
        <v>0</v>
      </c>
      <c r="Q43" s="77" t="b">
        <f t="shared" si="8"/>
        <v>0</v>
      </c>
      <c r="R43" s="77">
        <f t="shared" si="9"/>
        <v>0</v>
      </c>
      <c r="T43" s="77">
        <v>41</v>
      </c>
    </row>
    <row r="44" spans="1:20" s="5" customFormat="1" hidden="1" outlineLevel="1">
      <c r="A44" s="29"/>
      <c r="B44" s="606">
        <v>300</v>
      </c>
      <c r="C44" s="607">
        <v>323</v>
      </c>
      <c r="D44" s="30">
        <v>16</v>
      </c>
      <c r="E44" s="244" t="s">
        <v>4559</v>
      </c>
      <c r="F44" s="244" t="s">
        <v>4560</v>
      </c>
      <c r="G44" s="967">
        <v>21</v>
      </c>
      <c r="H44" s="32" t="s">
        <v>55</v>
      </c>
      <c r="I44" s="322"/>
      <c r="J44" s="159">
        <v>0</v>
      </c>
      <c r="K44" s="58">
        <v>0</v>
      </c>
      <c r="L44" s="199">
        <f t="shared" si="10"/>
        <v>0</v>
      </c>
      <c r="M44" s="200">
        <f t="shared" si="11"/>
        <v>0</v>
      </c>
      <c r="O44" s="77" t="b">
        <f t="shared" si="6"/>
        <v>0</v>
      </c>
      <c r="P44" s="77" t="b">
        <f t="shared" si="7"/>
        <v>0</v>
      </c>
      <c r="Q44" s="77" t="b">
        <f t="shared" si="8"/>
        <v>0</v>
      </c>
      <c r="R44" s="77">
        <f t="shared" si="9"/>
        <v>0</v>
      </c>
      <c r="T44" s="77">
        <v>42</v>
      </c>
    </row>
    <row r="45" spans="1:20" s="5" customFormat="1" hidden="1" outlineLevel="1">
      <c r="A45" s="29"/>
      <c r="B45" s="606">
        <v>300</v>
      </c>
      <c r="C45" s="607">
        <v>323</v>
      </c>
      <c r="D45" s="30">
        <v>17</v>
      </c>
      <c r="E45" s="244" t="s">
        <v>4561</v>
      </c>
      <c r="F45" s="244" t="s">
        <v>4562</v>
      </c>
      <c r="G45" s="967">
        <v>2</v>
      </c>
      <c r="H45" s="32" t="s">
        <v>55</v>
      </c>
      <c r="I45" s="322"/>
      <c r="J45" s="159">
        <v>0</v>
      </c>
      <c r="K45" s="58">
        <v>0</v>
      </c>
      <c r="L45" s="199">
        <f t="shared" si="10"/>
        <v>0</v>
      </c>
      <c r="M45" s="200">
        <f t="shared" si="11"/>
        <v>0</v>
      </c>
      <c r="O45" s="77" t="b">
        <f t="shared" si="6"/>
        <v>0</v>
      </c>
      <c r="P45" s="77" t="b">
        <f t="shared" si="7"/>
        <v>0</v>
      </c>
      <c r="Q45" s="77" t="b">
        <f t="shared" si="8"/>
        <v>0</v>
      </c>
      <c r="R45" s="77">
        <f t="shared" si="9"/>
        <v>0</v>
      </c>
      <c r="T45" s="77">
        <v>43</v>
      </c>
    </row>
    <row r="46" spans="1:20" s="5" customFormat="1" hidden="1" outlineLevel="1">
      <c r="A46" s="29"/>
      <c r="B46" s="606">
        <v>300</v>
      </c>
      <c r="C46" s="607">
        <v>323</v>
      </c>
      <c r="D46" s="30">
        <v>18</v>
      </c>
      <c r="E46" s="244" t="s">
        <v>4563</v>
      </c>
      <c r="F46" s="244" t="s">
        <v>4564</v>
      </c>
      <c r="G46" s="967">
        <v>1</v>
      </c>
      <c r="H46" s="32" t="s">
        <v>55</v>
      </c>
      <c r="I46" s="320"/>
      <c r="J46" s="159">
        <v>0</v>
      </c>
      <c r="K46" s="58">
        <v>0</v>
      </c>
      <c r="L46" s="199">
        <f t="shared" si="10"/>
        <v>0</v>
      </c>
      <c r="M46" s="200">
        <f t="shared" si="11"/>
        <v>0</v>
      </c>
      <c r="O46" s="77" t="b">
        <f t="shared" si="6"/>
        <v>0</v>
      </c>
      <c r="P46" s="77" t="b">
        <f t="shared" si="7"/>
        <v>0</v>
      </c>
      <c r="Q46" s="77" t="b">
        <f t="shared" si="8"/>
        <v>0</v>
      </c>
      <c r="R46" s="77">
        <f t="shared" si="9"/>
        <v>0</v>
      </c>
      <c r="T46" s="77">
        <v>44</v>
      </c>
    </row>
    <row r="47" spans="1:20" s="55" customFormat="1" ht="25.5" hidden="1" outlineLevel="1">
      <c r="A47" s="29"/>
      <c r="B47" s="613"/>
      <c r="C47" s="616"/>
      <c r="D47" s="30"/>
      <c r="E47" s="50" t="s">
        <v>5375</v>
      </c>
      <c r="F47" s="50" t="s">
        <v>5371</v>
      </c>
      <c r="G47" s="967"/>
      <c r="H47" s="57"/>
      <c r="I47" s="321"/>
      <c r="J47" s="301"/>
      <c r="K47" s="59"/>
      <c r="L47" s="201"/>
      <c r="M47" s="202"/>
      <c r="O47" s="77" t="b">
        <f t="shared" si="6"/>
        <v>1</v>
      </c>
      <c r="P47" s="77" t="b">
        <f t="shared" si="7"/>
        <v>1</v>
      </c>
      <c r="Q47" s="77" t="b">
        <f t="shared" si="8"/>
        <v>1</v>
      </c>
      <c r="R47" s="77">
        <f t="shared" si="9"/>
        <v>0</v>
      </c>
      <c r="T47" s="77">
        <v>45</v>
      </c>
    </row>
    <row r="48" spans="1:20" s="63" customFormat="1" hidden="1" outlineLevel="1">
      <c r="A48" s="29"/>
      <c r="B48" s="606">
        <v>300</v>
      </c>
      <c r="C48" s="608">
        <v>323</v>
      </c>
      <c r="D48" s="37">
        <v>19</v>
      </c>
      <c r="E48" s="61" t="s">
        <v>4565</v>
      </c>
      <c r="F48" s="62" t="s">
        <v>4565</v>
      </c>
      <c r="G48" s="906">
        <v>754</v>
      </c>
      <c r="H48" s="39" t="s">
        <v>12</v>
      </c>
      <c r="I48" s="315"/>
      <c r="J48" s="159">
        <v>0</v>
      </c>
      <c r="K48" s="159">
        <v>0</v>
      </c>
      <c r="L48" s="232">
        <f>J48+K48</f>
        <v>0</v>
      </c>
      <c r="M48" s="200">
        <f>L48*(G48+I48)</f>
        <v>0</v>
      </c>
      <c r="O48" s="77" t="b">
        <f t="shared" si="6"/>
        <v>0</v>
      </c>
      <c r="P48" s="77" t="b">
        <f t="shared" si="7"/>
        <v>0</v>
      </c>
      <c r="Q48" s="77" t="b">
        <f t="shared" si="8"/>
        <v>0</v>
      </c>
      <c r="R48" s="77">
        <f t="shared" si="9"/>
        <v>0</v>
      </c>
      <c r="T48" s="77">
        <v>46</v>
      </c>
    </row>
    <row r="49" spans="1:20" s="63" customFormat="1" hidden="1" outlineLevel="1">
      <c r="A49" s="29"/>
      <c r="B49" s="606">
        <v>300</v>
      </c>
      <c r="C49" s="608">
        <v>323</v>
      </c>
      <c r="D49" s="37">
        <v>20</v>
      </c>
      <c r="E49" s="64" t="s">
        <v>4566</v>
      </c>
      <c r="F49" s="65" t="s">
        <v>4566</v>
      </c>
      <c r="G49" s="906">
        <v>20</v>
      </c>
      <c r="H49" s="39" t="s">
        <v>12</v>
      </c>
      <c r="I49" s="315"/>
      <c r="J49" s="159">
        <v>0</v>
      </c>
      <c r="K49" s="159">
        <v>0</v>
      </c>
      <c r="L49" s="232">
        <f>J49+K49</f>
        <v>0</v>
      </c>
      <c r="M49" s="200">
        <f>L49*(G49+I49)</f>
        <v>0</v>
      </c>
      <c r="O49" s="77" t="b">
        <f t="shared" si="6"/>
        <v>0</v>
      </c>
      <c r="P49" s="77" t="b">
        <f t="shared" si="7"/>
        <v>0</v>
      </c>
      <c r="Q49" s="77" t="b">
        <f t="shared" si="8"/>
        <v>0</v>
      </c>
      <c r="R49" s="77">
        <f t="shared" si="9"/>
        <v>0</v>
      </c>
      <c r="T49" s="77">
        <v>47</v>
      </c>
    </row>
    <row r="50" spans="1:20" s="63" customFormat="1" hidden="1" outlineLevel="1">
      <c r="A50" s="29"/>
      <c r="B50" s="606">
        <v>300</v>
      </c>
      <c r="C50" s="608">
        <v>323</v>
      </c>
      <c r="D50" s="37">
        <v>21</v>
      </c>
      <c r="E50" s="66" t="s">
        <v>4567</v>
      </c>
      <c r="F50" s="67" t="s">
        <v>4567</v>
      </c>
      <c r="G50" s="906">
        <v>105</v>
      </c>
      <c r="H50" s="39" t="s">
        <v>12</v>
      </c>
      <c r="I50" s="315"/>
      <c r="J50" s="159">
        <v>0</v>
      </c>
      <c r="K50" s="159">
        <v>0</v>
      </c>
      <c r="L50" s="232">
        <f>J50+K50</f>
        <v>0</v>
      </c>
      <c r="M50" s="200">
        <f>L50*(G50+I50)</f>
        <v>0</v>
      </c>
      <c r="O50" s="77" t="b">
        <f t="shared" si="6"/>
        <v>0</v>
      </c>
      <c r="P50" s="77" t="b">
        <f t="shared" si="7"/>
        <v>0</v>
      </c>
      <c r="Q50" s="77" t="b">
        <f t="shared" si="8"/>
        <v>0</v>
      </c>
      <c r="R50" s="77">
        <f t="shared" si="9"/>
        <v>0</v>
      </c>
      <c r="T50" s="77">
        <v>48</v>
      </c>
    </row>
    <row r="51" spans="1:20" s="69" customFormat="1" hidden="1" outlineLevel="1">
      <c r="A51" s="29"/>
      <c r="B51" s="613"/>
      <c r="C51" s="617"/>
      <c r="D51" s="37"/>
      <c r="E51" s="14" t="s">
        <v>4574</v>
      </c>
      <c r="F51" s="14" t="s">
        <v>5357</v>
      </c>
      <c r="G51" s="910"/>
      <c r="H51" s="68"/>
      <c r="I51" s="462"/>
      <c r="J51" s="301"/>
      <c r="K51" s="301"/>
      <c r="L51" s="463"/>
      <c r="M51" s="202"/>
      <c r="O51" s="77" t="b">
        <f t="shared" si="6"/>
        <v>1</v>
      </c>
      <c r="P51" s="77" t="b">
        <f t="shared" si="7"/>
        <v>1</v>
      </c>
      <c r="Q51" s="77" t="b">
        <f t="shared" si="8"/>
        <v>1</v>
      </c>
      <c r="R51" s="77">
        <f t="shared" si="9"/>
        <v>0</v>
      </c>
      <c r="T51" s="77">
        <v>49</v>
      </c>
    </row>
    <row r="52" spans="1:20" s="63" customFormat="1" hidden="1" outlineLevel="1">
      <c r="A52" s="29"/>
      <c r="B52" s="606">
        <v>300</v>
      </c>
      <c r="C52" s="608">
        <v>323</v>
      </c>
      <c r="D52" s="37">
        <v>22</v>
      </c>
      <c r="E52" s="38" t="s">
        <v>4568</v>
      </c>
      <c r="F52" s="70" t="s">
        <v>4569</v>
      </c>
      <c r="G52" s="906">
        <v>7</v>
      </c>
      <c r="H52" s="39" t="s">
        <v>55</v>
      </c>
      <c r="I52" s="315"/>
      <c r="J52" s="159">
        <v>0</v>
      </c>
      <c r="K52" s="159">
        <v>0</v>
      </c>
      <c r="L52" s="232">
        <f t="shared" ref="L52:L57" si="12">J52+K52</f>
        <v>0</v>
      </c>
      <c r="M52" s="200">
        <f t="shared" ref="M52:M57" si="13">L52*(G52+I52)</f>
        <v>0</v>
      </c>
      <c r="O52" s="77" t="b">
        <f t="shared" si="6"/>
        <v>0</v>
      </c>
      <c r="P52" s="77" t="b">
        <f t="shared" si="7"/>
        <v>0</v>
      </c>
      <c r="Q52" s="77" t="b">
        <f t="shared" si="8"/>
        <v>0</v>
      </c>
      <c r="R52" s="77">
        <f t="shared" si="9"/>
        <v>0</v>
      </c>
      <c r="T52" s="77">
        <v>50</v>
      </c>
    </row>
    <row r="53" spans="1:20" s="63" customFormat="1" hidden="1" outlineLevel="1">
      <c r="A53" s="29" t="s">
        <v>5251</v>
      </c>
      <c r="B53" s="606">
        <v>300</v>
      </c>
      <c r="C53" s="608">
        <v>323</v>
      </c>
      <c r="D53" s="37">
        <v>23</v>
      </c>
      <c r="E53" s="38" t="s">
        <v>4570</v>
      </c>
      <c r="F53" s="70" t="s">
        <v>4571</v>
      </c>
      <c r="G53" s="906">
        <v>62</v>
      </c>
      <c r="H53" s="39" t="s">
        <v>55</v>
      </c>
      <c r="I53" s="315"/>
      <c r="J53" s="159">
        <v>0</v>
      </c>
      <c r="K53" s="159">
        <v>0</v>
      </c>
      <c r="L53" s="232">
        <f t="shared" si="12"/>
        <v>0</v>
      </c>
      <c r="M53" s="200">
        <f t="shared" si="13"/>
        <v>0</v>
      </c>
      <c r="O53" s="77" t="b">
        <f t="shared" si="6"/>
        <v>0</v>
      </c>
      <c r="P53" s="77" t="b">
        <f t="shared" si="7"/>
        <v>0</v>
      </c>
      <c r="Q53" s="77" t="b">
        <f t="shared" si="8"/>
        <v>0</v>
      </c>
      <c r="R53" s="77">
        <f t="shared" si="9"/>
        <v>0</v>
      </c>
      <c r="T53" s="77">
        <v>51</v>
      </c>
    </row>
    <row r="54" spans="1:20" s="63" customFormat="1" hidden="1" outlineLevel="1">
      <c r="A54" s="29" t="s">
        <v>5251</v>
      </c>
      <c r="B54" s="606">
        <v>300</v>
      </c>
      <c r="C54" s="608">
        <v>323</v>
      </c>
      <c r="D54" s="37">
        <v>24</v>
      </c>
      <c r="E54" s="38" t="s">
        <v>4572</v>
      </c>
      <c r="F54" s="70" t="s">
        <v>4573</v>
      </c>
      <c r="G54" s="906">
        <v>10</v>
      </c>
      <c r="H54" s="39" t="s">
        <v>55</v>
      </c>
      <c r="I54" s="315"/>
      <c r="J54" s="159">
        <v>0</v>
      </c>
      <c r="K54" s="159">
        <v>0</v>
      </c>
      <c r="L54" s="232">
        <f t="shared" si="12"/>
        <v>0</v>
      </c>
      <c r="M54" s="200">
        <f t="shared" si="13"/>
        <v>0</v>
      </c>
      <c r="O54" s="77" t="b">
        <f t="shared" si="6"/>
        <v>0</v>
      </c>
      <c r="P54" s="77" t="b">
        <f t="shared" si="7"/>
        <v>0</v>
      </c>
      <c r="Q54" s="77" t="b">
        <f t="shared" si="8"/>
        <v>0</v>
      </c>
      <c r="R54" s="77">
        <f t="shared" si="9"/>
        <v>0</v>
      </c>
      <c r="T54" s="77">
        <v>52</v>
      </c>
    </row>
    <row r="55" spans="1:20" s="63" customFormat="1" hidden="1" outlineLevel="1">
      <c r="A55" s="29" t="s">
        <v>5251</v>
      </c>
      <c r="B55" s="606">
        <v>300</v>
      </c>
      <c r="C55" s="608">
        <v>323</v>
      </c>
      <c r="D55" s="37">
        <v>25</v>
      </c>
      <c r="E55" s="38" t="s">
        <v>5765</v>
      </c>
      <c r="F55" s="70" t="s">
        <v>5767</v>
      </c>
      <c r="G55" s="906">
        <v>85</v>
      </c>
      <c r="H55" s="39" t="s">
        <v>0</v>
      </c>
      <c r="I55" s="315"/>
      <c r="J55" s="159">
        <v>0</v>
      </c>
      <c r="K55" s="159">
        <v>0</v>
      </c>
      <c r="L55" s="232">
        <f t="shared" si="12"/>
        <v>0</v>
      </c>
      <c r="M55" s="200">
        <f t="shared" si="13"/>
        <v>0</v>
      </c>
      <c r="O55" s="77" t="b">
        <f t="shared" si="6"/>
        <v>0</v>
      </c>
      <c r="P55" s="77"/>
      <c r="Q55" s="77"/>
      <c r="R55" s="77"/>
      <c r="T55" s="77"/>
    </row>
    <row r="56" spans="1:20" s="63" customFormat="1" hidden="1" outlineLevel="1">
      <c r="A56" s="29" t="s">
        <v>5251</v>
      </c>
      <c r="B56" s="606">
        <v>300</v>
      </c>
      <c r="C56" s="608">
        <v>323</v>
      </c>
      <c r="D56" s="37">
        <v>26</v>
      </c>
      <c r="E56" s="38" t="s">
        <v>5766</v>
      </c>
      <c r="F56" s="70" t="s">
        <v>5768</v>
      </c>
      <c r="G56" s="906">
        <v>7.2</v>
      </c>
      <c r="H56" s="39" t="s">
        <v>6</v>
      </c>
      <c r="I56" s="315"/>
      <c r="J56" s="159">
        <v>0</v>
      </c>
      <c r="K56" s="159">
        <v>0</v>
      </c>
      <c r="L56" s="232">
        <f t="shared" si="12"/>
        <v>0</v>
      </c>
      <c r="M56" s="200">
        <f t="shared" si="13"/>
        <v>0</v>
      </c>
      <c r="O56" s="77" t="b">
        <f t="shared" si="6"/>
        <v>0</v>
      </c>
      <c r="P56" s="77"/>
      <c r="Q56" s="77"/>
      <c r="R56" s="77"/>
      <c r="T56" s="77"/>
    </row>
    <row r="57" spans="1:20" s="63" customFormat="1" ht="13.5" hidden="1" outlineLevel="1" thickBot="1">
      <c r="A57" s="29"/>
      <c r="B57" s="606">
        <v>300</v>
      </c>
      <c r="C57" s="608">
        <v>323</v>
      </c>
      <c r="D57" s="37">
        <v>27</v>
      </c>
      <c r="E57" s="38" t="s">
        <v>5359</v>
      </c>
      <c r="F57" s="70" t="s">
        <v>5358</v>
      </c>
      <c r="G57" s="906">
        <v>8</v>
      </c>
      <c r="H57" s="39" t="s">
        <v>55</v>
      </c>
      <c r="I57" s="315"/>
      <c r="J57" s="159">
        <v>0</v>
      </c>
      <c r="K57" s="159">
        <v>0</v>
      </c>
      <c r="L57" s="232">
        <f t="shared" si="12"/>
        <v>0</v>
      </c>
      <c r="M57" s="200">
        <f t="shared" si="13"/>
        <v>0</v>
      </c>
      <c r="O57" s="77" t="b">
        <f t="shared" si="6"/>
        <v>0</v>
      </c>
      <c r="P57" s="77" t="b">
        <f t="shared" si="7"/>
        <v>0</v>
      </c>
      <c r="Q57" s="77" t="b">
        <f t="shared" si="8"/>
        <v>0</v>
      </c>
      <c r="R57" s="77">
        <f t="shared" si="9"/>
        <v>0</v>
      </c>
      <c r="T57" s="77">
        <v>53</v>
      </c>
    </row>
    <row r="58" spans="1:20" s="5" customFormat="1" ht="13.5" hidden="1" outlineLevel="1" thickBot="1">
      <c r="A58" s="33"/>
      <c r="B58" s="609">
        <v>300</v>
      </c>
      <c r="C58" s="610">
        <v>323</v>
      </c>
      <c r="D58" s="431"/>
      <c r="E58" s="60" t="s">
        <v>146</v>
      </c>
      <c r="F58" s="60" t="s">
        <v>150</v>
      </c>
      <c r="G58" s="905"/>
      <c r="H58" s="294"/>
      <c r="I58" s="323"/>
      <c r="J58" s="95"/>
      <c r="K58" s="23"/>
      <c r="L58" s="194"/>
      <c r="M58" s="203">
        <f>SUM(M26:M57)</f>
        <v>0</v>
      </c>
      <c r="O58" s="77" t="b">
        <f t="shared" si="6"/>
        <v>1</v>
      </c>
      <c r="P58" s="77" t="b">
        <f t="shared" si="7"/>
        <v>1</v>
      </c>
      <c r="Q58" s="77" t="b">
        <f t="shared" si="8"/>
        <v>0</v>
      </c>
      <c r="R58" s="77" t="str">
        <f t="shared" si="9"/>
        <v>!!!</v>
      </c>
      <c r="T58" s="77">
        <v>54</v>
      </c>
    </row>
    <row r="59" spans="1:20" s="5" customFormat="1" ht="15.75" hidden="1" outlineLevel="1" thickBot="1">
      <c r="A59" s="577"/>
      <c r="B59" s="601">
        <v>300</v>
      </c>
      <c r="C59" s="605">
        <v>324</v>
      </c>
      <c r="D59" s="557"/>
      <c r="E59" s="47" t="s">
        <v>24</v>
      </c>
      <c r="F59" s="47" t="s">
        <v>153</v>
      </c>
      <c r="G59" s="902"/>
      <c r="H59" s="100"/>
      <c r="I59" s="317"/>
      <c r="J59" s="299"/>
      <c r="K59" s="48"/>
      <c r="L59" s="192"/>
      <c r="M59" s="193"/>
      <c r="O59" s="77" t="b">
        <f t="shared" si="6"/>
        <v>1</v>
      </c>
      <c r="P59" s="77" t="b">
        <f t="shared" si="7"/>
        <v>1</v>
      </c>
      <c r="Q59" s="77" t="b">
        <f t="shared" si="8"/>
        <v>1</v>
      </c>
      <c r="R59" s="77">
        <f t="shared" si="9"/>
        <v>0</v>
      </c>
      <c r="T59" s="77">
        <v>55</v>
      </c>
    </row>
    <row r="60" spans="1:20" s="5" customFormat="1" ht="22.5" hidden="1" outlineLevel="1">
      <c r="A60" s="29"/>
      <c r="B60" s="606">
        <v>300</v>
      </c>
      <c r="C60" s="607">
        <v>324</v>
      </c>
      <c r="D60" s="30">
        <v>1</v>
      </c>
      <c r="E60" s="31" t="s">
        <v>4698</v>
      </c>
      <c r="F60" s="31" t="s">
        <v>4691</v>
      </c>
      <c r="G60" s="904">
        <v>1280</v>
      </c>
      <c r="H60" s="32" t="s">
        <v>5</v>
      </c>
      <c r="I60" s="320"/>
      <c r="J60" s="159">
        <v>0</v>
      </c>
      <c r="K60" s="58">
        <v>0</v>
      </c>
      <c r="L60" s="199">
        <f>J60+K60</f>
        <v>0</v>
      </c>
      <c r="M60" s="200">
        <f>L60*(G60+I60)</f>
        <v>0</v>
      </c>
      <c r="O60" s="77" t="b">
        <f t="shared" si="6"/>
        <v>0</v>
      </c>
      <c r="P60" s="77" t="b">
        <f t="shared" si="7"/>
        <v>0</v>
      </c>
      <c r="Q60" s="77" t="b">
        <f t="shared" si="8"/>
        <v>0</v>
      </c>
      <c r="R60" s="77">
        <f t="shared" si="9"/>
        <v>0</v>
      </c>
      <c r="T60" s="77">
        <v>56</v>
      </c>
    </row>
    <row r="61" spans="1:20" s="5" customFormat="1" hidden="1" outlineLevel="1">
      <c r="A61" s="29"/>
      <c r="B61" s="606">
        <v>300</v>
      </c>
      <c r="C61" s="607">
        <v>324</v>
      </c>
      <c r="D61" s="30">
        <v>3</v>
      </c>
      <c r="E61" s="31" t="s">
        <v>4697</v>
      </c>
      <c r="F61" s="31" t="s">
        <v>4692</v>
      </c>
      <c r="G61" s="904">
        <v>2150</v>
      </c>
      <c r="H61" s="32" t="s">
        <v>5</v>
      </c>
      <c r="I61" s="320"/>
      <c r="J61" s="159">
        <v>0</v>
      </c>
      <c r="K61" s="58">
        <v>0</v>
      </c>
      <c r="L61" s="199">
        <f>J61+K61</f>
        <v>0</v>
      </c>
      <c r="M61" s="200">
        <f>L61*(G61+I61)</f>
        <v>0</v>
      </c>
      <c r="O61" s="77" t="b">
        <f t="shared" si="6"/>
        <v>0</v>
      </c>
      <c r="P61" s="77" t="b">
        <f t="shared" si="7"/>
        <v>0</v>
      </c>
      <c r="Q61" s="77" t="b">
        <f t="shared" si="8"/>
        <v>0</v>
      </c>
      <c r="R61" s="77">
        <f t="shared" si="9"/>
        <v>0</v>
      </c>
      <c r="T61" s="77">
        <v>57</v>
      </c>
    </row>
    <row r="62" spans="1:20" s="5" customFormat="1" hidden="1" outlineLevel="1">
      <c r="A62" s="29"/>
      <c r="B62" s="606">
        <v>300</v>
      </c>
      <c r="C62" s="607">
        <v>324</v>
      </c>
      <c r="D62" s="30">
        <v>4</v>
      </c>
      <c r="E62" s="31" t="s">
        <v>4696</v>
      </c>
      <c r="F62" s="31" t="s">
        <v>4693</v>
      </c>
      <c r="G62" s="904">
        <v>5950</v>
      </c>
      <c r="H62" s="32" t="s">
        <v>5</v>
      </c>
      <c r="I62" s="320"/>
      <c r="J62" s="159">
        <v>0</v>
      </c>
      <c r="K62" s="58">
        <v>0</v>
      </c>
      <c r="L62" s="199">
        <f>J62+K62</f>
        <v>0</v>
      </c>
      <c r="M62" s="200">
        <f>L62*(G62+I62)</f>
        <v>0</v>
      </c>
      <c r="O62" s="77" t="b">
        <f t="shared" si="6"/>
        <v>0</v>
      </c>
      <c r="P62" s="77" t="b">
        <f t="shared" si="7"/>
        <v>0</v>
      </c>
      <c r="Q62" s="77" t="b">
        <f t="shared" si="8"/>
        <v>0</v>
      </c>
      <c r="R62" s="77">
        <f t="shared" si="9"/>
        <v>0</v>
      </c>
      <c r="T62" s="77">
        <v>58</v>
      </c>
    </row>
    <row r="63" spans="1:20" s="5" customFormat="1" ht="22.5" hidden="1" outlineLevel="1">
      <c r="A63" s="29"/>
      <c r="B63" s="606">
        <v>300</v>
      </c>
      <c r="C63" s="607">
        <v>324</v>
      </c>
      <c r="D63" s="30">
        <v>5</v>
      </c>
      <c r="E63" s="31" t="s">
        <v>4695</v>
      </c>
      <c r="F63" s="31" t="s">
        <v>4694</v>
      </c>
      <c r="G63" s="904">
        <v>320</v>
      </c>
      <c r="H63" s="32" t="s">
        <v>5</v>
      </c>
      <c r="I63" s="320"/>
      <c r="J63" s="159">
        <v>0</v>
      </c>
      <c r="K63" s="58">
        <v>0</v>
      </c>
      <c r="L63" s="199">
        <f>J63+K63</f>
        <v>0</v>
      </c>
      <c r="M63" s="200">
        <f>L63*(G63+I63)</f>
        <v>0</v>
      </c>
      <c r="O63" s="77" t="b">
        <f t="shared" si="6"/>
        <v>0</v>
      </c>
      <c r="P63" s="77" t="b">
        <f t="shared" si="7"/>
        <v>0</v>
      </c>
      <c r="Q63" s="77" t="b">
        <f t="shared" si="8"/>
        <v>0</v>
      </c>
      <c r="R63" s="77">
        <f t="shared" si="9"/>
        <v>0</v>
      </c>
      <c r="T63" s="77">
        <v>59</v>
      </c>
    </row>
    <row r="64" spans="1:20" s="5" customFormat="1" ht="13.5" hidden="1" outlineLevel="1" thickBot="1">
      <c r="A64" s="29"/>
      <c r="B64" s="606">
        <v>300</v>
      </c>
      <c r="C64" s="608">
        <v>324</v>
      </c>
      <c r="D64" s="37">
        <v>6</v>
      </c>
      <c r="E64" s="38" t="s">
        <v>4575</v>
      </c>
      <c r="F64" s="38" t="s">
        <v>4576</v>
      </c>
      <c r="G64" s="906">
        <v>3530</v>
      </c>
      <c r="H64" s="39" t="s">
        <v>5</v>
      </c>
      <c r="I64" s="320"/>
      <c r="J64" s="159">
        <v>0</v>
      </c>
      <c r="K64" s="159">
        <v>0</v>
      </c>
      <c r="L64" s="232">
        <f>J64+K64</f>
        <v>0</v>
      </c>
      <c r="M64" s="200">
        <f>L64*(G64+I64)</f>
        <v>0</v>
      </c>
      <c r="O64" s="77" t="b">
        <f t="shared" si="6"/>
        <v>0</v>
      </c>
      <c r="P64" s="77" t="b">
        <f t="shared" si="7"/>
        <v>0</v>
      </c>
      <c r="Q64" s="77" t="b">
        <f t="shared" si="8"/>
        <v>0</v>
      </c>
      <c r="R64" s="77">
        <f t="shared" si="9"/>
        <v>0</v>
      </c>
      <c r="T64" s="77">
        <v>60</v>
      </c>
    </row>
    <row r="65" spans="1:20" s="5" customFormat="1" ht="13.5" hidden="1" outlineLevel="1" thickBot="1">
      <c r="A65" s="33"/>
      <c r="B65" s="609">
        <v>300</v>
      </c>
      <c r="C65" s="610">
        <v>324</v>
      </c>
      <c r="D65" s="431"/>
      <c r="E65" s="60" t="s">
        <v>152</v>
      </c>
      <c r="F65" s="60" t="s">
        <v>154</v>
      </c>
      <c r="G65" s="905"/>
      <c r="H65" s="294"/>
      <c r="I65" s="323"/>
      <c r="J65" s="95"/>
      <c r="K65" s="23"/>
      <c r="L65" s="194"/>
      <c r="M65" s="203">
        <f>SUM(M60:M64)</f>
        <v>0</v>
      </c>
      <c r="O65" s="77" t="b">
        <f t="shared" si="6"/>
        <v>1</v>
      </c>
      <c r="P65" s="77" t="b">
        <f t="shared" si="7"/>
        <v>1</v>
      </c>
      <c r="Q65" s="77" t="b">
        <f t="shared" si="8"/>
        <v>0</v>
      </c>
      <c r="R65" s="77" t="str">
        <f t="shared" si="9"/>
        <v>!!!</v>
      </c>
      <c r="T65" s="77">
        <v>61</v>
      </c>
    </row>
    <row r="66" spans="1:20" ht="55.15" customHeight="1" collapsed="1" thickBot="1">
      <c r="A66" s="373"/>
      <c r="B66" s="601">
        <v>300</v>
      </c>
      <c r="C66" s="602" t="s">
        <v>5171</v>
      </c>
      <c r="D66" s="431"/>
      <c r="E66" s="21" t="s">
        <v>4782</v>
      </c>
      <c r="F66" s="21" t="s">
        <v>4478</v>
      </c>
      <c r="G66" s="900"/>
      <c r="H66" s="292"/>
      <c r="I66" s="311"/>
      <c r="J66" s="95"/>
      <c r="K66" s="23"/>
      <c r="L66" s="23"/>
      <c r="M66" s="191">
        <f>SUMIF(D68:D244,"&gt;0",M68:M244)</f>
        <v>0</v>
      </c>
      <c r="O66" s="77" t="b">
        <f t="shared" si="6"/>
        <v>1</v>
      </c>
      <c r="P66" s="77" t="b">
        <f t="shared" si="7"/>
        <v>1</v>
      </c>
      <c r="Q66" s="77" t="b">
        <f t="shared" si="8"/>
        <v>0</v>
      </c>
      <c r="R66" s="77" t="str">
        <f t="shared" si="9"/>
        <v>!!!</v>
      </c>
      <c r="T66" s="77">
        <v>62</v>
      </c>
    </row>
    <row r="67" spans="1:20" s="5" customFormat="1" ht="16.5" hidden="1" outlineLevel="1" thickBot="1">
      <c r="A67" s="45"/>
      <c r="B67" s="612"/>
      <c r="C67" s="604"/>
      <c r="D67" s="555"/>
      <c r="E67" s="25" t="s">
        <v>48</v>
      </c>
      <c r="F67" s="26" t="s">
        <v>47</v>
      </c>
      <c r="G67" s="901"/>
      <c r="H67" s="130"/>
      <c r="I67" s="318"/>
      <c r="J67" s="131"/>
      <c r="K67" s="27"/>
      <c r="L67" s="195"/>
      <c r="M67" s="196"/>
      <c r="O67" s="77" t="b">
        <f t="shared" si="6"/>
        <v>1</v>
      </c>
      <c r="P67" s="77" t="b">
        <f t="shared" si="7"/>
        <v>1</v>
      </c>
      <c r="Q67" s="77" t="b">
        <f t="shared" si="8"/>
        <v>1</v>
      </c>
      <c r="R67" s="77">
        <f t="shared" si="9"/>
        <v>0</v>
      </c>
      <c r="T67" s="77">
        <v>63</v>
      </c>
    </row>
    <row r="68" spans="1:20" s="5" customFormat="1" ht="24.75" hidden="1" outlineLevel="1" thickBot="1">
      <c r="A68" s="577"/>
      <c r="B68" s="601">
        <v>300</v>
      </c>
      <c r="C68" s="602" t="s">
        <v>163</v>
      </c>
      <c r="D68" s="557"/>
      <c r="E68" s="47" t="s">
        <v>4632</v>
      </c>
      <c r="F68" s="47" t="s">
        <v>4621</v>
      </c>
      <c r="G68" s="902"/>
      <c r="H68" s="100"/>
      <c r="I68" s="317"/>
      <c r="J68" s="299"/>
      <c r="K68" s="48"/>
      <c r="L68" s="192"/>
      <c r="M68" s="193"/>
      <c r="O68" s="77" t="b">
        <f t="shared" si="6"/>
        <v>1</v>
      </c>
      <c r="P68" s="77" t="b">
        <f t="shared" si="7"/>
        <v>1</v>
      </c>
      <c r="Q68" s="77" t="b">
        <f t="shared" si="8"/>
        <v>1</v>
      </c>
      <c r="R68" s="77">
        <f t="shared" si="9"/>
        <v>0</v>
      </c>
      <c r="T68" s="77">
        <v>64</v>
      </c>
    </row>
    <row r="69" spans="1:20" s="5" customFormat="1" ht="28.15" hidden="1" customHeight="1" outlineLevel="1">
      <c r="A69" s="169"/>
      <c r="B69" s="618"/>
      <c r="C69" s="619"/>
      <c r="D69" s="438"/>
      <c r="E69" s="50" t="s">
        <v>156</v>
      </c>
      <c r="F69" s="50" t="s">
        <v>157</v>
      </c>
      <c r="G69" s="907"/>
      <c r="H69" s="51"/>
      <c r="I69" s="319"/>
      <c r="J69" s="300"/>
      <c r="K69" s="52"/>
      <c r="L69" s="197"/>
      <c r="M69" s="198"/>
      <c r="O69" s="77" t="b">
        <f t="shared" si="6"/>
        <v>1</v>
      </c>
      <c r="P69" s="77" t="b">
        <f t="shared" si="7"/>
        <v>1</v>
      </c>
      <c r="Q69" s="77" t="b">
        <f t="shared" si="8"/>
        <v>1</v>
      </c>
      <c r="R69" s="77">
        <f t="shared" si="9"/>
        <v>0</v>
      </c>
      <c r="T69" s="77">
        <v>65</v>
      </c>
    </row>
    <row r="70" spans="1:20" s="5" customFormat="1" ht="56.25" hidden="1" outlineLevel="1">
      <c r="A70" s="169"/>
      <c r="B70" s="618"/>
      <c r="C70" s="619"/>
      <c r="D70" s="438"/>
      <c r="E70" s="31" t="s">
        <v>5379</v>
      </c>
      <c r="F70" s="31" t="s">
        <v>5399</v>
      </c>
      <c r="G70" s="907"/>
      <c r="H70" s="51"/>
      <c r="I70" s="319"/>
      <c r="J70" s="300"/>
      <c r="K70" s="52"/>
      <c r="L70" s="197"/>
      <c r="M70" s="198"/>
      <c r="O70" s="77" t="b">
        <f t="shared" si="6"/>
        <v>1</v>
      </c>
      <c r="P70" s="77" t="b">
        <f t="shared" si="7"/>
        <v>1</v>
      </c>
      <c r="Q70" s="77" t="b">
        <f t="shared" si="8"/>
        <v>1</v>
      </c>
      <c r="R70" s="77">
        <f t="shared" si="9"/>
        <v>0</v>
      </c>
      <c r="T70" s="77">
        <v>66</v>
      </c>
    </row>
    <row r="71" spans="1:20" s="5" customFormat="1" hidden="1" outlineLevel="1">
      <c r="A71" s="29"/>
      <c r="B71" s="606">
        <v>300</v>
      </c>
      <c r="C71" s="607">
        <v>333</v>
      </c>
      <c r="D71" s="30">
        <v>1</v>
      </c>
      <c r="E71" s="53" t="s">
        <v>4673</v>
      </c>
      <c r="F71" s="31" t="s">
        <v>4672</v>
      </c>
      <c r="G71" s="904">
        <v>9</v>
      </c>
      <c r="H71" s="32" t="s">
        <v>5</v>
      </c>
      <c r="I71" s="320"/>
      <c r="J71" s="159">
        <v>0</v>
      </c>
      <c r="K71" s="58">
        <v>0</v>
      </c>
      <c r="L71" s="199">
        <f>J71+K71</f>
        <v>0</v>
      </c>
      <c r="M71" s="200">
        <f>L71*(G71+I71)</f>
        <v>0</v>
      </c>
      <c r="O71" s="77" t="b">
        <f t="shared" si="6"/>
        <v>0</v>
      </c>
      <c r="P71" s="77" t="b">
        <f t="shared" si="7"/>
        <v>0</v>
      </c>
      <c r="Q71" s="77" t="b">
        <f t="shared" si="8"/>
        <v>0</v>
      </c>
      <c r="R71" s="77">
        <f t="shared" si="9"/>
        <v>0</v>
      </c>
      <c r="T71" s="77">
        <v>67</v>
      </c>
    </row>
    <row r="72" spans="1:20" s="5" customFormat="1" hidden="1" outlineLevel="1">
      <c r="A72" s="29"/>
      <c r="B72" s="606">
        <v>300</v>
      </c>
      <c r="C72" s="607">
        <v>343</v>
      </c>
      <c r="D72" s="30">
        <v>2</v>
      </c>
      <c r="E72" s="54" t="s">
        <v>4674</v>
      </c>
      <c r="F72" s="31" t="s">
        <v>4675</v>
      </c>
      <c r="G72" s="904">
        <v>1864</v>
      </c>
      <c r="H72" s="32" t="s">
        <v>5</v>
      </c>
      <c r="I72" s="320"/>
      <c r="J72" s="159">
        <v>0</v>
      </c>
      <c r="K72" s="58">
        <v>0</v>
      </c>
      <c r="L72" s="199">
        <f>J72+K72</f>
        <v>0</v>
      </c>
      <c r="M72" s="200">
        <f>L72*(G72+I72)</f>
        <v>0</v>
      </c>
      <c r="O72" s="77" t="b">
        <f t="shared" si="6"/>
        <v>0</v>
      </c>
      <c r="P72" s="77" t="b">
        <f t="shared" si="7"/>
        <v>0</v>
      </c>
      <c r="Q72" s="77" t="b">
        <f t="shared" si="8"/>
        <v>0</v>
      </c>
      <c r="R72" s="77">
        <f t="shared" si="9"/>
        <v>0</v>
      </c>
      <c r="T72" s="77">
        <v>68</v>
      </c>
    </row>
    <row r="73" spans="1:20" s="5" customFormat="1" ht="25.5" hidden="1" outlineLevel="1">
      <c r="A73" s="29"/>
      <c r="B73" s="613"/>
      <c r="C73" s="616"/>
      <c r="D73" s="30"/>
      <c r="E73" s="50" t="s">
        <v>155</v>
      </c>
      <c r="F73" s="50" t="s">
        <v>158</v>
      </c>
      <c r="G73" s="904"/>
      <c r="H73" s="32"/>
      <c r="I73" s="320"/>
      <c r="J73" s="159"/>
      <c r="K73" s="58"/>
      <c r="L73" s="199"/>
      <c r="M73" s="200"/>
      <c r="O73" s="77" t="b">
        <f t="shared" si="6"/>
        <v>1</v>
      </c>
      <c r="P73" s="77" t="b">
        <f t="shared" si="7"/>
        <v>1</v>
      </c>
      <c r="Q73" s="77" t="b">
        <f t="shared" si="8"/>
        <v>1</v>
      </c>
      <c r="R73" s="77">
        <f t="shared" si="9"/>
        <v>0</v>
      </c>
      <c r="T73" s="77">
        <v>69</v>
      </c>
    </row>
    <row r="74" spans="1:20" s="55" customFormat="1" ht="45" hidden="1" outlineLevel="1">
      <c r="A74" s="29" t="s">
        <v>5251</v>
      </c>
      <c r="B74" s="613"/>
      <c r="C74" s="667"/>
      <c r="D74" s="558"/>
      <c r="E74" s="668" t="s">
        <v>5377</v>
      </c>
      <c r="F74" s="668" t="s">
        <v>5376</v>
      </c>
      <c r="G74" s="909"/>
      <c r="H74" s="57"/>
      <c r="I74" s="321"/>
      <c r="J74" s="301"/>
      <c r="K74" s="59"/>
      <c r="L74" s="201"/>
      <c r="M74" s="202"/>
      <c r="O74" s="77" t="b">
        <f t="shared" si="6"/>
        <v>1</v>
      </c>
      <c r="P74" s="77" t="b">
        <f t="shared" si="7"/>
        <v>1</v>
      </c>
      <c r="Q74" s="77" t="b">
        <f t="shared" si="8"/>
        <v>1</v>
      </c>
      <c r="R74" s="77">
        <f t="shared" si="9"/>
        <v>0</v>
      </c>
      <c r="T74" s="77">
        <v>70</v>
      </c>
    </row>
    <row r="75" spans="1:20" s="5" customFormat="1" hidden="1" outlineLevel="1">
      <c r="A75" s="29"/>
      <c r="B75" s="606">
        <v>300</v>
      </c>
      <c r="C75" s="616" t="s">
        <v>4631</v>
      </c>
      <c r="D75" s="30">
        <v>3</v>
      </c>
      <c r="E75" s="669" t="s">
        <v>5056</v>
      </c>
      <c r="F75" s="669" t="s">
        <v>2011</v>
      </c>
      <c r="G75" s="903">
        <v>38</v>
      </c>
      <c r="H75" s="32" t="s">
        <v>55</v>
      </c>
      <c r="I75" s="670"/>
      <c r="J75" s="159">
        <v>0</v>
      </c>
      <c r="K75" s="58">
        <v>0</v>
      </c>
      <c r="L75" s="199">
        <f t="shared" ref="L75:L106" si="14">J75+K75</f>
        <v>0</v>
      </c>
      <c r="M75" s="200">
        <f t="shared" ref="M75:M106" si="15">L75*(G75+I75)</f>
        <v>0</v>
      </c>
      <c r="O75" s="77" t="b">
        <f t="shared" si="6"/>
        <v>0</v>
      </c>
      <c r="P75" s="77" t="b">
        <f t="shared" si="7"/>
        <v>0</v>
      </c>
      <c r="Q75" s="77" t="b">
        <f t="shared" si="8"/>
        <v>0</v>
      </c>
      <c r="R75" s="77">
        <f t="shared" si="9"/>
        <v>0</v>
      </c>
      <c r="T75" s="77">
        <v>71</v>
      </c>
    </row>
    <row r="76" spans="1:20" s="5" customFormat="1" hidden="1" outlineLevel="1">
      <c r="A76" s="29"/>
      <c r="B76" s="606">
        <v>300</v>
      </c>
      <c r="C76" s="616" t="s">
        <v>4631</v>
      </c>
      <c r="D76" s="30">
        <v>4</v>
      </c>
      <c r="E76" s="669" t="s">
        <v>5057</v>
      </c>
      <c r="F76" s="669" t="s">
        <v>2012</v>
      </c>
      <c r="G76" s="903">
        <v>7</v>
      </c>
      <c r="H76" s="32" t="s">
        <v>55</v>
      </c>
      <c r="I76" s="670"/>
      <c r="J76" s="159">
        <v>0</v>
      </c>
      <c r="K76" s="58">
        <v>0</v>
      </c>
      <c r="L76" s="199">
        <f t="shared" si="14"/>
        <v>0</v>
      </c>
      <c r="M76" s="200">
        <f t="shared" si="15"/>
        <v>0</v>
      </c>
      <c r="O76" s="77" t="b">
        <f t="shared" ref="O76:O139" si="16">ISBLANK(D76)</f>
        <v>0</v>
      </c>
      <c r="P76" s="77" t="b">
        <f t="shared" ref="P76:P139" si="17">ISBLANK(G76)</f>
        <v>0</v>
      </c>
      <c r="Q76" s="77" t="b">
        <f t="shared" ref="Q76:Q139" si="18">ISBLANK(M76)</f>
        <v>0</v>
      </c>
      <c r="R76" s="77">
        <f t="shared" ref="R76:R139" si="19">IF(AND(O76=P76,O76=Q76),,"!!!")</f>
        <v>0</v>
      </c>
      <c r="T76" s="77">
        <v>72</v>
      </c>
    </row>
    <row r="77" spans="1:20" s="5" customFormat="1" hidden="1" outlineLevel="1">
      <c r="A77" s="29"/>
      <c r="B77" s="606">
        <v>300</v>
      </c>
      <c r="C77" s="616" t="s">
        <v>4631</v>
      </c>
      <c r="D77" s="30">
        <v>5</v>
      </c>
      <c r="E77" s="669" t="s">
        <v>5058</v>
      </c>
      <c r="F77" s="669" t="s">
        <v>2013</v>
      </c>
      <c r="G77" s="903">
        <v>12</v>
      </c>
      <c r="H77" s="32" t="s">
        <v>55</v>
      </c>
      <c r="I77" s="670"/>
      <c r="J77" s="159">
        <v>0</v>
      </c>
      <c r="K77" s="58">
        <v>0</v>
      </c>
      <c r="L77" s="199">
        <f t="shared" si="14"/>
        <v>0</v>
      </c>
      <c r="M77" s="200">
        <f t="shared" si="15"/>
        <v>0</v>
      </c>
      <c r="O77" s="77" t="b">
        <f t="shared" si="16"/>
        <v>0</v>
      </c>
      <c r="P77" s="77" t="b">
        <f t="shared" si="17"/>
        <v>0</v>
      </c>
      <c r="Q77" s="77" t="b">
        <f t="shared" si="18"/>
        <v>0</v>
      </c>
      <c r="R77" s="77">
        <f t="shared" si="19"/>
        <v>0</v>
      </c>
      <c r="T77" s="77">
        <v>73</v>
      </c>
    </row>
    <row r="78" spans="1:20" s="5" customFormat="1" hidden="1" outlineLevel="1">
      <c r="A78" s="29"/>
      <c r="B78" s="606">
        <v>300</v>
      </c>
      <c r="C78" s="616" t="s">
        <v>4631</v>
      </c>
      <c r="D78" s="30">
        <v>6</v>
      </c>
      <c r="E78" s="669" t="s">
        <v>5059</v>
      </c>
      <c r="F78" s="669" t="s">
        <v>2014</v>
      </c>
      <c r="G78" s="903">
        <v>1</v>
      </c>
      <c r="H78" s="32" t="s">
        <v>55</v>
      </c>
      <c r="I78" s="670"/>
      <c r="J78" s="159">
        <v>0</v>
      </c>
      <c r="K78" s="58">
        <v>0</v>
      </c>
      <c r="L78" s="199">
        <f t="shared" si="14"/>
        <v>0</v>
      </c>
      <c r="M78" s="200">
        <f t="shared" si="15"/>
        <v>0</v>
      </c>
      <c r="O78" s="77" t="b">
        <f t="shared" si="16"/>
        <v>0</v>
      </c>
      <c r="P78" s="77" t="b">
        <f t="shared" si="17"/>
        <v>0</v>
      </c>
      <c r="Q78" s="77" t="b">
        <f t="shared" si="18"/>
        <v>0</v>
      </c>
      <c r="R78" s="77">
        <f t="shared" si="19"/>
        <v>0</v>
      </c>
      <c r="T78" s="77">
        <v>74</v>
      </c>
    </row>
    <row r="79" spans="1:20" s="5" customFormat="1" hidden="1" outlineLevel="1">
      <c r="A79" s="29"/>
      <c r="B79" s="606">
        <v>300</v>
      </c>
      <c r="C79" s="616" t="s">
        <v>4631</v>
      </c>
      <c r="D79" s="30">
        <v>7</v>
      </c>
      <c r="E79" s="669" t="s">
        <v>5060</v>
      </c>
      <c r="F79" s="669" t="s">
        <v>2015</v>
      </c>
      <c r="G79" s="903">
        <v>1</v>
      </c>
      <c r="H79" s="32" t="s">
        <v>55</v>
      </c>
      <c r="I79" s="670"/>
      <c r="J79" s="159">
        <v>0</v>
      </c>
      <c r="K79" s="58">
        <v>0</v>
      </c>
      <c r="L79" s="199">
        <f t="shared" si="14"/>
        <v>0</v>
      </c>
      <c r="M79" s="200">
        <f t="shared" si="15"/>
        <v>0</v>
      </c>
      <c r="O79" s="77" t="b">
        <f t="shared" si="16"/>
        <v>0</v>
      </c>
      <c r="P79" s="77" t="b">
        <f t="shared" si="17"/>
        <v>0</v>
      </c>
      <c r="Q79" s="77" t="b">
        <f t="shared" si="18"/>
        <v>0</v>
      </c>
      <c r="R79" s="77">
        <f t="shared" si="19"/>
        <v>0</v>
      </c>
      <c r="T79" s="77">
        <v>75</v>
      </c>
    </row>
    <row r="80" spans="1:20" s="5" customFormat="1" hidden="1" outlineLevel="1">
      <c r="A80" s="29"/>
      <c r="B80" s="606">
        <v>300</v>
      </c>
      <c r="C80" s="616" t="s">
        <v>4631</v>
      </c>
      <c r="D80" s="30">
        <v>8</v>
      </c>
      <c r="E80" s="669" t="s">
        <v>5061</v>
      </c>
      <c r="F80" s="669" t="s">
        <v>2016</v>
      </c>
      <c r="G80" s="903">
        <v>2</v>
      </c>
      <c r="H80" s="32" t="s">
        <v>55</v>
      </c>
      <c r="I80" s="670"/>
      <c r="J80" s="159">
        <v>0</v>
      </c>
      <c r="K80" s="58">
        <v>0</v>
      </c>
      <c r="L80" s="199">
        <f t="shared" si="14"/>
        <v>0</v>
      </c>
      <c r="M80" s="200">
        <f t="shared" si="15"/>
        <v>0</v>
      </c>
      <c r="O80" s="77" t="b">
        <f t="shared" si="16"/>
        <v>0</v>
      </c>
      <c r="P80" s="77" t="b">
        <f t="shared" si="17"/>
        <v>0</v>
      </c>
      <c r="Q80" s="77" t="b">
        <f t="shared" si="18"/>
        <v>0</v>
      </c>
      <c r="R80" s="77">
        <f t="shared" si="19"/>
        <v>0</v>
      </c>
      <c r="T80" s="77">
        <v>76</v>
      </c>
    </row>
    <row r="81" spans="1:20" s="5" customFormat="1" hidden="1" outlineLevel="1">
      <c r="A81" s="29"/>
      <c r="B81" s="606">
        <v>300</v>
      </c>
      <c r="C81" s="616" t="s">
        <v>4631</v>
      </c>
      <c r="D81" s="30">
        <v>9</v>
      </c>
      <c r="E81" s="669" t="s">
        <v>5062</v>
      </c>
      <c r="F81" s="669" t="s">
        <v>2017</v>
      </c>
      <c r="G81" s="903">
        <v>1</v>
      </c>
      <c r="H81" s="32" t="s">
        <v>55</v>
      </c>
      <c r="I81" s="670"/>
      <c r="J81" s="159">
        <v>0</v>
      </c>
      <c r="K81" s="58">
        <v>0</v>
      </c>
      <c r="L81" s="199">
        <f t="shared" si="14"/>
        <v>0</v>
      </c>
      <c r="M81" s="200">
        <f t="shared" si="15"/>
        <v>0</v>
      </c>
      <c r="O81" s="77" t="b">
        <f t="shared" si="16"/>
        <v>0</v>
      </c>
      <c r="P81" s="77" t="b">
        <f t="shared" si="17"/>
        <v>0</v>
      </c>
      <c r="Q81" s="77" t="b">
        <f t="shared" si="18"/>
        <v>0</v>
      </c>
      <c r="R81" s="77">
        <f t="shared" si="19"/>
        <v>0</v>
      </c>
      <c r="T81" s="77">
        <v>77</v>
      </c>
    </row>
    <row r="82" spans="1:20" s="5" customFormat="1" hidden="1" outlineLevel="1">
      <c r="A82" s="29"/>
      <c r="B82" s="606">
        <v>300</v>
      </c>
      <c r="C82" s="616" t="s">
        <v>4631</v>
      </c>
      <c r="D82" s="30">
        <v>10</v>
      </c>
      <c r="E82" s="669" t="s">
        <v>5063</v>
      </c>
      <c r="F82" s="669" t="s">
        <v>2018</v>
      </c>
      <c r="G82" s="903">
        <v>1</v>
      </c>
      <c r="H82" s="32" t="s">
        <v>55</v>
      </c>
      <c r="I82" s="670"/>
      <c r="J82" s="159">
        <v>0</v>
      </c>
      <c r="K82" s="58">
        <v>0</v>
      </c>
      <c r="L82" s="199">
        <f t="shared" si="14"/>
        <v>0</v>
      </c>
      <c r="M82" s="200">
        <f t="shared" si="15"/>
        <v>0</v>
      </c>
      <c r="O82" s="77" t="b">
        <f t="shared" si="16"/>
        <v>0</v>
      </c>
      <c r="P82" s="77" t="b">
        <f t="shared" si="17"/>
        <v>0</v>
      </c>
      <c r="Q82" s="77" t="b">
        <f t="shared" si="18"/>
        <v>0</v>
      </c>
      <c r="R82" s="77">
        <f t="shared" si="19"/>
        <v>0</v>
      </c>
      <c r="T82" s="77">
        <v>78</v>
      </c>
    </row>
    <row r="83" spans="1:20" s="5" customFormat="1" hidden="1" outlineLevel="1">
      <c r="A83" s="29"/>
      <c r="B83" s="606">
        <v>300</v>
      </c>
      <c r="C83" s="616" t="s">
        <v>4631</v>
      </c>
      <c r="D83" s="30">
        <v>11</v>
      </c>
      <c r="E83" s="669" t="s">
        <v>5064</v>
      </c>
      <c r="F83" s="669" t="s">
        <v>2019</v>
      </c>
      <c r="G83" s="903">
        <v>1</v>
      </c>
      <c r="H83" s="32" t="s">
        <v>55</v>
      </c>
      <c r="I83" s="670"/>
      <c r="J83" s="159">
        <v>0</v>
      </c>
      <c r="K83" s="58">
        <v>0</v>
      </c>
      <c r="L83" s="199">
        <f t="shared" si="14"/>
        <v>0</v>
      </c>
      <c r="M83" s="200">
        <f t="shared" si="15"/>
        <v>0</v>
      </c>
      <c r="O83" s="77" t="b">
        <f t="shared" si="16"/>
        <v>0</v>
      </c>
      <c r="P83" s="77" t="b">
        <f t="shared" si="17"/>
        <v>0</v>
      </c>
      <c r="Q83" s="77" t="b">
        <f t="shared" si="18"/>
        <v>0</v>
      </c>
      <c r="R83" s="77">
        <f t="shared" si="19"/>
        <v>0</v>
      </c>
      <c r="T83" s="77">
        <v>79</v>
      </c>
    </row>
    <row r="84" spans="1:20" s="5" customFormat="1" hidden="1" outlineLevel="1">
      <c r="A84" s="29"/>
      <c r="B84" s="606">
        <v>300</v>
      </c>
      <c r="C84" s="616" t="s">
        <v>4631</v>
      </c>
      <c r="D84" s="30">
        <v>12</v>
      </c>
      <c r="E84" s="669" t="s">
        <v>5065</v>
      </c>
      <c r="F84" s="669" t="s">
        <v>2020</v>
      </c>
      <c r="G84" s="903">
        <v>1</v>
      </c>
      <c r="H84" s="32" t="s">
        <v>55</v>
      </c>
      <c r="I84" s="670"/>
      <c r="J84" s="159">
        <v>0</v>
      </c>
      <c r="K84" s="58">
        <v>0</v>
      </c>
      <c r="L84" s="199">
        <f t="shared" si="14"/>
        <v>0</v>
      </c>
      <c r="M84" s="200">
        <f t="shared" si="15"/>
        <v>0</v>
      </c>
      <c r="O84" s="77" t="b">
        <f t="shared" si="16"/>
        <v>0</v>
      </c>
      <c r="P84" s="77" t="b">
        <f t="shared" si="17"/>
        <v>0</v>
      </c>
      <c r="Q84" s="77" t="b">
        <f t="shared" si="18"/>
        <v>0</v>
      </c>
      <c r="R84" s="77">
        <f t="shared" si="19"/>
        <v>0</v>
      </c>
      <c r="T84" s="77">
        <v>80</v>
      </c>
    </row>
    <row r="85" spans="1:20" s="5" customFormat="1" hidden="1" outlineLevel="1">
      <c r="A85" s="29"/>
      <c r="B85" s="606">
        <v>300</v>
      </c>
      <c r="C85" s="616" t="s">
        <v>4631</v>
      </c>
      <c r="D85" s="30">
        <v>13</v>
      </c>
      <c r="E85" s="669" t="s">
        <v>5066</v>
      </c>
      <c r="F85" s="669" t="s">
        <v>2021</v>
      </c>
      <c r="G85" s="903">
        <v>9</v>
      </c>
      <c r="H85" s="32" t="s">
        <v>55</v>
      </c>
      <c r="I85" s="670"/>
      <c r="J85" s="159">
        <v>0</v>
      </c>
      <c r="K85" s="58">
        <v>0</v>
      </c>
      <c r="L85" s="199">
        <f t="shared" si="14"/>
        <v>0</v>
      </c>
      <c r="M85" s="200">
        <f t="shared" si="15"/>
        <v>0</v>
      </c>
      <c r="O85" s="77" t="b">
        <f t="shared" si="16"/>
        <v>0</v>
      </c>
      <c r="P85" s="77" t="b">
        <f t="shared" si="17"/>
        <v>0</v>
      </c>
      <c r="Q85" s="77" t="b">
        <f t="shared" si="18"/>
        <v>0</v>
      </c>
      <c r="R85" s="77">
        <f t="shared" si="19"/>
        <v>0</v>
      </c>
      <c r="T85" s="77">
        <v>81</v>
      </c>
    </row>
    <row r="86" spans="1:20" s="5" customFormat="1" hidden="1" outlineLevel="1">
      <c r="A86" s="29"/>
      <c r="B86" s="606">
        <v>300</v>
      </c>
      <c r="C86" s="616" t="s">
        <v>4631</v>
      </c>
      <c r="D86" s="30">
        <v>14</v>
      </c>
      <c r="E86" s="669" t="s">
        <v>5067</v>
      </c>
      <c r="F86" s="669" t="s">
        <v>2022</v>
      </c>
      <c r="G86" s="903">
        <v>1</v>
      </c>
      <c r="H86" s="32" t="s">
        <v>55</v>
      </c>
      <c r="I86" s="670"/>
      <c r="J86" s="159">
        <v>0</v>
      </c>
      <c r="K86" s="58">
        <v>0</v>
      </c>
      <c r="L86" s="199">
        <f t="shared" si="14"/>
        <v>0</v>
      </c>
      <c r="M86" s="200">
        <f t="shared" si="15"/>
        <v>0</v>
      </c>
      <c r="O86" s="77" t="b">
        <f t="shared" si="16"/>
        <v>0</v>
      </c>
      <c r="P86" s="77" t="b">
        <f t="shared" si="17"/>
        <v>0</v>
      </c>
      <c r="Q86" s="77" t="b">
        <f t="shared" si="18"/>
        <v>0</v>
      </c>
      <c r="R86" s="77">
        <f t="shared" si="19"/>
        <v>0</v>
      </c>
      <c r="T86" s="77">
        <v>82</v>
      </c>
    </row>
    <row r="87" spans="1:20" s="5" customFormat="1" hidden="1" outlineLevel="1">
      <c r="A87" s="29"/>
      <c r="B87" s="606">
        <v>300</v>
      </c>
      <c r="C87" s="616" t="s">
        <v>4631</v>
      </c>
      <c r="D87" s="30">
        <v>15</v>
      </c>
      <c r="E87" s="669" t="s">
        <v>5068</v>
      </c>
      <c r="F87" s="669" t="s">
        <v>2023</v>
      </c>
      <c r="G87" s="903">
        <v>2</v>
      </c>
      <c r="H87" s="32" t="s">
        <v>55</v>
      </c>
      <c r="I87" s="670"/>
      <c r="J87" s="159">
        <v>0</v>
      </c>
      <c r="K87" s="58">
        <v>0</v>
      </c>
      <c r="L87" s="199">
        <f t="shared" si="14"/>
        <v>0</v>
      </c>
      <c r="M87" s="200">
        <f t="shared" si="15"/>
        <v>0</v>
      </c>
      <c r="O87" s="77" t="b">
        <f t="shared" si="16"/>
        <v>0</v>
      </c>
      <c r="P87" s="77" t="b">
        <f t="shared" si="17"/>
        <v>0</v>
      </c>
      <c r="Q87" s="77" t="b">
        <f t="shared" si="18"/>
        <v>0</v>
      </c>
      <c r="R87" s="77">
        <f t="shared" si="19"/>
        <v>0</v>
      </c>
      <c r="T87" s="77">
        <v>83</v>
      </c>
    </row>
    <row r="88" spans="1:20" s="5" customFormat="1" hidden="1" outlineLevel="1">
      <c r="A88" s="29"/>
      <c r="B88" s="606">
        <v>300</v>
      </c>
      <c r="C88" s="616" t="s">
        <v>4631</v>
      </c>
      <c r="D88" s="30">
        <v>16</v>
      </c>
      <c r="E88" s="669" t="s">
        <v>5069</v>
      </c>
      <c r="F88" s="669" t="s">
        <v>2024</v>
      </c>
      <c r="G88" s="903">
        <v>19</v>
      </c>
      <c r="H88" s="32" t="s">
        <v>55</v>
      </c>
      <c r="I88" s="670"/>
      <c r="J88" s="159">
        <v>0</v>
      </c>
      <c r="K88" s="58">
        <v>0</v>
      </c>
      <c r="L88" s="199">
        <f t="shared" si="14"/>
        <v>0</v>
      </c>
      <c r="M88" s="200">
        <f t="shared" si="15"/>
        <v>0</v>
      </c>
      <c r="O88" s="77" t="b">
        <f t="shared" si="16"/>
        <v>0</v>
      </c>
      <c r="P88" s="77" t="b">
        <f t="shared" si="17"/>
        <v>0</v>
      </c>
      <c r="Q88" s="77" t="b">
        <f t="shared" si="18"/>
        <v>0</v>
      </c>
      <c r="R88" s="77">
        <f t="shared" si="19"/>
        <v>0</v>
      </c>
      <c r="T88" s="77">
        <v>84</v>
      </c>
    </row>
    <row r="89" spans="1:20" s="5" customFormat="1" hidden="1" outlineLevel="1">
      <c r="A89" s="29"/>
      <c r="B89" s="606">
        <v>300</v>
      </c>
      <c r="C89" s="616" t="s">
        <v>4631</v>
      </c>
      <c r="D89" s="30">
        <v>17</v>
      </c>
      <c r="E89" s="669" t="s">
        <v>5070</v>
      </c>
      <c r="F89" s="669" t="s">
        <v>2025</v>
      </c>
      <c r="G89" s="903">
        <v>2</v>
      </c>
      <c r="H89" s="32" t="s">
        <v>55</v>
      </c>
      <c r="I89" s="670"/>
      <c r="J89" s="159">
        <v>0</v>
      </c>
      <c r="K89" s="58">
        <v>0</v>
      </c>
      <c r="L89" s="199">
        <f t="shared" si="14"/>
        <v>0</v>
      </c>
      <c r="M89" s="200">
        <f t="shared" si="15"/>
        <v>0</v>
      </c>
      <c r="O89" s="77" t="b">
        <f t="shared" si="16"/>
        <v>0</v>
      </c>
      <c r="P89" s="77" t="b">
        <f t="shared" si="17"/>
        <v>0</v>
      </c>
      <c r="Q89" s="77" t="b">
        <f t="shared" si="18"/>
        <v>0</v>
      </c>
      <c r="R89" s="77">
        <f t="shared" si="19"/>
        <v>0</v>
      </c>
      <c r="T89" s="77">
        <v>85</v>
      </c>
    </row>
    <row r="90" spans="1:20" s="5" customFormat="1" hidden="1" outlineLevel="1">
      <c r="A90" s="29"/>
      <c r="B90" s="606">
        <v>300</v>
      </c>
      <c r="C90" s="616" t="s">
        <v>4631</v>
      </c>
      <c r="D90" s="30">
        <v>18</v>
      </c>
      <c r="E90" s="669" t="s">
        <v>5071</v>
      </c>
      <c r="F90" s="669" t="s">
        <v>2026</v>
      </c>
      <c r="G90" s="903">
        <v>1</v>
      </c>
      <c r="H90" s="32" t="s">
        <v>55</v>
      </c>
      <c r="I90" s="670"/>
      <c r="J90" s="159">
        <v>0</v>
      </c>
      <c r="K90" s="58">
        <v>0</v>
      </c>
      <c r="L90" s="199">
        <f t="shared" si="14"/>
        <v>0</v>
      </c>
      <c r="M90" s="200">
        <f t="shared" si="15"/>
        <v>0</v>
      </c>
      <c r="O90" s="77" t="b">
        <f t="shared" si="16"/>
        <v>0</v>
      </c>
      <c r="P90" s="77" t="b">
        <f t="shared" si="17"/>
        <v>0</v>
      </c>
      <c r="Q90" s="77" t="b">
        <f t="shared" si="18"/>
        <v>0</v>
      </c>
      <c r="R90" s="77">
        <f t="shared" si="19"/>
        <v>0</v>
      </c>
      <c r="T90" s="77">
        <v>86</v>
      </c>
    </row>
    <row r="91" spans="1:20" s="5" customFormat="1" hidden="1" outlineLevel="1">
      <c r="A91" s="29"/>
      <c r="B91" s="606">
        <v>300</v>
      </c>
      <c r="C91" s="616" t="s">
        <v>4631</v>
      </c>
      <c r="D91" s="30">
        <v>19</v>
      </c>
      <c r="E91" s="669" t="s">
        <v>5072</v>
      </c>
      <c r="F91" s="669" t="s">
        <v>2027</v>
      </c>
      <c r="G91" s="903">
        <v>1</v>
      </c>
      <c r="H91" s="32" t="s">
        <v>55</v>
      </c>
      <c r="I91" s="670"/>
      <c r="J91" s="159">
        <v>0</v>
      </c>
      <c r="K91" s="58">
        <v>0</v>
      </c>
      <c r="L91" s="199">
        <f t="shared" si="14"/>
        <v>0</v>
      </c>
      <c r="M91" s="200">
        <f t="shared" si="15"/>
        <v>0</v>
      </c>
      <c r="O91" s="77" t="b">
        <f t="shared" si="16"/>
        <v>0</v>
      </c>
      <c r="P91" s="77" t="b">
        <f t="shared" si="17"/>
        <v>0</v>
      </c>
      <c r="Q91" s="77" t="b">
        <f t="shared" si="18"/>
        <v>0</v>
      </c>
      <c r="R91" s="77">
        <f t="shared" si="19"/>
        <v>0</v>
      </c>
      <c r="T91" s="77">
        <v>87</v>
      </c>
    </row>
    <row r="92" spans="1:20" s="5" customFormat="1" hidden="1" outlineLevel="1">
      <c r="A92" s="29"/>
      <c r="B92" s="606">
        <v>300</v>
      </c>
      <c r="C92" s="616" t="s">
        <v>4631</v>
      </c>
      <c r="D92" s="30">
        <v>20</v>
      </c>
      <c r="E92" s="669" t="s">
        <v>5073</v>
      </c>
      <c r="F92" s="669" t="s">
        <v>2028</v>
      </c>
      <c r="G92" s="903">
        <v>1</v>
      </c>
      <c r="H92" s="32" t="s">
        <v>55</v>
      </c>
      <c r="I92" s="670"/>
      <c r="J92" s="159">
        <v>0</v>
      </c>
      <c r="K92" s="58">
        <v>0</v>
      </c>
      <c r="L92" s="199">
        <f t="shared" si="14"/>
        <v>0</v>
      </c>
      <c r="M92" s="200">
        <f t="shared" si="15"/>
        <v>0</v>
      </c>
      <c r="O92" s="77" t="b">
        <f t="shared" si="16"/>
        <v>0</v>
      </c>
      <c r="P92" s="77" t="b">
        <f t="shared" si="17"/>
        <v>0</v>
      </c>
      <c r="Q92" s="77" t="b">
        <f t="shared" si="18"/>
        <v>0</v>
      </c>
      <c r="R92" s="77">
        <f t="shared" si="19"/>
        <v>0</v>
      </c>
      <c r="T92" s="77">
        <v>88</v>
      </c>
    </row>
    <row r="93" spans="1:20" s="5" customFormat="1" hidden="1" outlineLevel="1">
      <c r="A93" s="29"/>
      <c r="B93" s="606">
        <v>300</v>
      </c>
      <c r="C93" s="616" t="s">
        <v>4631</v>
      </c>
      <c r="D93" s="30">
        <v>21</v>
      </c>
      <c r="E93" s="669" t="s">
        <v>5074</v>
      </c>
      <c r="F93" s="669" t="s">
        <v>2029</v>
      </c>
      <c r="G93" s="903">
        <v>1</v>
      </c>
      <c r="H93" s="32" t="s">
        <v>55</v>
      </c>
      <c r="I93" s="670"/>
      <c r="J93" s="159">
        <v>0</v>
      </c>
      <c r="K93" s="58">
        <v>0</v>
      </c>
      <c r="L93" s="199">
        <f t="shared" si="14"/>
        <v>0</v>
      </c>
      <c r="M93" s="200">
        <f t="shared" si="15"/>
        <v>0</v>
      </c>
      <c r="O93" s="77" t="b">
        <f t="shared" si="16"/>
        <v>0</v>
      </c>
      <c r="P93" s="77" t="b">
        <f t="shared" si="17"/>
        <v>0</v>
      </c>
      <c r="Q93" s="77" t="b">
        <f t="shared" si="18"/>
        <v>0</v>
      </c>
      <c r="R93" s="77">
        <f t="shared" si="19"/>
        <v>0</v>
      </c>
      <c r="T93" s="77">
        <v>89</v>
      </c>
    </row>
    <row r="94" spans="1:20" s="5" customFormat="1" hidden="1" outlineLevel="1">
      <c r="A94" s="29"/>
      <c r="B94" s="606">
        <v>300</v>
      </c>
      <c r="C94" s="616" t="s">
        <v>4631</v>
      </c>
      <c r="D94" s="30">
        <v>22</v>
      </c>
      <c r="E94" s="669" t="s">
        <v>5075</v>
      </c>
      <c r="F94" s="669" t="s">
        <v>2030</v>
      </c>
      <c r="G94" s="903">
        <v>6</v>
      </c>
      <c r="H94" s="32" t="s">
        <v>55</v>
      </c>
      <c r="I94" s="670"/>
      <c r="J94" s="159">
        <v>0</v>
      </c>
      <c r="K94" s="58">
        <v>0</v>
      </c>
      <c r="L94" s="199">
        <f t="shared" si="14"/>
        <v>0</v>
      </c>
      <c r="M94" s="200">
        <f t="shared" si="15"/>
        <v>0</v>
      </c>
      <c r="O94" s="77" t="b">
        <f t="shared" si="16"/>
        <v>0</v>
      </c>
      <c r="P94" s="77" t="b">
        <f t="shared" si="17"/>
        <v>0</v>
      </c>
      <c r="Q94" s="77" t="b">
        <f t="shared" si="18"/>
        <v>0</v>
      </c>
      <c r="R94" s="77">
        <f t="shared" si="19"/>
        <v>0</v>
      </c>
      <c r="T94" s="77">
        <v>90</v>
      </c>
    </row>
    <row r="95" spans="1:20" s="5" customFormat="1" hidden="1" outlineLevel="1">
      <c r="A95" s="29"/>
      <c r="B95" s="606">
        <v>300</v>
      </c>
      <c r="C95" s="616" t="s">
        <v>4631</v>
      </c>
      <c r="D95" s="30">
        <v>23</v>
      </c>
      <c r="E95" s="669" t="s">
        <v>5076</v>
      </c>
      <c r="F95" s="669" t="s">
        <v>2031</v>
      </c>
      <c r="G95" s="903">
        <v>1</v>
      </c>
      <c r="H95" s="32" t="s">
        <v>55</v>
      </c>
      <c r="I95" s="670"/>
      <c r="J95" s="159">
        <v>0</v>
      </c>
      <c r="K95" s="58">
        <v>0</v>
      </c>
      <c r="L95" s="199">
        <f t="shared" si="14"/>
        <v>0</v>
      </c>
      <c r="M95" s="200">
        <f t="shared" si="15"/>
        <v>0</v>
      </c>
      <c r="O95" s="77" t="b">
        <f t="shared" si="16"/>
        <v>0</v>
      </c>
      <c r="P95" s="77" t="b">
        <f t="shared" si="17"/>
        <v>0</v>
      </c>
      <c r="Q95" s="77" t="b">
        <f t="shared" si="18"/>
        <v>0</v>
      </c>
      <c r="R95" s="77">
        <f t="shared" si="19"/>
        <v>0</v>
      </c>
      <c r="T95" s="77">
        <v>91</v>
      </c>
    </row>
    <row r="96" spans="1:20" s="5" customFormat="1" hidden="1" outlineLevel="1">
      <c r="A96" s="29"/>
      <c r="B96" s="606">
        <v>300</v>
      </c>
      <c r="C96" s="616" t="s">
        <v>4631</v>
      </c>
      <c r="D96" s="30">
        <v>24</v>
      </c>
      <c r="E96" s="669" t="s">
        <v>5077</v>
      </c>
      <c r="F96" s="669" t="s">
        <v>2032</v>
      </c>
      <c r="G96" s="903">
        <v>1</v>
      </c>
      <c r="H96" s="32" t="s">
        <v>55</v>
      </c>
      <c r="I96" s="670"/>
      <c r="J96" s="159">
        <v>0</v>
      </c>
      <c r="K96" s="58">
        <v>0</v>
      </c>
      <c r="L96" s="199">
        <f t="shared" si="14"/>
        <v>0</v>
      </c>
      <c r="M96" s="200">
        <f t="shared" si="15"/>
        <v>0</v>
      </c>
      <c r="O96" s="77" t="b">
        <f t="shared" si="16"/>
        <v>0</v>
      </c>
      <c r="P96" s="77" t="b">
        <f t="shared" si="17"/>
        <v>0</v>
      </c>
      <c r="Q96" s="77" t="b">
        <f t="shared" si="18"/>
        <v>0</v>
      </c>
      <c r="R96" s="77">
        <f t="shared" si="19"/>
        <v>0</v>
      </c>
      <c r="T96" s="77">
        <v>92</v>
      </c>
    </row>
    <row r="97" spans="1:20" s="5" customFormat="1" hidden="1" outlineLevel="1">
      <c r="A97" s="29"/>
      <c r="B97" s="606">
        <v>300</v>
      </c>
      <c r="C97" s="616" t="s">
        <v>4631</v>
      </c>
      <c r="D97" s="30">
        <v>25</v>
      </c>
      <c r="E97" s="669" t="s">
        <v>5078</v>
      </c>
      <c r="F97" s="669" t="s">
        <v>2033</v>
      </c>
      <c r="G97" s="903">
        <v>1</v>
      </c>
      <c r="H97" s="32" t="s">
        <v>55</v>
      </c>
      <c r="I97" s="670"/>
      <c r="J97" s="159">
        <v>0</v>
      </c>
      <c r="K97" s="58">
        <v>0</v>
      </c>
      <c r="L97" s="199">
        <f t="shared" si="14"/>
        <v>0</v>
      </c>
      <c r="M97" s="200">
        <f t="shared" si="15"/>
        <v>0</v>
      </c>
      <c r="O97" s="77" t="b">
        <f t="shared" si="16"/>
        <v>0</v>
      </c>
      <c r="P97" s="77" t="b">
        <f t="shared" si="17"/>
        <v>0</v>
      </c>
      <c r="Q97" s="77" t="b">
        <f t="shared" si="18"/>
        <v>0</v>
      </c>
      <c r="R97" s="77">
        <f t="shared" si="19"/>
        <v>0</v>
      </c>
      <c r="T97" s="77">
        <v>93</v>
      </c>
    </row>
    <row r="98" spans="1:20" s="5" customFormat="1" hidden="1" outlineLevel="1">
      <c r="A98" s="29"/>
      <c r="B98" s="606">
        <v>300</v>
      </c>
      <c r="C98" s="616" t="s">
        <v>4631</v>
      </c>
      <c r="D98" s="30">
        <v>26</v>
      </c>
      <c r="E98" s="669" t="s">
        <v>5079</v>
      </c>
      <c r="F98" s="669" t="s">
        <v>2034</v>
      </c>
      <c r="G98" s="903">
        <v>1</v>
      </c>
      <c r="H98" s="32" t="s">
        <v>55</v>
      </c>
      <c r="I98" s="670"/>
      <c r="J98" s="159">
        <v>0</v>
      </c>
      <c r="K98" s="58">
        <v>0</v>
      </c>
      <c r="L98" s="199">
        <f t="shared" si="14"/>
        <v>0</v>
      </c>
      <c r="M98" s="200">
        <f t="shared" si="15"/>
        <v>0</v>
      </c>
      <c r="O98" s="77" t="b">
        <f t="shared" si="16"/>
        <v>0</v>
      </c>
      <c r="P98" s="77" t="b">
        <f t="shared" si="17"/>
        <v>0</v>
      </c>
      <c r="Q98" s="77" t="b">
        <f t="shared" si="18"/>
        <v>0</v>
      </c>
      <c r="R98" s="77">
        <f t="shared" si="19"/>
        <v>0</v>
      </c>
      <c r="T98" s="77">
        <v>94</v>
      </c>
    </row>
    <row r="99" spans="1:20" s="5" customFormat="1" hidden="1" outlineLevel="1">
      <c r="A99" s="29"/>
      <c r="B99" s="606">
        <v>300</v>
      </c>
      <c r="C99" s="616" t="s">
        <v>4631</v>
      </c>
      <c r="D99" s="30">
        <v>27</v>
      </c>
      <c r="E99" s="669" t="s">
        <v>5080</v>
      </c>
      <c r="F99" s="669" t="s">
        <v>2035</v>
      </c>
      <c r="G99" s="903">
        <v>1</v>
      </c>
      <c r="H99" s="32" t="s">
        <v>55</v>
      </c>
      <c r="I99" s="670"/>
      <c r="J99" s="159">
        <v>0</v>
      </c>
      <c r="K99" s="58">
        <v>0</v>
      </c>
      <c r="L99" s="199">
        <f t="shared" si="14"/>
        <v>0</v>
      </c>
      <c r="M99" s="200">
        <f t="shared" si="15"/>
        <v>0</v>
      </c>
      <c r="O99" s="77" t="b">
        <f t="shared" si="16"/>
        <v>0</v>
      </c>
      <c r="P99" s="77" t="b">
        <f t="shared" si="17"/>
        <v>0</v>
      </c>
      <c r="Q99" s="77" t="b">
        <f t="shared" si="18"/>
        <v>0</v>
      </c>
      <c r="R99" s="77">
        <f t="shared" si="19"/>
        <v>0</v>
      </c>
      <c r="T99" s="77">
        <v>95</v>
      </c>
    </row>
    <row r="100" spans="1:20" s="5" customFormat="1" hidden="1" outlineLevel="1">
      <c r="A100" s="29"/>
      <c r="B100" s="606">
        <v>300</v>
      </c>
      <c r="C100" s="616" t="s">
        <v>4631</v>
      </c>
      <c r="D100" s="30">
        <v>28</v>
      </c>
      <c r="E100" s="669" t="s">
        <v>5081</v>
      </c>
      <c r="F100" s="669" t="s">
        <v>2036</v>
      </c>
      <c r="G100" s="903">
        <v>5</v>
      </c>
      <c r="H100" s="32" t="s">
        <v>55</v>
      </c>
      <c r="I100" s="670"/>
      <c r="J100" s="159">
        <v>0</v>
      </c>
      <c r="K100" s="58">
        <v>0</v>
      </c>
      <c r="L100" s="199">
        <f t="shared" si="14"/>
        <v>0</v>
      </c>
      <c r="M100" s="200">
        <f t="shared" si="15"/>
        <v>0</v>
      </c>
      <c r="O100" s="77" t="b">
        <f t="shared" si="16"/>
        <v>0</v>
      </c>
      <c r="P100" s="77" t="b">
        <f t="shared" si="17"/>
        <v>0</v>
      </c>
      <c r="Q100" s="77" t="b">
        <f t="shared" si="18"/>
        <v>0</v>
      </c>
      <c r="R100" s="77">
        <f t="shared" si="19"/>
        <v>0</v>
      </c>
      <c r="T100" s="77">
        <v>96</v>
      </c>
    </row>
    <row r="101" spans="1:20" s="5" customFormat="1" hidden="1" outlineLevel="1">
      <c r="A101" s="29"/>
      <c r="B101" s="606">
        <v>300</v>
      </c>
      <c r="C101" s="616" t="s">
        <v>4631</v>
      </c>
      <c r="D101" s="30">
        <v>29</v>
      </c>
      <c r="E101" s="669" t="s">
        <v>5082</v>
      </c>
      <c r="F101" s="669" t="s">
        <v>2037</v>
      </c>
      <c r="G101" s="903">
        <v>1</v>
      </c>
      <c r="H101" s="32" t="s">
        <v>55</v>
      </c>
      <c r="I101" s="670"/>
      <c r="J101" s="159">
        <v>0</v>
      </c>
      <c r="K101" s="58">
        <v>0</v>
      </c>
      <c r="L101" s="199">
        <f t="shared" si="14"/>
        <v>0</v>
      </c>
      <c r="M101" s="200">
        <f t="shared" si="15"/>
        <v>0</v>
      </c>
      <c r="O101" s="77" t="b">
        <f t="shared" si="16"/>
        <v>0</v>
      </c>
      <c r="P101" s="77" t="b">
        <f t="shared" si="17"/>
        <v>0</v>
      </c>
      <c r="Q101" s="77" t="b">
        <f t="shared" si="18"/>
        <v>0</v>
      </c>
      <c r="R101" s="77">
        <f t="shared" si="19"/>
        <v>0</v>
      </c>
      <c r="T101" s="77">
        <v>97</v>
      </c>
    </row>
    <row r="102" spans="1:20" s="5" customFormat="1" hidden="1" outlineLevel="1">
      <c r="A102" s="29"/>
      <c r="B102" s="606">
        <v>300</v>
      </c>
      <c r="C102" s="616" t="s">
        <v>4631</v>
      </c>
      <c r="D102" s="30">
        <v>30</v>
      </c>
      <c r="E102" s="669" t="s">
        <v>5083</v>
      </c>
      <c r="F102" s="669" t="s">
        <v>2038</v>
      </c>
      <c r="G102" s="903">
        <v>3</v>
      </c>
      <c r="H102" s="32" t="s">
        <v>55</v>
      </c>
      <c r="I102" s="670"/>
      <c r="J102" s="159">
        <v>0</v>
      </c>
      <c r="K102" s="58">
        <v>0</v>
      </c>
      <c r="L102" s="199">
        <f t="shared" si="14"/>
        <v>0</v>
      </c>
      <c r="M102" s="200">
        <f t="shared" si="15"/>
        <v>0</v>
      </c>
      <c r="O102" s="77" t="b">
        <f t="shared" si="16"/>
        <v>0</v>
      </c>
      <c r="P102" s="77" t="b">
        <f t="shared" si="17"/>
        <v>0</v>
      </c>
      <c r="Q102" s="77" t="b">
        <f t="shared" si="18"/>
        <v>0</v>
      </c>
      <c r="R102" s="77">
        <f t="shared" si="19"/>
        <v>0</v>
      </c>
      <c r="T102" s="77">
        <v>98</v>
      </c>
    </row>
    <row r="103" spans="1:20" s="5" customFormat="1" hidden="1" outlineLevel="1">
      <c r="A103" s="29"/>
      <c r="B103" s="606">
        <v>300</v>
      </c>
      <c r="C103" s="616" t="s">
        <v>4631</v>
      </c>
      <c r="D103" s="30">
        <v>31</v>
      </c>
      <c r="E103" s="669" t="s">
        <v>5084</v>
      </c>
      <c r="F103" s="669" t="s">
        <v>2039</v>
      </c>
      <c r="G103" s="903">
        <v>18</v>
      </c>
      <c r="H103" s="32" t="s">
        <v>55</v>
      </c>
      <c r="I103" s="670"/>
      <c r="J103" s="159">
        <v>0</v>
      </c>
      <c r="K103" s="58">
        <v>0</v>
      </c>
      <c r="L103" s="199">
        <f t="shared" si="14"/>
        <v>0</v>
      </c>
      <c r="M103" s="200">
        <f t="shared" si="15"/>
        <v>0</v>
      </c>
      <c r="O103" s="77" t="b">
        <f t="shared" si="16"/>
        <v>0</v>
      </c>
      <c r="P103" s="77" t="b">
        <f t="shared" si="17"/>
        <v>0</v>
      </c>
      <c r="Q103" s="77" t="b">
        <f t="shared" si="18"/>
        <v>0</v>
      </c>
      <c r="R103" s="77">
        <f t="shared" si="19"/>
        <v>0</v>
      </c>
      <c r="T103" s="77">
        <v>99</v>
      </c>
    </row>
    <row r="104" spans="1:20" s="5" customFormat="1" hidden="1" outlineLevel="1">
      <c r="A104" s="29"/>
      <c r="B104" s="606">
        <v>300</v>
      </c>
      <c r="C104" s="616" t="s">
        <v>4631</v>
      </c>
      <c r="D104" s="30">
        <v>32</v>
      </c>
      <c r="E104" s="669" t="s">
        <v>5085</v>
      </c>
      <c r="F104" s="669" t="s">
        <v>2040</v>
      </c>
      <c r="G104" s="903">
        <v>3</v>
      </c>
      <c r="H104" s="32" t="s">
        <v>55</v>
      </c>
      <c r="I104" s="670"/>
      <c r="J104" s="159">
        <v>0</v>
      </c>
      <c r="K104" s="58">
        <v>0</v>
      </c>
      <c r="L104" s="199">
        <f t="shared" si="14"/>
        <v>0</v>
      </c>
      <c r="M104" s="200">
        <f t="shared" si="15"/>
        <v>0</v>
      </c>
      <c r="O104" s="77" t="b">
        <f t="shared" si="16"/>
        <v>0</v>
      </c>
      <c r="P104" s="77" t="b">
        <f t="shared" si="17"/>
        <v>0</v>
      </c>
      <c r="Q104" s="77" t="b">
        <f t="shared" si="18"/>
        <v>0</v>
      </c>
      <c r="R104" s="77">
        <f t="shared" si="19"/>
        <v>0</v>
      </c>
      <c r="T104" s="77">
        <v>100</v>
      </c>
    </row>
    <row r="105" spans="1:20" s="5" customFormat="1" hidden="1" outlineLevel="1">
      <c r="A105" s="29"/>
      <c r="B105" s="606">
        <v>300</v>
      </c>
      <c r="C105" s="616" t="s">
        <v>4631</v>
      </c>
      <c r="D105" s="30">
        <v>33</v>
      </c>
      <c r="E105" s="669" t="s">
        <v>5086</v>
      </c>
      <c r="F105" s="669" t="s">
        <v>2041</v>
      </c>
      <c r="G105" s="903">
        <v>1</v>
      </c>
      <c r="H105" s="32" t="s">
        <v>55</v>
      </c>
      <c r="I105" s="670"/>
      <c r="J105" s="159">
        <v>0</v>
      </c>
      <c r="K105" s="58">
        <v>0</v>
      </c>
      <c r="L105" s="199">
        <f t="shared" si="14"/>
        <v>0</v>
      </c>
      <c r="M105" s="200">
        <f t="shared" si="15"/>
        <v>0</v>
      </c>
      <c r="O105" s="77" t="b">
        <f t="shared" si="16"/>
        <v>0</v>
      </c>
      <c r="P105" s="77" t="b">
        <f t="shared" si="17"/>
        <v>0</v>
      </c>
      <c r="Q105" s="77" t="b">
        <f t="shared" si="18"/>
        <v>0</v>
      </c>
      <c r="R105" s="77">
        <f t="shared" si="19"/>
        <v>0</v>
      </c>
      <c r="T105" s="77">
        <v>101</v>
      </c>
    </row>
    <row r="106" spans="1:20" s="5" customFormat="1" hidden="1" outlineLevel="1">
      <c r="A106" s="29"/>
      <c r="B106" s="606">
        <v>300</v>
      </c>
      <c r="C106" s="616" t="s">
        <v>4631</v>
      </c>
      <c r="D106" s="30">
        <v>34</v>
      </c>
      <c r="E106" s="669" t="s">
        <v>5087</v>
      </c>
      <c r="F106" s="669" t="s">
        <v>2042</v>
      </c>
      <c r="G106" s="903">
        <v>6</v>
      </c>
      <c r="H106" s="32" t="s">
        <v>55</v>
      </c>
      <c r="I106" s="670"/>
      <c r="J106" s="159">
        <v>0</v>
      </c>
      <c r="K106" s="58">
        <v>0</v>
      </c>
      <c r="L106" s="199">
        <f t="shared" si="14"/>
        <v>0</v>
      </c>
      <c r="M106" s="200">
        <f t="shared" si="15"/>
        <v>0</v>
      </c>
      <c r="O106" s="77" t="b">
        <f t="shared" si="16"/>
        <v>0</v>
      </c>
      <c r="P106" s="77" t="b">
        <f t="shared" si="17"/>
        <v>0</v>
      </c>
      <c r="Q106" s="77" t="b">
        <f t="shared" si="18"/>
        <v>0</v>
      </c>
      <c r="R106" s="77">
        <f t="shared" si="19"/>
        <v>0</v>
      </c>
      <c r="T106" s="77">
        <v>102</v>
      </c>
    </row>
    <row r="107" spans="1:20" s="5" customFormat="1" hidden="1" outlineLevel="1">
      <c r="A107" s="29"/>
      <c r="B107" s="606">
        <v>300</v>
      </c>
      <c r="C107" s="616" t="s">
        <v>4631</v>
      </c>
      <c r="D107" s="30">
        <v>35</v>
      </c>
      <c r="E107" s="669" t="s">
        <v>5088</v>
      </c>
      <c r="F107" s="669" t="s">
        <v>2043</v>
      </c>
      <c r="G107" s="903">
        <v>1</v>
      </c>
      <c r="H107" s="32" t="s">
        <v>55</v>
      </c>
      <c r="I107" s="670"/>
      <c r="J107" s="159">
        <v>0</v>
      </c>
      <c r="K107" s="58">
        <v>0</v>
      </c>
      <c r="L107" s="199">
        <f t="shared" ref="L107:L128" si="20">J107+K107</f>
        <v>0</v>
      </c>
      <c r="M107" s="200">
        <f t="shared" ref="M107:M128" si="21">L107*(G107+I107)</f>
        <v>0</v>
      </c>
      <c r="O107" s="77" t="b">
        <f t="shared" si="16"/>
        <v>0</v>
      </c>
      <c r="P107" s="77" t="b">
        <f t="shared" si="17"/>
        <v>0</v>
      </c>
      <c r="Q107" s="77" t="b">
        <f t="shared" si="18"/>
        <v>0</v>
      </c>
      <c r="R107" s="77">
        <f t="shared" si="19"/>
        <v>0</v>
      </c>
      <c r="T107" s="77">
        <v>103</v>
      </c>
    </row>
    <row r="108" spans="1:20" s="5" customFormat="1" hidden="1" outlineLevel="1">
      <c r="A108" s="29"/>
      <c r="B108" s="606">
        <v>300</v>
      </c>
      <c r="C108" s="616" t="s">
        <v>4631</v>
      </c>
      <c r="D108" s="30">
        <v>36</v>
      </c>
      <c r="E108" s="669" t="s">
        <v>5089</v>
      </c>
      <c r="F108" s="669" t="s">
        <v>2044</v>
      </c>
      <c r="G108" s="903">
        <v>1</v>
      </c>
      <c r="H108" s="32" t="s">
        <v>55</v>
      </c>
      <c r="I108" s="670"/>
      <c r="J108" s="159">
        <v>0</v>
      </c>
      <c r="K108" s="58">
        <v>0</v>
      </c>
      <c r="L108" s="199">
        <f t="shared" si="20"/>
        <v>0</v>
      </c>
      <c r="M108" s="200">
        <f t="shared" si="21"/>
        <v>0</v>
      </c>
      <c r="O108" s="77" t="b">
        <f t="shared" si="16"/>
        <v>0</v>
      </c>
      <c r="P108" s="77" t="b">
        <f t="shared" si="17"/>
        <v>0</v>
      </c>
      <c r="Q108" s="77" t="b">
        <f t="shared" si="18"/>
        <v>0</v>
      </c>
      <c r="R108" s="77">
        <f t="shared" si="19"/>
        <v>0</v>
      </c>
      <c r="T108" s="77">
        <v>104</v>
      </c>
    </row>
    <row r="109" spans="1:20" s="5" customFormat="1" hidden="1" outlineLevel="1">
      <c r="A109" s="29"/>
      <c r="B109" s="606">
        <v>300</v>
      </c>
      <c r="C109" s="616" t="s">
        <v>4631</v>
      </c>
      <c r="D109" s="30">
        <v>37</v>
      </c>
      <c r="E109" s="669" t="s">
        <v>5090</v>
      </c>
      <c r="F109" s="669" t="s">
        <v>2045</v>
      </c>
      <c r="G109" s="903">
        <v>3</v>
      </c>
      <c r="H109" s="32" t="s">
        <v>55</v>
      </c>
      <c r="I109" s="670"/>
      <c r="J109" s="159">
        <v>0</v>
      </c>
      <c r="K109" s="58">
        <v>0</v>
      </c>
      <c r="L109" s="199">
        <f t="shared" si="20"/>
        <v>0</v>
      </c>
      <c r="M109" s="200">
        <f t="shared" si="21"/>
        <v>0</v>
      </c>
      <c r="O109" s="77" t="b">
        <f t="shared" si="16"/>
        <v>0</v>
      </c>
      <c r="P109" s="77" t="b">
        <f t="shared" si="17"/>
        <v>0</v>
      </c>
      <c r="Q109" s="77" t="b">
        <f t="shared" si="18"/>
        <v>0</v>
      </c>
      <c r="R109" s="77">
        <f t="shared" si="19"/>
        <v>0</v>
      </c>
      <c r="T109" s="77">
        <v>105</v>
      </c>
    </row>
    <row r="110" spans="1:20" s="5" customFormat="1" hidden="1" outlineLevel="1">
      <c r="A110" s="29"/>
      <c r="B110" s="606">
        <v>300</v>
      </c>
      <c r="C110" s="616" t="s">
        <v>4631</v>
      </c>
      <c r="D110" s="30">
        <v>38</v>
      </c>
      <c r="E110" s="669" t="s">
        <v>5091</v>
      </c>
      <c r="F110" s="669" t="s">
        <v>2046</v>
      </c>
      <c r="G110" s="903">
        <v>1</v>
      </c>
      <c r="H110" s="32" t="s">
        <v>55</v>
      </c>
      <c r="I110" s="670"/>
      <c r="J110" s="159">
        <v>0</v>
      </c>
      <c r="K110" s="58">
        <v>0</v>
      </c>
      <c r="L110" s="199">
        <f t="shared" si="20"/>
        <v>0</v>
      </c>
      <c r="M110" s="200">
        <f t="shared" si="21"/>
        <v>0</v>
      </c>
      <c r="O110" s="77" t="b">
        <f t="shared" si="16"/>
        <v>0</v>
      </c>
      <c r="P110" s="77" t="b">
        <f t="shared" si="17"/>
        <v>0</v>
      </c>
      <c r="Q110" s="77" t="b">
        <f t="shared" si="18"/>
        <v>0</v>
      </c>
      <c r="R110" s="77">
        <f t="shared" si="19"/>
        <v>0</v>
      </c>
      <c r="T110" s="77">
        <v>106</v>
      </c>
    </row>
    <row r="111" spans="1:20" s="5" customFormat="1" hidden="1" outlineLevel="1">
      <c r="A111" s="29"/>
      <c r="B111" s="606">
        <v>300</v>
      </c>
      <c r="C111" s="616" t="s">
        <v>4631</v>
      </c>
      <c r="D111" s="30">
        <v>39</v>
      </c>
      <c r="E111" s="669" t="s">
        <v>5092</v>
      </c>
      <c r="F111" s="669" t="s">
        <v>2047</v>
      </c>
      <c r="G111" s="903">
        <v>1</v>
      </c>
      <c r="H111" s="32" t="s">
        <v>55</v>
      </c>
      <c r="I111" s="670"/>
      <c r="J111" s="159">
        <v>0</v>
      </c>
      <c r="K111" s="58">
        <v>0</v>
      </c>
      <c r="L111" s="199">
        <f t="shared" si="20"/>
        <v>0</v>
      </c>
      <c r="M111" s="200">
        <f t="shared" si="21"/>
        <v>0</v>
      </c>
      <c r="O111" s="77" t="b">
        <f t="shared" si="16"/>
        <v>0</v>
      </c>
      <c r="P111" s="77" t="b">
        <f t="shared" si="17"/>
        <v>0</v>
      </c>
      <c r="Q111" s="77" t="b">
        <f t="shared" si="18"/>
        <v>0</v>
      </c>
      <c r="R111" s="77">
        <f t="shared" si="19"/>
        <v>0</v>
      </c>
      <c r="T111" s="77">
        <v>107</v>
      </c>
    </row>
    <row r="112" spans="1:20" s="5" customFormat="1" hidden="1" outlineLevel="1">
      <c r="A112" s="29"/>
      <c r="B112" s="606">
        <v>300</v>
      </c>
      <c r="C112" s="616" t="s">
        <v>4631</v>
      </c>
      <c r="D112" s="30">
        <v>40</v>
      </c>
      <c r="E112" s="669" t="s">
        <v>5093</v>
      </c>
      <c r="F112" s="669" t="s">
        <v>2048</v>
      </c>
      <c r="G112" s="903">
        <v>4</v>
      </c>
      <c r="H112" s="32" t="s">
        <v>55</v>
      </c>
      <c r="I112" s="670"/>
      <c r="J112" s="159">
        <v>0</v>
      </c>
      <c r="K112" s="58">
        <v>0</v>
      </c>
      <c r="L112" s="199">
        <f t="shared" si="20"/>
        <v>0</v>
      </c>
      <c r="M112" s="200">
        <f t="shared" si="21"/>
        <v>0</v>
      </c>
      <c r="O112" s="77" t="b">
        <f t="shared" si="16"/>
        <v>0</v>
      </c>
      <c r="P112" s="77" t="b">
        <f t="shared" si="17"/>
        <v>0</v>
      </c>
      <c r="Q112" s="77" t="b">
        <f t="shared" si="18"/>
        <v>0</v>
      </c>
      <c r="R112" s="77">
        <f t="shared" si="19"/>
        <v>0</v>
      </c>
      <c r="T112" s="77">
        <v>108</v>
      </c>
    </row>
    <row r="113" spans="1:20" s="5" customFormat="1" hidden="1" outlineLevel="1">
      <c r="A113" s="29"/>
      <c r="B113" s="606">
        <v>300</v>
      </c>
      <c r="C113" s="616" t="s">
        <v>4631</v>
      </c>
      <c r="D113" s="30">
        <v>41</v>
      </c>
      <c r="E113" s="669" t="s">
        <v>5094</v>
      </c>
      <c r="F113" s="669" t="s">
        <v>2049</v>
      </c>
      <c r="G113" s="903">
        <v>1</v>
      </c>
      <c r="H113" s="32" t="s">
        <v>55</v>
      </c>
      <c r="I113" s="670"/>
      <c r="J113" s="159">
        <v>0</v>
      </c>
      <c r="K113" s="58">
        <v>0</v>
      </c>
      <c r="L113" s="199">
        <f t="shared" si="20"/>
        <v>0</v>
      </c>
      <c r="M113" s="200">
        <f t="shared" si="21"/>
        <v>0</v>
      </c>
      <c r="O113" s="77" t="b">
        <f t="shared" si="16"/>
        <v>0</v>
      </c>
      <c r="P113" s="77" t="b">
        <f t="shared" si="17"/>
        <v>0</v>
      </c>
      <c r="Q113" s="77" t="b">
        <f t="shared" si="18"/>
        <v>0</v>
      </c>
      <c r="R113" s="77">
        <f t="shared" si="19"/>
        <v>0</v>
      </c>
      <c r="T113" s="77">
        <v>109</v>
      </c>
    </row>
    <row r="114" spans="1:20" s="5" customFormat="1" hidden="1" outlineLevel="1">
      <c r="A114" s="29"/>
      <c r="B114" s="606">
        <v>300</v>
      </c>
      <c r="C114" s="616" t="s">
        <v>4631</v>
      </c>
      <c r="D114" s="30">
        <v>42</v>
      </c>
      <c r="E114" s="669" t="s">
        <v>5095</v>
      </c>
      <c r="F114" s="669" t="s">
        <v>2050</v>
      </c>
      <c r="G114" s="903">
        <v>1</v>
      </c>
      <c r="H114" s="32" t="s">
        <v>55</v>
      </c>
      <c r="I114" s="670"/>
      <c r="J114" s="159">
        <v>0</v>
      </c>
      <c r="K114" s="58">
        <v>0</v>
      </c>
      <c r="L114" s="199">
        <f t="shared" si="20"/>
        <v>0</v>
      </c>
      <c r="M114" s="200">
        <f t="shared" si="21"/>
        <v>0</v>
      </c>
      <c r="O114" s="77" t="b">
        <f t="shared" si="16"/>
        <v>0</v>
      </c>
      <c r="P114" s="77" t="b">
        <f t="shared" si="17"/>
        <v>0</v>
      </c>
      <c r="Q114" s="77" t="b">
        <f t="shared" si="18"/>
        <v>0</v>
      </c>
      <c r="R114" s="77">
        <f t="shared" si="19"/>
        <v>0</v>
      </c>
      <c r="T114" s="77">
        <v>110</v>
      </c>
    </row>
    <row r="115" spans="1:20" s="5" customFormat="1" hidden="1" outlineLevel="1">
      <c r="A115" s="29"/>
      <c r="B115" s="606">
        <v>300</v>
      </c>
      <c r="C115" s="616" t="s">
        <v>4631</v>
      </c>
      <c r="D115" s="30">
        <v>43</v>
      </c>
      <c r="E115" s="669" t="s">
        <v>5096</v>
      </c>
      <c r="F115" s="669" t="s">
        <v>2051</v>
      </c>
      <c r="G115" s="903">
        <v>1</v>
      </c>
      <c r="H115" s="32" t="s">
        <v>55</v>
      </c>
      <c r="I115" s="670"/>
      <c r="J115" s="159">
        <v>0</v>
      </c>
      <c r="K115" s="58">
        <v>0</v>
      </c>
      <c r="L115" s="199">
        <f t="shared" si="20"/>
        <v>0</v>
      </c>
      <c r="M115" s="200">
        <f t="shared" si="21"/>
        <v>0</v>
      </c>
      <c r="O115" s="77" t="b">
        <f t="shared" si="16"/>
        <v>0</v>
      </c>
      <c r="P115" s="77" t="b">
        <f t="shared" si="17"/>
        <v>0</v>
      </c>
      <c r="Q115" s="77" t="b">
        <f t="shared" si="18"/>
        <v>0</v>
      </c>
      <c r="R115" s="77">
        <f t="shared" si="19"/>
        <v>0</v>
      </c>
      <c r="T115" s="77">
        <v>111</v>
      </c>
    </row>
    <row r="116" spans="1:20" s="5" customFormat="1" hidden="1" outlineLevel="1">
      <c r="A116" s="29"/>
      <c r="B116" s="606">
        <v>300</v>
      </c>
      <c r="C116" s="616" t="s">
        <v>4631</v>
      </c>
      <c r="D116" s="30">
        <v>44</v>
      </c>
      <c r="E116" s="669" t="s">
        <v>5097</v>
      </c>
      <c r="F116" s="669" t="s">
        <v>2052</v>
      </c>
      <c r="G116" s="903">
        <v>1</v>
      </c>
      <c r="H116" s="32" t="s">
        <v>55</v>
      </c>
      <c r="I116" s="670"/>
      <c r="J116" s="159">
        <v>0</v>
      </c>
      <c r="K116" s="58">
        <v>0</v>
      </c>
      <c r="L116" s="199">
        <f t="shared" si="20"/>
        <v>0</v>
      </c>
      <c r="M116" s="200">
        <f t="shared" si="21"/>
        <v>0</v>
      </c>
      <c r="O116" s="77" t="b">
        <f t="shared" si="16"/>
        <v>0</v>
      </c>
      <c r="P116" s="77" t="b">
        <f t="shared" si="17"/>
        <v>0</v>
      </c>
      <c r="Q116" s="77" t="b">
        <f t="shared" si="18"/>
        <v>0</v>
      </c>
      <c r="R116" s="77">
        <f t="shared" si="19"/>
        <v>0</v>
      </c>
      <c r="T116" s="77">
        <v>112</v>
      </c>
    </row>
    <row r="117" spans="1:20" s="5" customFormat="1" hidden="1" outlineLevel="1">
      <c r="A117" s="29"/>
      <c r="B117" s="606">
        <v>300</v>
      </c>
      <c r="C117" s="616" t="s">
        <v>4631</v>
      </c>
      <c r="D117" s="30">
        <v>45</v>
      </c>
      <c r="E117" s="669" t="s">
        <v>5098</v>
      </c>
      <c r="F117" s="669" t="s">
        <v>2053</v>
      </c>
      <c r="G117" s="903">
        <v>4</v>
      </c>
      <c r="H117" s="32" t="s">
        <v>55</v>
      </c>
      <c r="I117" s="670"/>
      <c r="J117" s="159">
        <v>0</v>
      </c>
      <c r="K117" s="58">
        <v>0</v>
      </c>
      <c r="L117" s="199">
        <f t="shared" si="20"/>
        <v>0</v>
      </c>
      <c r="M117" s="200">
        <f t="shared" si="21"/>
        <v>0</v>
      </c>
      <c r="O117" s="77" t="b">
        <f t="shared" si="16"/>
        <v>0</v>
      </c>
      <c r="P117" s="77" t="b">
        <f t="shared" si="17"/>
        <v>0</v>
      </c>
      <c r="Q117" s="77" t="b">
        <f t="shared" si="18"/>
        <v>0</v>
      </c>
      <c r="R117" s="77">
        <f t="shared" si="19"/>
        <v>0</v>
      </c>
      <c r="T117" s="77">
        <v>113</v>
      </c>
    </row>
    <row r="118" spans="1:20" s="5" customFormat="1" hidden="1" outlineLevel="1">
      <c r="A118" s="29"/>
      <c r="B118" s="606">
        <v>300</v>
      </c>
      <c r="C118" s="616" t="s">
        <v>4631</v>
      </c>
      <c r="D118" s="30">
        <v>46</v>
      </c>
      <c r="E118" s="669" t="s">
        <v>5099</v>
      </c>
      <c r="F118" s="669" t="s">
        <v>2054</v>
      </c>
      <c r="G118" s="903">
        <v>1</v>
      </c>
      <c r="H118" s="32" t="s">
        <v>55</v>
      </c>
      <c r="I118" s="670"/>
      <c r="J118" s="159">
        <v>0</v>
      </c>
      <c r="K118" s="58">
        <v>0</v>
      </c>
      <c r="L118" s="199">
        <f t="shared" si="20"/>
        <v>0</v>
      </c>
      <c r="M118" s="200">
        <f t="shared" si="21"/>
        <v>0</v>
      </c>
      <c r="O118" s="77" t="b">
        <f t="shared" si="16"/>
        <v>0</v>
      </c>
      <c r="P118" s="77" t="b">
        <f t="shared" si="17"/>
        <v>0</v>
      </c>
      <c r="Q118" s="77" t="b">
        <f t="shared" si="18"/>
        <v>0</v>
      </c>
      <c r="R118" s="77">
        <f t="shared" si="19"/>
        <v>0</v>
      </c>
      <c r="T118" s="77">
        <v>114</v>
      </c>
    </row>
    <row r="119" spans="1:20" s="5" customFormat="1" hidden="1" outlineLevel="1">
      <c r="A119" s="29"/>
      <c r="B119" s="606">
        <v>300</v>
      </c>
      <c r="C119" s="616" t="s">
        <v>4631</v>
      </c>
      <c r="D119" s="30">
        <v>47</v>
      </c>
      <c r="E119" s="669" t="s">
        <v>5100</v>
      </c>
      <c r="F119" s="669" t="s">
        <v>2055</v>
      </c>
      <c r="G119" s="903">
        <v>1</v>
      </c>
      <c r="H119" s="32" t="s">
        <v>55</v>
      </c>
      <c r="I119" s="670"/>
      <c r="J119" s="159">
        <v>0</v>
      </c>
      <c r="K119" s="58">
        <v>0</v>
      </c>
      <c r="L119" s="199">
        <f t="shared" si="20"/>
        <v>0</v>
      </c>
      <c r="M119" s="200">
        <f t="shared" si="21"/>
        <v>0</v>
      </c>
      <c r="O119" s="77" t="b">
        <f t="shared" si="16"/>
        <v>0</v>
      </c>
      <c r="P119" s="77" t="b">
        <f t="shared" si="17"/>
        <v>0</v>
      </c>
      <c r="Q119" s="77" t="b">
        <f t="shared" si="18"/>
        <v>0</v>
      </c>
      <c r="R119" s="77">
        <f t="shared" si="19"/>
        <v>0</v>
      </c>
      <c r="T119" s="77">
        <v>115</v>
      </c>
    </row>
    <row r="120" spans="1:20" s="5" customFormat="1" hidden="1" outlineLevel="1">
      <c r="A120" s="29"/>
      <c r="B120" s="606">
        <v>300</v>
      </c>
      <c r="C120" s="616" t="s">
        <v>4631</v>
      </c>
      <c r="D120" s="30">
        <v>48</v>
      </c>
      <c r="E120" s="669" t="s">
        <v>5101</v>
      </c>
      <c r="F120" s="669" t="s">
        <v>2056</v>
      </c>
      <c r="G120" s="903">
        <v>1</v>
      </c>
      <c r="H120" s="32" t="s">
        <v>55</v>
      </c>
      <c r="I120" s="670"/>
      <c r="J120" s="159">
        <v>0</v>
      </c>
      <c r="K120" s="58">
        <v>0</v>
      </c>
      <c r="L120" s="199">
        <f t="shared" si="20"/>
        <v>0</v>
      </c>
      <c r="M120" s="200">
        <f t="shared" si="21"/>
        <v>0</v>
      </c>
      <c r="O120" s="77" t="b">
        <f t="shared" si="16"/>
        <v>0</v>
      </c>
      <c r="P120" s="77" t="b">
        <f t="shared" si="17"/>
        <v>0</v>
      </c>
      <c r="Q120" s="77" t="b">
        <f t="shared" si="18"/>
        <v>0</v>
      </c>
      <c r="R120" s="77">
        <f t="shared" si="19"/>
        <v>0</v>
      </c>
      <c r="T120" s="77">
        <v>116</v>
      </c>
    </row>
    <row r="121" spans="1:20" s="5" customFormat="1" hidden="1" outlineLevel="1">
      <c r="A121" s="29"/>
      <c r="B121" s="606">
        <v>300</v>
      </c>
      <c r="C121" s="616" t="s">
        <v>4631</v>
      </c>
      <c r="D121" s="30">
        <v>49</v>
      </c>
      <c r="E121" s="669" t="s">
        <v>5102</v>
      </c>
      <c r="F121" s="669" t="s">
        <v>2057</v>
      </c>
      <c r="G121" s="903">
        <v>15</v>
      </c>
      <c r="H121" s="32" t="s">
        <v>55</v>
      </c>
      <c r="I121" s="670"/>
      <c r="J121" s="159">
        <v>0</v>
      </c>
      <c r="K121" s="58">
        <v>0</v>
      </c>
      <c r="L121" s="199">
        <f t="shared" si="20"/>
        <v>0</v>
      </c>
      <c r="M121" s="200">
        <f t="shared" si="21"/>
        <v>0</v>
      </c>
      <c r="O121" s="77" t="b">
        <f t="shared" si="16"/>
        <v>0</v>
      </c>
      <c r="P121" s="77" t="b">
        <f t="shared" si="17"/>
        <v>0</v>
      </c>
      <c r="Q121" s="77" t="b">
        <f t="shared" si="18"/>
        <v>0</v>
      </c>
      <c r="R121" s="77">
        <f t="shared" si="19"/>
        <v>0</v>
      </c>
      <c r="T121" s="77">
        <v>117</v>
      </c>
    </row>
    <row r="122" spans="1:20" s="5" customFormat="1" hidden="1" outlineLevel="1">
      <c r="A122" s="29"/>
      <c r="B122" s="606">
        <v>300</v>
      </c>
      <c r="C122" s="616" t="s">
        <v>4631</v>
      </c>
      <c r="D122" s="30">
        <v>50</v>
      </c>
      <c r="E122" s="669" t="s">
        <v>5103</v>
      </c>
      <c r="F122" s="669" t="s">
        <v>2058</v>
      </c>
      <c r="G122" s="903">
        <v>2</v>
      </c>
      <c r="H122" s="32" t="s">
        <v>55</v>
      </c>
      <c r="I122" s="670"/>
      <c r="J122" s="159">
        <v>0</v>
      </c>
      <c r="K122" s="58">
        <v>0</v>
      </c>
      <c r="L122" s="199">
        <f t="shared" si="20"/>
        <v>0</v>
      </c>
      <c r="M122" s="200">
        <f t="shared" si="21"/>
        <v>0</v>
      </c>
      <c r="O122" s="77" t="b">
        <f t="shared" si="16"/>
        <v>0</v>
      </c>
      <c r="P122" s="77" t="b">
        <f t="shared" si="17"/>
        <v>0</v>
      </c>
      <c r="Q122" s="77" t="b">
        <f t="shared" si="18"/>
        <v>0</v>
      </c>
      <c r="R122" s="77">
        <f t="shared" si="19"/>
        <v>0</v>
      </c>
      <c r="T122" s="77">
        <v>118</v>
      </c>
    </row>
    <row r="123" spans="1:20" s="5" customFormat="1" hidden="1" outlineLevel="1">
      <c r="A123" s="29"/>
      <c r="B123" s="606">
        <v>300</v>
      </c>
      <c r="C123" s="616" t="s">
        <v>4631</v>
      </c>
      <c r="D123" s="30">
        <v>51</v>
      </c>
      <c r="E123" s="669" t="s">
        <v>5104</v>
      </c>
      <c r="F123" s="669" t="s">
        <v>2059</v>
      </c>
      <c r="G123" s="903">
        <v>17</v>
      </c>
      <c r="H123" s="32" t="s">
        <v>55</v>
      </c>
      <c r="I123" s="670"/>
      <c r="J123" s="159">
        <v>0</v>
      </c>
      <c r="K123" s="58">
        <v>0</v>
      </c>
      <c r="L123" s="199">
        <f t="shared" si="20"/>
        <v>0</v>
      </c>
      <c r="M123" s="200">
        <f t="shared" si="21"/>
        <v>0</v>
      </c>
      <c r="O123" s="77" t="b">
        <f t="shared" si="16"/>
        <v>0</v>
      </c>
      <c r="P123" s="77" t="b">
        <f t="shared" si="17"/>
        <v>0</v>
      </c>
      <c r="Q123" s="77" t="b">
        <f t="shared" si="18"/>
        <v>0</v>
      </c>
      <c r="R123" s="77">
        <f t="shared" si="19"/>
        <v>0</v>
      </c>
      <c r="T123" s="77">
        <v>119</v>
      </c>
    </row>
    <row r="124" spans="1:20" s="5" customFormat="1" hidden="1" outlineLevel="1">
      <c r="A124" s="29"/>
      <c r="B124" s="606">
        <v>300</v>
      </c>
      <c r="C124" s="616" t="s">
        <v>4631</v>
      </c>
      <c r="D124" s="30">
        <v>52</v>
      </c>
      <c r="E124" s="669" t="s">
        <v>5105</v>
      </c>
      <c r="F124" s="669" t="s">
        <v>2060</v>
      </c>
      <c r="G124" s="903">
        <v>10</v>
      </c>
      <c r="H124" s="32" t="s">
        <v>55</v>
      </c>
      <c r="I124" s="670"/>
      <c r="J124" s="159">
        <v>0</v>
      </c>
      <c r="K124" s="58">
        <v>0</v>
      </c>
      <c r="L124" s="199">
        <f t="shared" si="20"/>
        <v>0</v>
      </c>
      <c r="M124" s="200">
        <f t="shared" si="21"/>
        <v>0</v>
      </c>
      <c r="O124" s="77" t="b">
        <f t="shared" si="16"/>
        <v>0</v>
      </c>
      <c r="P124" s="77" t="b">
        <f t="shared" si="17"/>
        <v>0</v>
      </c>
      <c r="Q124" s="77" t="b">
        <f t="shared" si="18"/>
        <v>0</v>
      </c>
      <c r="R124" s="77">
        <f t="shared" si="19"/>
        <v>0</v>
      </c>
      <c r="T124" s="77">
        <v>120</v>
      </c>
    </row>
    <row r="125" spans="1:20" s="5" customFormat="1" hidden="1" outlineLevel="1">
      <c r="A125" s="29"/>
      <c r="B125" s="606">
        <v>300</v>
      </c>
      <c r="C125" s="616" t="s">
        <v>4631</v>
      </c>
      <c r="D125" s="30">
        <v>53</v>
      </c>
      <c r="E125" s="669" t="s">
        <v>5106</v>
      </c>
      <c r="F125" s="669" t="s">
        <v>2061</v>
      </c>
      <c r="G125" s="903">
        <v>1</v>
      </c>
      <c r="H125" s="32" t="s">
        <v>55</v>
      </c>
      <c r="I125" s="670"/>
      <c r="J125" s="159">
        <v>0</v>
      </c>
      <c r="K125" s="58">
        <v>0</v>
      </c>
      <c r="L125" s="199">
        <f t="shared" si="20"/>
        <v>0</v>
      </c>
      <c r="M125" s="200">
        <f t="shared" si="21"/>
        <v>0</v>
      </c>
      <c r="O125" s="77" t="b">
        <f t="shared" si="16"/>
        <v>0</v>
      </c>
      <c r="P125" s="77" t="b">
        <f t="shared" si="17"/>
        <v>0</v>
      </c>
      <c r="Q125" s="77" t="b">
        <f t="shared" si="18"/>
        <v>0</v>
      </c>
      <c r="R125" s="77">
        <f t="shared" si="19"/>
        <v>0</v>
      </c>
      <c r="T125" s="77">
        <v>121</v>
      </c>
    </row>
    <row r="126" spans="1:20" s="5" customFormat="1" hidden="1" outlineLevel="1">
      <c r="A126" s="29"/>
      <c r="B126" s="606">
        <v>300</v>
      </c>
      <c r="C126" s="616" t="s">
        <v>4631</v>
      </c>
      <c r="D126" s="30">
        <v>54</v>
      </c>
      <c r="E126" s="669" t="s">
        <v>5107</v>
      </c>
      <c r="F126" s="669" t="s">
        <v>2062</v>
      </c>
      <c r="G126" s="903">
        <v>1</v>
      </c>
      <c r="H126" s="32" t="s">
        <v>55</v>
      </c>
      <c r="I126" s="670"/>
      <c r="J126" s="159">
        <v>0</v>
      </c>
      <c r="K126" s="58">
        <v>0</v>
      </c>
      <c r="L126" s="199">
        <f t="shared" si="20"/>
        <v>0</v>
      </c>
      <c r="M126" s="200">
        <f t="shared" si="21"/>
        <v>0</v>
      </c>
      <c r="O126" s="77" t="b">
        <f t="shared" si="16"/>
        <v>0</v>
      </c>
      <c r="P126" s="77" t="b">
        <f t="shared" si="17"/>
        <v>0</v>
      </c>
      <c r="Q126" s="77" t="b">
        <f t="shared" si="18"/>
        <v>0</v>
      </c>
      <c r="R126" s="77">
        <f t="shared" si="19"/>
        <v>0</v>
      </c>
      <c r="T126" s="77">
        <v>122</v>
      </c>
    </row>
    <row r="127" spans="1:20" s="5" customFormat="1" hidden="1" outlineLevel="1">
      <c r="A127" s="29"/>
      <c r="B127" s="606">
        <v>300</v>
      </c>
      <c r="C127" s="616" t="s">
        <v>4631</v>
      </c>
      <c r="D127" s="30">
        <v>55</v>
      </c>
      <c r="E127" s="669" t="s">
        <v>5108</v>
      </c>
      <c r="F127" s="669" t="s">
        <v>2063</v>
      </c>
      <c r="G127" s="903">
        <v>2</v>
      </c>
      <c r="H127" s="32" t="s">
        <v>55</v>
      </c>
      <c r="I127" s="670"/>
      <c r="J127" s="159">
        <v>0</v>
      </c>
      <c r="K127" s="58">
        <v>0</v>
      </c>
      <c r="L127" s="199">
        <f t="shared" si="20"/>
        <v>0</v>
      </c>
      <c r="M127" s="200">
        <f t="shared" si="21"/>
        <v>0</v>
      </c>
      <c r="O127" s="77" t="b">
        <f t="shared" si="16"/>
        <v>0</v>
      </c>
      <c r="P127" s="77" t="b">
        <f t="shared" si="17"/>
        <v>0</v>
      </c>
      <c r="Q127" s="77" t="b">
        <f t="shared" si="18"/>
        <v>0</v>
      </c>
      <c r="R127" s="77">
        <f t="shared" si="19"/>
        <v>0</v>
      </c>
      <c r="T127" s="77">
        <v>123</v>
      </c>
    </row>
    <row r="128" spans="1:20" s="5" customFormat="1" hidden="1" outlineLevel="1">
      <c r="A128" s="29"/>
      <c r="B128" s="606">
        <v>300</v>
      </c>
      <c r="C128" s="616" t="s">
        <v>4631</v>
      </c>
      <c r="D128" s="30">
        <v>56</v>
      </c>
      <c r="E128" s="669" t="s">
        <v>5109</v>
      </c>
      <c r="F128" s="669" t="s">
        <v>2064</v>
      </c>
      <c r="G128" s="903">
        <v>1</v>
      </c>
      <c r="H128" s="32" t="s">
        <v>55</v>
      </c>
      <c r="I128" s="670"/>
      <c r="J128" s="159">
        <v>0</v>
      </c>
      <c r="K128" s="58">
        <v>0</v>
      </c>
      <c r="L128" s="199">
        <f t="shared" si="20"/>
        <v>0</v>
      </c>
      <c r="M128" s="200">
        <f t="shared" si="21"/>
        <v>0</v>
      </c>
      <c r="O128" s="77" t="b">
        <f t="shared" si="16"/>
        <v>0</v>
      </c>
      <c r="P128" s="77" t="b">
        <f t="shared" si="17"/>
        <v>0</v>
      </c>
      <c r="Q128" s="77" t="b">
        <f t="shared" si="18"/>
        <v>0</v>
      </c>
      <c r="R128" s="77">
        <f t="shared" si="19"/>
        <v>0</v>
      </c>
      <c r="T128" s="77">
        <v>124</v>
      </c>
    </row>
    <row r="129" spans="1:20" s="5" customFormat="1" hidden="1" outlineLevel="1">
      <c r="A129" s="29"/>
      <c r="B129" s="613"/>
      <c r="C129" s="616"/>
      <c r="D129" s="30"/>
      <c r="E129" s="56" t="s">
        <v>4617</v>
      </c>
      <c r="F129" s="56" t="s">
        <v>4618</v>
      </c>
      <c r="G129" s="903"/>
      <c r="H129" s="32"/>
      <c r="I129" s="670"/>
      <c r="J129" s="159"/>
      <c r="K129" s="58"/>
      <c r="L129" s="199"/>
      <c r="M129" s="200"/>
      <c r="O129" s="77" t="b">
        <f t="shared" si="16"/>
        <v>1</v>
      </c>
      <c r="P129" s="77" t="b">
        <f t="shared" si="17"/>
        <v>1</v>
      </c>
      <c r="Q129" s="77" t="b">
        <f t="shared" si="18"/>
        <v>1</v>
      </c>
      <c r="R129" s="77">
        <f t="shared" si="19"/>
        <v>0</v>
      </c>
      <c r="T129" s="77">
        <v>125</v>
      </c>
    </row>
    <row r="130" spans="1:20" s="5" customFormat="1" hidden="1" outlineLevel="1">
      <c r="A130" s="29"/>
      <c r="B130" s="606">
        <v>300</v>
      </c>
      <c r="C130" s="616" t="s">
        <v>4631</v>
      </c>
      <c r="D130" s="30">
        <v>57</v>
      </c>
      <c r="E130" s="669" t="s">
        <v>5400</v>
      </c>
      <c r="F130" s="31" t="s">
        <v>5402</v>
      </c>
      <c r="G130" s="908">
        <v>121</v>
      </c>
      <c r="H130" s="671" t="s">
        <v>6</v>
      </c>
      <c r="I130" s="322"/>
      <c r="J130" s="159">
        <v>0</v>
      </c>
      <c r="K130" s="58">
        <v>0</v>
      </c>
      <c r="L130" s="199">
        <f t="shared" ref="L130:L135" si="22">J130+K130</f>
        <v>0</v>
      </c>
      <c r="M130" s="200">
        <f t="shared" ref="M130:M135" si="23">L130*(G130+I130)</f>
        <v>0</v>
      </c>
      <c r="O130" s="77" t="b">
        <f t="shared" si="16"/>
        <v>0</v>
      </c>
      <c r="P130" s="77" t="b">
        <f t="shared" si="17"/>
        <v>0</v>
      </c>
      <c r="Q130" s="77" t="b">
        <f t="shared" si="18"/>
        <v>0</v>
      </c>
      <c r="R130" s="77">
        <f t="shared" si="19"/>
        <v>0</v>
      </c>
      <c r="T130" s="77">
        <v>126</v>
      </c>
    </row>
    <row r="131" spans="1:20" s="5" customFormat="1" hidden="1" outlineLevel="1">
      <c r="A131" s="29"/>
      <c r="B131" s="606">
        <v>300</v>
      </c>
      <c r="C131" s="616" t="s">
        <v>4631</v>
      </c>
      <c r="D131" s="30">
        <v>59</v>
      </c>
      <c r="E131" s="31" t="s">
        <v>159</v>
      </c>
      <c r="F131" s="31" t="s">
        <v>161</v>
      </c>
      <c r="G131" s="904">
        <f>22600/1000</f>
        <v>22.6</v>
      </c>
      <c r="H131" s="32" t="s">
        <v>6</v>
      </c>
      <c r="I131" s="320"/>
      <c r="J131" s="159">
        <v>0</v>
      </c>
      <c r="K131" s="58">
        <v>0</v>
      </c>
      <c r="L131" s="199">
        <f t="shared" si="22"/>
        <v>0</v>
      </c>
      <c r="M131" s="200">
        <f t="shared" si="23"/>
        <v>0</v>
      </c>
      <c r="O131" s="77" t="b">
        <f t="shared" si="16"/>
        <v>0</v>
      </c>
      <c r="P131" s="77" t="b">
        <f t="shared" si="17"/>
        <v>0</v>
      </c>
      <c r="Q131" s="77" t="b">
        <f t="shared" si="18"/>
        <v>0</v>
      </c>
      <c r="R131" s="77">
        <f t="shared" si="19"/>
        <v>0</v>
      </c>
      <c r="T131" s="77">
        <v>127</v>
      </c>
    </row>
    <row r="132" spans="1:20" s="5" customFormat="1" hidden="1" outlineLevel="1">
      <c r="A132" s="29"/>
      <c r="B132" s="606">
        <v>300</v>
      </c>
      <c r="C132" s="616" t="s">
        <v>4631</v>
      </c>
      <c r="D132" s="30">
        <v>60</v>
      </c>
      <c r="E132" s="31" t="s">
        <v>160</v>
      </c>
      <c r="F132" s="31" t="s">
        <v>162</v>
      </c>
      <c r="G132" s="904">
        <v>2.0699999999999998</v>
      </c>
      <c r="H132" s="32" t="s">
        <v>6</v>
      </c>
      <c r="I132" s="320"/>
      <c r="J132" s="159">
        <v>0</v>
      </c>
      <c r="K132" s="58">
        <v>0</v>
      </c>
      <c r="L132" s="199">
        <f t="shared" si="22"/>
        <v>0</v>
      </c>
      <c r="M132" s="200">
        <f t="shared" si="23"/>
        <v>0</v>
      </c>
      <c r="O132" s="77" t="b">
        <f t="shared" si="16"/>
        <v>0</v>
      </c>
      <c r="P132" s="77" t="b">
        <f t="shared" si="17"/>
        <v>0</v>
      </c>
      <c r="Q132" s="77" t="b">
        <f t="shared" si="18"/>
        <v>0</v>
      </c>
      <c r="R132" s="77">
        <f t="shared" si="19"/>
        <v>0</v>
      </c>
      <c r="T132" s="77">
        <v>128</v>
      </c>
    </row>
    <row r="133" spans="1:20" s="5" customFormat="1" hidden="1" outlineLevel="1">
      <c r="A133" s="29"/>
      <c r="B133" s="606">
        <v>300</v>
      </c>
      <c r="C133" s="617" t="s">
        <v>4631</v>
      </c>
      <c r="D133" s="30">
        <v>61</v>
      </c>
      <c r="E133" s="672" t="s">
        <v>4620</v>
      </c>
      <c r="F133" s="38" t="s">
        <v>4619</v>
      </c>
      <c r="G133" s="903">
        <v>4.5</v>
      </c>
      <c r="H133" s="382" t="s">
        <v>6</v>
      </c>
      <c r="I133" s="322"/>
      <c r="J133" s="159">
        <v>0</v>
      </c>
      <c r="K133" s="159">
        <v>0</v>
      </c>
      <c r="L133" s="232">
        <f t="shared" si="22"/>
        <v>0</v>
      </c>
      <c r="M133" s="200">
        <f t="shared" si="23"/>
        <v>0</v>
      </c>
      <c r="O133" s="77" t="b">
        <f t="shared" si="16"/>
        <v>0</v>
      </c>
      <c r="P133" s="77" t="b">
        <f t="shared" si="17"/>
        <v>0</v>
      </c>
      <c r="Q133" s="77" t="b">
        <f t="shared" si="18"/>
        <v>0</v>
      </c>
      <c r="R133" s="77">
        <f t="shared" si="19"/>
        <v>0</v>
      </c>
      <c r="T133" s="77">
        <v>129</v>
      </c>
    </row>
    <row r="134" spans="1:20" s="5" customFormat="1" hidden="1" outlineLevel="1">
      <c r="A134" s="29"/>
      <c r="B134" s="606">
        <v>300</v>
      </c>
      <c r="C134" s="617" t="s">
        <v>4631</v>
      </c>
      <c r="D134" s="30">
        <v>62</v>
      </c>
      <c r="E134" s="672" t="s">
        <v>5409</v>
      </c>
      <c r="F134" s="38" t="s">
        <v>5408</v>
      </c>
      <c r="G134" s="903">
        <v>22</v>
      </c>
      <c r="H134" s="382" t="s">
        <v>6</v>
      </c>
      <c r="I134" s="322"/>
      <c r="J134" s="159">
        <v>0</v>
      </c>
      <c r="K134" s="159">
        <v>0</v>
      </c>
      <c r="L134" s="232">
        <f t="shared" si="22"/>
        <v>0</v>
      </c>
      <c r="M134" s="200">
        <f t="shared" si="23"/>
        <v>0</v>
      </c>
      <c r="O134" s="77" t="b">
        <f t="shared" si="16"/>
        <v>0</v>
      </c>
      <c r="P134" s="77" t="b">
        <f t="shared" si="17"/>
        <v>0</v>
      </c>
      <c r="Q134" s="77" t="b">
        <f t="shared" si="18"/>
        <v>0</v>
      </c>
      <c r="R134" s="77">
        <f t="shared" si="19"/>
        <v>0</v>
      </c>
      <c r="T134" s="77">
        <v>130</v>
      </c>
    </row>
    <row r="135" spans="1:20" s="5" customFormat="1" ht="13.5" hidden="1" outlineLevel="1" thickBot="1">
      <c r="A135" s="29"/>
      <c r="B135" s="606">
        <v>300</v>
      </c>
      <c r="C135" s="617" t="s">
        <v>4631</v>
      </c>
      <c r="D135" s="30">
        <v>62</v>
      </c>
      <c r="E135" s="672" t="s">
        <v>5411</v>
      </c>
      <c r="F135" s="38" t="s">
        <v>5410</v>
      </c>
      <c r="G135" s="903">
        <v>6.2</v>
      </c>
      <c r="H135" s="382" t="s">
        <v>6</v>
      </c>
      <c r="I135" s="322"/>
      <c r="J135" s="159">
        <v>0</v>
      </c>
      <c r="K135" s="159">
        <v>0</v>
      </c>
      <c r="L135" s="232">
        <f t="shared" si="22"/>
        <v>0</v>
      </c>
      <c r="M135" s="200">
        <f t="shared" si="23"/>
        <v>0</v>
      </c>
      <c r="O135" s="77" t="b">
        <f t="shared" si="16"/>
        <v>0</v>
      </c>
      <c r="P135" s="77" t="b">
        <f t="shared" si="17"/>
        <v>0</v>
      </c>
      <c r="Q135" s="77" t="b">
        <f t="shared" si="18"/>
        <v>0</v>
      </c>
      <c r="R135" s="77">
        <f t="shared" si="19"/>
        <v>0</v>
      </c>
      <c r="T135" s="77">
        <v>131</v>
      </c>
    </row>
    <row r="136" spans="1:20" s="5" customFormat="1" ht="13.5" hidden="1" outlineLevel="1" thickBot="1">
      <c r="A136" s="33"/>
      <c r="B136" s="609">
        <v>300</v>
      </c>
      <c r="C136" s="610">
        <v>332</v>
      </c>
      <c r="D136" s="431"/>
      <c r="E136" s="60" t="s">
        <v>4633</v>
      </c>
      <c r="F136" s="60" t="s">
        <v>4634</v>
      </c>
      <c r="G136" s="905"/>
      <c r="H136" s="294"/>
      <c r="I136" s="323"/>
      <c r="J136" s="95"/>
      <c r="K136" s="23"/>
      <c r="L136" s="194"/>
      <c r="M136" s="203">
        <f>SUM(M69:M135)</f>
        <v>0</v>
      </c>
      <c r="O136" s="77" t="b">
        <f t="shared" si="16"/>
        <v>1</v>
      </c>
      <c r="P136" s="77" t="b">
        <f t="shared" si="17"/>
        <v>1</v>
      </c>
      <c r="Q136" s="77" t="b">
        <f t="shared" si="18"/>
        <v>0</v>
      </c>
      <c r="R136" s="77" t="str">
        <f t="shared" si="19"/>
        <v>!!!</v>
      </c>
      <c r="T136" s="77">
        <v>132</v>
      </c>
    </row>
    <row r="137" spans="1:20" s="5" customFormat="1" ht="24.75" hidden="1" outlineLevel="1" thickBot="1">
      <c r="A137" s="577"/>
      <c r="B137" s="601">
        <v>300</v>
      </c>
      <c r="C137" s="602" t="s">
        <v>5172</v>
      </c>
      <c r="D137" s="557"/>
      <c r="E137" s="47" t="s">
        <v>4627</v>
      </c>
      <c r="F137" s="47" t="s">
        <v>4628</v>
      </c>
      <c r="G137" s="902"/>
      <c r="H137" s="100"/>
      <c r="I137" s="317"/>
      <c r="J137" s="299"/>
      <c r="K137" s="48"/>
      <c r="L137" s="192"/>
      <c r="M137" s="193"/>
      <c r="O137" s="77" t="b">
        <f t="shared" si="16"/>
        <v>1</v>
      </c>
      <c r="P137" s="77" t="b">
        <f t="shared" si="17"/>
        <v>1</v>
      </c>
      <c r="Q137" s="77" t="b">
        <f t="shared" si="18"/>
        <v>1</v>
      </c>
      <c r="R137" s="77">
        <f t="shared" si="19"/>
        <v>0</v>
      </c>
      <c r="T137" s="77">
        <v>133</v>
      </c>
    </row>
    <row r="138" spans="1:20" s="5" customFormat="1" ht="29.45" hidden="1" customHeight="1" outlineLevel="1">
      <c r="A138" s="169"/>
      <c r="B138" s="618"/>
      <c r="C138" s="619"/>
      <c r="D138" s="438"/>
      <c r="E138" s="50" t="s">
        <v>156</v>
      </c>
      <c r="F138" s="50" t="s">
        <v>157</v>
      </c>
      <c r="G138" s="907"/>
      <c r="H138" s="51"/>
      <c r="I138" s="319"/>
      <c r="J138" s="300"/>
      <c r="K138" s="52"/>
      <c r="L138" s="197"/>
      <c r="M138" s="198"/>
      <c r="O138" s="77" t="b">
        <f t="shared" si="16"/>
        <v>1</v>
      </c>
      <c r="P138" s="77" t="b">
        <f t="shared" si="17"/>
        <v>1</v>
      </c>
      <c r="Q138" s="77" t="b">
        <f t="shared" si="18"/>
        <v>1</v>
      </c>
      <c r="R138" s="77">
        <f t="shared" si="19"/>
        <v>0</v>
      </c>
      <c r="T138" s="77">
        <v>134</v>
      </c>
    </row>
    <row r="139" spans="1:20" s="5" customFormat="1" ht="56.25" hidden="1" outlineLevel="1">
      <c r="A139" s="169"/>
      <c r="B139" s="618"/>
      <c r="C139" s="619"/>
      <c r="D139" s="438"/>
      <c r="E139" s="31" t="s">
        <v>5398</v>
      </c>
      <c r="F139" s="31" t="s">
        <v>5399</v>
      </c>
      <c r="G139" s="907"/>
      <c r="H139" s="51"/>
      <c r="I139" s="319"/>
      <c r="J139" s="300"/>
      <c r="K139" s="52"/>
      <c r="L139" s="197"/>
      <c r="M139" s="198"/>
      <c r="O139" s="77" t="b">
        <f t="shared" si="16"/>
        <v>1</v>
      </c>
      <c r="P139" s="77" t="b">
        <f t="shared" si="17"/>
        <v>1</v>
      </c>
      <c r="Q139" s="77" t="b">
        <f t="shared" si="18"/>
        <v>1</v>
      </c>
      <c r="R139" s="77">
        <f t="shared" si="19"/>
        <v>0</v>
      </c>
      <c r="T139" s="77">
        <v>135</v>
      </c>
    </row>
    <row r="140" spans="1:20" s="5" customFormat="1" hidden="1" outlineLevel="1">
      <c r="A140" s="29"/>
      <c r="B140" s="606">
        <v>300</v>
      </c>
      <c r="C140" s="607">
        <v>351</v>
      </c>
      <c r="D140" s="30">
        <v>1</v>
      </c>
      <c r="E140" s="31" t="s">
        <v>4676</v>
      </c>
      <c r="F140" s="31" t="s">
        <v>4677</v>
      </c>
      <c r="G140" s="904">
        <v>511</v>
      </c>
      <c r="H140" s="32" t="s">
        <v>5</v>
      </c>
      <c r="I140" s="320"/>
      <c r="J140" s="159">
        <v>0</v>
      </c>
      <c r="K140" s="58">
        <v>0</v>
      </c>
      <c r="L140" s="199">
        <f>J140+K140</f>
        <v>0</v>
      </c>
      <c r="M140" s="200">
        <f>L140*(G140+I140)</f>
        <v>0</v>
      </c>
      <c r="O140" s="77" t="b">
        <f t="shared" ref="O140:O203" si="24">ISBLANK(D140)</f>
        <v>0</v>
      </c>
      <c r="P140" s="77" t="b">
        <f t="shared" ref="P140:P203" si="25">ISBLANK(G140)</f>
        <v>0</v>
      </c>
      <c r="Q140" s="77" t="b">
        <f t="shared" ref="Q140:Q203" si="26">ISBLANK(M140)</f>
        <v>0</v>
      </c>
      <c r="R140" s="77">
        <f t="shared" ref="R140:R203" si="27">IF(AND(O140=P140,O140=Q140),,"!!!")</f>
        <v>0</v>
      </c>
      <c r="T140" s="77">
        <v>136</v>
      </c>
    </row>
    <row r="141" spans="1:20" s="5" customFormat="1" hidden="1" outlineLevel="1">
      <c r="A141" s="29"/>
      <c r="B141" s="606">
        <v>300</v>
      </c>
      <c r="C141" s="607">
        <v>351</v>
      </c>
      <c r="D141" s="30">
        <v>2</v>
      </c>
      <c r="E141" s="31" t="s">
        <v>4678</v>
      </c>
      <c r="F141" s="31" t="s">
        <v>4688</v>
      </c>
      <c r="G141" s="904">
        <v>113</v>
      </c>
      <c r="H141" s="32" t="s">
        <v>5</v>
      </c>
      <c r="I141" s="320"/>
      <c r="J141" s="159">
        <v>0</v>
      </c>
      <c r="K141" s="58">
        <v>0</v>
      </c>
      <c r="L141" s="199">
        <f>J141+K141</f>
        <v>0</v>
      </c>
      <c r="M141" s="200">
        <f>L141*(G141+I141)</f>
        <v>0</v>
      </c>
      <c r="O141" s="77" t="b">
        <f t="shared" si="24"/>
        <v>0</v>
      </c>
      <c r="P141" s="77" t="b">
        <f t="shared" si="25"/>
        <v>0</v>
      </c>
      <c r="Q141" s="77" t="b">
        <f t="shared" si="26"/>
        <v>0</v>
      </c>
      <c r="R141" s="77">
        <f t="shared" si="27"/>
        <v>0</v>
      </c>
      <c r="T141" s="77">
        <v>137</v>
      </c>
    </row>
    <row r="142" spans="1:20" s="5" customFormat="1" hidden="1" outlineLevel="1">
      <c r="A142" s="29"/>
      <c r="B142" s="606">
        <v>300</v>
      </c>
      <c r="C142" s="607">
        <v>351</v>
      </c>
      <c r="D142" s="30">
        <v>3</v>
      </c>
      <c r="E142" s="31" t="s">
        <v>4679</v>
      </c>
      <c r="F142" s="31" t="s">
        <v>4689</v>
      </c>
      <c r="G142" s="904">
        <v>1.7</v>
      </c>
      <c r="H142" s="32" t="s">
        <v>5</v>
      </c>
      <c r="I142" s="320"/>
      <c r="J142" s="159">
        <v>0</v>
      </c>
      <c r="K142" s="58">
        <v>0</v>
      </c>
      <c r="L142" s="199">
        <f>J142+K142</f>
        <v>0</v>
      </c>
      <c r="M142" s="200">
        <f>L142*(G142+I142)</f>
        <v>0</v>
      </c>
      <c r="O142" s="77" t="b">
        <f t="shared" si="24"/>
        <v>0</v>
      </c>
      <c r="P142" s="77" t="b">
        <f t="shared" si="25"/>
        <v>0</v>
      </c>
      <c r="Q142" s="77" t="b">
        <f t="shared" si="26"/>
        <v>0</v>
      </c>
      <c r="R142" s="77">
        <f t="shared" si="27"/>
        <v>0</v>
      </c>
      <c r="T142" s="77">
        <v>138</v>
      </c>
    </row>
    <row r="143" spans="1:20" s="5" customFormat="1" hidden="1" outlineLevel="1">
      <c r="A143" s="29"/>
      <c r="B143" s="606">
        <v>300</v>
      </c>
      <c r="C143" s="607">
        <v>351</v>
      </c>
      <c r="D143" s="30">
        <v>4</v>
      </c>
      <c r="E143" s="31" t="s">
        <v>4680</v>
      </c>
      <c r="F143" s="31" t="s">
        <v>4690</v>
      </c>
      <c r="G143" s="904">
        <v>18</v>
      </c>
      <c r="H143" s="32" t="s">
        <v>5</v>
      </c>
      <c r="I143" s="320"/>
      <c r="J143" s="159">
        <v>0</v>
      </c>
      <c r="K143" s="58">
        <v>0</v>
      </c>
      <c r="L143" s="199">
        <f>J143+K143</f>
        <v>0</v>
      </c>
      <c r="M143" s="200">
        <f>L143*(G143+I143)</f>
        <v>0</v>
      </c>
      <c r="O143" s="77" t="b">
        <f t="shared" si="24"/>
        <v>0</v>
      </c>
      <c r="P143" s="77" t="b">
        <f t="shared" si="25"/>
        <v>0</v>
      </c>
      <c r="Q143" s="77" t="b">
        <f t="shared" si="26"/>
        <v>0</v>
      </c>
      <c r="R143" s="77">
        <f t="shared" si="27"/>
        <v>0</v>
      </c>
      <c r="T143" s="77">
        <v>139</v>
      </c>
    </row>
    <row r="144" spans="1:20" s="5" customFormat="1" ht="25.5" hidden="1" outlineLevel="1">
      <c r="A144" s="169"/>
      <c r="B144" s="618"/>
      <c r="C144" s="619"/>
      <c r="D144" s="438"/>
      <c r="E144" s="50" t="s">
        <v>155</v>
      </c>
      <c r="F144" s="50" t="s">
        <v>158</v>
      </c>
      <c r="G144" s="907"/>
      <c r="H144" s="51"/>
      <c r="I144" s="319"/>
      <c r="J144" s="300"/>
      <c r="K144" s="52"/>
      <c r="L144" s="197"/>
      <c r="M144" s="198"/>
      <c r="O144" s="77" t="b">
        <f t="shared" si="24"/>
        <v>1</v>
      </c>
      <c r="P144" s="77" t="b">
        <f t="shared" si="25"/>
        <v>1</v>
      </c>
      <c r="Q144" s="77" t="b">
        <f t="shared" si="26"/>
        <v>1</v>
      </c>
      <c r="R144" s="77">
        <f t="shared" si="27"/>
        <v>0</v>
      </c>
      <c r="T144" s="77">
        <v>140</v>
      </c>
    </row>
    <row r="145" spans="1:20" s="5" customFormat="1" ht="22.5" hidden="1" outlineLevel="1">
      <c r="A145" s="29" t="s">
        <v>5251</v>
      </c>
      <c r="B145" s="613"/>
      <c r="C145" s="616"/>
      <c r="D145" s="30"/>
      <c r="E145" s="668" t="s">
        <v>5354</v>
      </c>
      <c r="F145" s="668" t="s">
        <v>5308</v>
      </c>
      <c r="G145" s="903"/>
      <c r="H145" s="32"/>
      <c r="I145" s="670"/>
      <c r="J145" s="159"/>
      <c r="K145" s="58"/>
      <c r="L145" s="199"/>
      <c r="M145" s="200"/>
      <c r="O145" s="77" t="b">
        <f t="shared" si="24"/>
        <v>1</v>
      </c>
      <c r="P145" s="77" t="b">
        <f t="shared" si="25"/>
        <v>1</v>
      </c>
      <c r="Q145" s="77" t="b">
        <f t="shared" si="26"/>
        <v>1</v>
      </c>
      <c r="R145" s="77">
        <f t="shared" si="27"/>
        <v>0</v>
      </c>
      <c r="T145" s="77">
        <v>141</v>
      </c>
    </row>
    <row r="146" spans="1:20" s="5" customFormat="1" hidden="1" outlineLevel="1">
      <c r="A146" s="29"/>
      <c r="B146" s="606">
        <v>300</v>
      </c>
      <c r="C146" s="608">
        <v>361</v>
      </c>
      <c r="D146" s="37">
        <v>1</v>
      </c>
      <c r="E146" s="672" t="s">
        <v>5110</v>
      </c>
      <c r="F146" s="672" t="s">
        <v>2065</v>
      </c>
      <c r="G146" s="903">
        <v>2</v>
      </c>
      <c r="H146" s="39" t="s">
        <v>55</v>
      </c>
      <c r="I146" s="670"/>
      <c r="J146" s="159">
        <v>0</v>
      </c>
      <c r="K146" s="159">
        <v>0</v>
      </c>
      <c r="L146" s="232">
        <f t="shared" ref="L146:L173" si="28">J146+K146</f>
        <v>0</v>
      </c>
      <c r="M146" s="200">
        <f t="shared" ref="M146:M173" si="29">L146*(G146+I146)</f>
        <v>0</v>
      </c>
      <c r="O146" s="77" t="b">
        <f t="shared" si="24"/>
        <v>0</v>
      </c>
      <c r="P146" s="77" t="b">
        <f t="shared" si="25"/>
        <v>0</v>
      </c>
      <c r="Q146" s="77" t="b">
        <f t="shared" si="26"/>
        <v>0</v>
      </c>
      <c r="R146" s="77">
        <f t="shared" si="27"/>
        <v>0</v>
      </c>
      <c r="T146" s="77">
        <v>142</v>
      </c>
    </row>
    <row r="147" spans="1:20" s="5" customFormat="1" hidden="1" outlineLevel="1">
      <c r="A147" s="29"/>
      <c r="B147" s="606">
        <v>300</v>
      </c>
      <c r="C147" s="608">
        <v>361</v>
      </c>
      <c r="D147" s="37">
        <v>2</v>
      </c>
      <c r="E147" s="672" t="s">
        <v>5111</v>
      </c>
      <c r="F147" s="672" t="s">
        <v>2066</v>
      </c>
      <c r="G147" s="903">
        <v>52</v>
      </c>
      <c r="H147" s="39" t="s">
        <v>55</v>
      </c>
      <c r="I147" s="670"/>
      <c r="J147" s="159">
        <v>0</v>
      </c>
      <c r="K147" s="159">
        <v>0</v>
      </c>
      <c r="L147" s="232">
        <f t="shared" si="28"/>
        <v>0</v>
      </c>
      <c r="M147" s="200">
        <f t="shared" si="29"/>
        <v>0</v>
      </c>
      <c r="O147" s="77" t="b">
        <f t="shared" si="24"/>
        <v>0</v>
      </c>
      <c r="P147" s="77" t="b">
        <f t="shared" si="25"/>
        <v>0</v>
      </c>
      <c r="Q147" s="77" t="b">
        <f t="shared" si="26"/>
        <v>0</v>
      </c>
      <c r="R147" s="77">
        <f t="shared" si="27"/>
        <v>0</v>
      </c>
      <c r="T147" s="77">
        <v>143</v>
      </c>
    </row>
    <row r="148" spans="1:20" s="5" customFormat="1" hidden="1" outlineLevel="1">
      <c r="A148" s="29"/>
      <c r="B148" s="606">
        <v>300</v>
      </c>
      <c r="C148" s="607">
        <v>361</v>
      </c>
      <c r="D148" s="37">
        <v>3</v>
      </c>
      <c r="E148" s="669" t="s">
        <v>5112</v>
      </c>
      <c r="F148" s="669" t="s">
        <v>2067</v>
      </c>
      <c r="G148" s="903">
        <v>4</v>
      </c>
      <c r="H148" s="39" t="s">
        <v>55</v>
      </c>
      <c r="I148" s="670"/>
      <c r="J148" s="159">
        <v>0</v>
      </c>
      <c r="K148" s="58">
        <v>0</v>
      </c>
      <c r="L148" s="199">
        <f t="shared" si="28"/>
        <v>0</v>
      </c>
      <c r="M148" s="200">
        <f t="shared" si="29"/>
        <v>0</v>
      </c>
      <c r="O148" s="77" t="b">
        <f t="shared" si="24"/>
        <v>0</v>
      </c>
      <c r="P148" s="77" t="b">
        <f t="shared" si="25"/>
        <v>0</v>
      </c>
      <c r="Q148" s="77" t="b">
        <f t="shared" si="26"/>
        <v>0</v>
      </c>
      <c r="R148" s="77">
        <f t="shared" si="27"/>
        <v>0</v>
      </c>
      <c r="T148" s="77">
        <v>144</v>
      </c>
    </row>
    <row r="149" spans="1:20" s="5" customFormat="1" hidden="1" outlineLevel="1">
      <c r="A149" s="29"/>
      <c r="B149" s="606">
        <v>300</v>
      </c>
      <c r="C149" s="607">
        <v>361</v>
      </c>
      <c r="D149" s="30">
        <v>4</v>
      </c>
      <c r="E149" s="669" t="s">
        <v>5113</v>
      </c>
      <c r="F149" s="669" t="s">
        <v>2068</v>
      </c>
      <c r="G149" s="903">
        <v>1</v>
      </c>
      <c r="H149" s="32" t="s">
        <v>55</v>
      </c>
      <c r="I149" s="670"/>
      <c r="J149" s="159">
        <v>0</v>
      </c>
      <c r="K149" s="58">
        <v>0</v>
      </c>
      <c r="L149" s="199">
        <f t="shared" si="28"/>
        <v>0</v>
      </c>
      <c r="M149" s="200">
        <f t="shared" si="29"/>
        <v>0</v>
      </c>
      <c r="O149" s="77" t="b">
        <f t="shared" si="24"/>
        <v>0</v>
      </c>
      <c r="P149" s="77" t="b">
        <f t="shared" si="25"/>
        <v>0</v>
      </c>
      <c r="Q149" s="77" t="b">
        <f t="shared" si="26"/>
        <v>0</v>
      </c>
      <c r="R149" s="77">
        <f t="shared" si="27"/>
        <v>0</v>
      </c>
      <c r="T149" s="77">
        <v>145</v>
      </c>
    </row>
    <row r="150" spans="1:20" s="5" customFormat="1" hidden="1" outlineLevel="1">
      <c r="A150" s="29"/>
      <c r="B150" s="606">
        <v>300</v>
      </c>
      <c r="C150" s="607">
        <v>361</v>
      </c>
      <c r="D150" s="30">
        <v>5</v>
      </c>
      <c r="E150" s="669" t="s">
        <v>5114</v>
      </c>
      <c r="F150" s="669" t="s">
        <v>2069</v>
      </c>
      <c r="G150" s="903">
        <v>8</v>
      </c>
      <c r="H150" s="32" t="s">
        <v>55</v>
      </c>
      <c r="I150" s="670"/>
      <c r="J150" s="159">
        <v>0</v>
      </c>
      <c r="K150" s="58">
        <v>0</v>
      </c>
      <c r="L150" s="199">
        <f t="shared" si="28"/>
        <v>0</v>
      </c>
      <c r="M150" s="200">
        <f t="shared" si="29"/>
        <v>0</v>
      </c>
      <c r="O150" s="77" t="b">
        <f t="shared" si="24"/>
        <v>0</v>
      </c>
      <c r="P150" s="77" t="b">
        <f t="shared" si="25"/>
        <v>0</v>
      </c>
      <c r="Q150" s="77" t="b">
        <f t="shared" si="26"/>
        <v>0</v>
      </c>
      <c r="R150" s="77">
        <f t="shared" si="27"/>
        <v>0</v>
      </c>
      <c r="T150" s="77">
        <v>146</v>
      </c>
    </row>
    <row r="151" spans="1:20" s="5" customFormat="1" hidden="1" outlineLevel="1">
      <c r="A151" s="29"/>
      <c r="B151" s="606">
        <v>300</v>
      </c>
      <c r="C151" s="607">
        <v>361</v>
      </c>
      <c r="D151" s="30">
        <v>6</v>
      </c>
      <c r="E151" s="669" t="s">
        <v>5115</v>
      </c>
      <c r="F151" s="669" t="s">
        <v>2070</v>
      </c>
      <c r="G151" s="903">
        <v>1</v>
      </c>
      <c r="H151" s="32" t="s">
        <v>55</v>
      </c>
      <c r="I151" s="670"/>
      <c r="J151" s="159">
        <v>0</v>
      </c>
      <c r="K151" s="58">
        <v>0</v>
      </c>
      <c r="L151" s="199">
        <f t="shared" si="28"/>
        <v>0</v>
      </c>
      <c r="M151" s="200">
        <f t="shared" si="29"/>
        <v>0</v>
      </c>
      <c r="O151" s="77" t="b">
        <f t="shared" si="24"/>
        <v>0</v>
      </c>
      <c r="P151" s="77" t="b">
        <f t="shared" si="25"/>
        <v>0</v>
      </c>
      <c r="Q151" s="77" t="b">
        <f t="shared" si="26"/>
        <v>0</v>
      </c>
      <c r="R151" s="77">
        <f t="shared" si="27"/>
        <v>0</v>
      </c>
      <c r="T151" s="77">
        <v>147</v>
      </c>
    </row>
    <row r="152" spans="1:20" s="5" customFormat="1" hidden="1" outlineLevel="1">
      <c r="A152" s="29"/>
      <c r="B152" s="606">
        <v>300</v>
      </c>
      <c r="C152" s="607">
        <v>361</v>
      </c>
      <c r="D152" s="30">
        <v>7</v>
      </c>
      <c r="E152" s="669" t="s">
        <v>5116</v>
      </c>
      <c r="F152" s="669" t="s">
        <v>2071</v>
      </c>
      <c r="G152" s="903">
        <v>2</v>
      </c>
      <c r="H152" s="32" t="s">
        <v>55</v>
      </c>
      <c r="I152" s="670"/>
      <c r="J152" s="159">
        <v>0</v>
      </c>
      <c r="K152" s="58">
        <v>0</v>
      </c>
      <c r="L152" s="199">
        <f t="shared" si="28"/>
        <v>0</v>
      </c>
      <c r="M152" s="200">
        <f t="shared" si="29"/>
        <v>0</v>
      </c>
      <c r="O152" s="77" t="b">
        <f t="shared" si="24"/>
        <v>0</v>
      </c>
      <c r="P152" s="77" t="b">
        <f t="shared" si="25"/>
        <v>0</v>
      </c>
      <c r="Q152" s="77" t="b">
        <f t="shared" si="26"/>
        <v>0</v>
      </c>
      <c r="R152" s="77">
        <f t="shared" si="27"/>
        <v>0</v>
      </c>
      <c r="T152" s="77">
        <v>148</v>
      </c>
    </row>
    <row r="153" spans="1:20" s="5" customFormat="1" hidden="1" outlineLevel="1">
      <c r="A153" s="29"/>
      <c r="B153" s="606">
        <v>300</v>
      </c>
      <c r="C153" s="607">
        <v>361</v>
      </c>
      <c r="D153" s="30">
        <v>8</v>
      </c>
      <c r="E153" s="669" t="s">
        <v>5117</v>
      </c>
      <c r="F153" s="669" t="s">
        <v>2072</v>
      </c>
      <c r="G153" s="903">
        <v>18</v>
      </c>
      <c r="H153" s="32" t="s">
        <v>55</v>
      </c>
      <c r="I153" s="670"/>
      <c r="J153" s="159">
        <v>0</v>
      </c>
      <c r="K153" s="58">
        <v>0</v>
      </c>
      <c r="L153" s="199">
        <f t="shared" si="28"/>
        <v>0</v>
      </c>
      <c r="M153" s="200">
        <f t="shared" si="29"/>
        <v>0</v>
      </c>
      <c r="O153" s="77" t="b">
        <f t="shared" si="24"/>
        <v>0</v>
      </c>
      <c r="P153" s="77" t="b">
        <f t="shared" si="25"/>
        <v>0</v>
      </c>
      <c r="Q153" s="77" t="b">
        <f t="shared" si="26"/>
        <v>0</v>
      </c>
      <c r="R153" s="77">
        <f t="shared" si="27"/>
        <v>0</v>
      </c>
      <c r="T153" s="77">
        <v>149</v>
      </c>
    </row>
    <row r="154" spans="1:20" s="5" customFormat="1" hidden="1" outlineLevel="1">
      <c r="A154" s="29"/>
      <c r="B154" s="606">
        <v>300</v>
      </c>
      <c r="C154" s="607">
        <v>361</v>
      </c>
      <c r="D154" s="30">
        <v>9</v>
      </c>
      <c r="E154" s="669" t="s">
        <v>5118</v>
      </c>
      <c r="F154" s="669" t="s">
        <v>2073</v>
      </c>
      <c r="G154" s="903">
        <v>2</v>
      </c>
      <c r="H154" s="32" t="s">
        <v>55</v>
      </c>
      <c r="I154" s="670"/>
      <c r="J154" s="159">
        <v>0</v>
      </c>
      <c r="K154" s="58">
        <v>0</v>
      </c>
      <c r="L154" s="199">
        <f t="shared" si="28"/>
        <v>0</v>
      </c>
      <c r="M154" s="200">
        <f t="shared" si="29"/>
        <v>0</v>
      </c>
      <c r="O154" s="77" t="b">
        <f t="shared" si="24"/>
        <v>0</v>
      </c>
      <c r="P154" s="77" t="b">
        <f t="shared" si="25"/>
        <v>0</v>
      </c>
      <c r="Q154" s="77" t="b">
        <f t="shared" si="26"/>
        <v>0</v>
      </c>
      <c r="R154" s="77">
        <f t="shared" si="27"/>
        <v>0</v>
      </c>
      <c r="T154" s="77">
        <v>150</v>
      </c>
    </row>
    <row r="155" spans="1:20" s="5" customFormat="1" hidden="1" outlineLevel="1">
      <c r="A155" s="29"/>
      <c r="B155" s="606">
        <v>300</v>
      </c>
      <c r="C155" s="607">
        <v>361</v>
      </c>
      <c r="D155" s="30">
        <v>10</v>
      </c>
      <c r="E155" s="669" t="s">
        <v>5119</v>
      </c>
      <c r="F155" s="669" t="s">
        <v>2074</v>
      </c>
      <c r="G155" s="903">
        <v>1</v>
      </c>
      <c r="H155" s="32" t="s">
        <v>55</v>
      </c>
      <c r="I155" s="670"/>
      <c r="J155" s="159">
        <v>0</v>
      </c>
      <c r="K155" s="58">
        <v>0</v>
      </c>
      <c r="L155" s="199">
        <f t="shared" si="28"/>
        <v>0</v>
      </c>
      <c r="M155" s="200">
        <f t="shared" si="29"/>
        <v>0</v>
      </c>
      <c r="O155" s="77" t="b">
        <f t="shared" si="24"/>
        <v>0</v>
      </c>
      <c r="P155" s="77" t="b">
        <f t="shared" si="25"/>
        <v>0</v>
      </c>
      <c r="Q155" s="77" t="b">
        <f t="shared" si="26"/>
        <v>0</v>
      </c>
      <c r="R155" s="77">
        <f t="shared" si="27"/>
        <v>0</v>
      </c>
      <c r="T155" s="77">
        <v>151</v>
      </c>
    </row>
    <row r="156" spans="1:20" s="5" customFormat="1" hidden="1" outlineLevel="1">
      <c r="A156" s="29"/>
      <c r="B156" s="606">
        <v>300</v>
      </c>
      <c r="C156" s="607">
        <v>361</v>
      </c>
      <c r="D156" s="30">
        <v>11</v>
      </c>
      <c r="E156" s="669" t="s">
        <v>5120</v>
      </c>
      <c r="F156" s="669" t="s">
        <v>2075</v>
      </c>
      <c r="G156" s="903">
        <v>1</v>
      </c>
      <c r="H156" s="32" t="s">
        <v>55</v>
      </c>
      <c r="I156" s="670"/>
      <c r="J156" s="159">
        <v>0</v>
      </c>
      <c r="K156" s="58">
        <v>0</v>
      </c>
      <c r="L156" s="199">
        <f t="shared" si="28"/>
        <v>0</v>
      </c>
      <c r="M156" s="200">
        <f t="shared" si="29"/>
        <v>0</v>
      </c>
      <c r="O156" s="77" t="b">
        <f t="shared" si="24"/>
        <v>0</v>
      </c>
      <c r="P156" s="77" t="b">
        <f t="shared" si="25"/>
        <v>0</v>
      </c>
      <c r="Q156" s="77" t="b">
        <f t="shared" si="26"/>
        <v>0</v>
      </c>
      <c r="R156" s="77">
        <f t="shared" si="27"/>
        <v>0</v>
      </c>
      <c r="T156" s="77">
        <v>152</v>
      </c>
    </row>
    <row r="157" spans="1:20" s="5" customFormat="1" hidden="1" outlineLevel="1">
      <c r="A157" s="29"/>
      <c r="B157" s="606">
        <v>300</v>
      </c>
      <c r="C157" s="607">
        <v>361</v>
      </c>
      <c r="D157" s="30">
        <v>12</v>
      </c>
      <c r="E157" s="669" t="s">
        <v>5121</v>
      </c>
      <c r="F157" s="669" t="s">
        <v>2076</v>
      </c>
      <c r="G157" s="903">
        <v>5</v>
      </c>
      <c r="H157" s="32" t="s">
        <v>55</v>
      </c>
      <c r="I157" s="670"/>
      <c r="J157" s="159">
        <v>0</v>
      </c>
      <c r="K157" s="58">
        <v>0</v>
      </c>
      <c r="L157" s="199">
        <f t="shared" si="28"/>
        <v>0</v>
      </c>
      <c r="M157" s="200">
        <f t="shared" si="29"/>
        <v>0</v>
      </c>
      <c r="O157" s="77" t="b">
        <f t="shared" si="24"/>
        <v>0</v>
      </c>
      <c r="P157" s="77" t="b">
        <f t="shared" si="25"/>
        <v>0</v>
      </c>
      <c r="Q157" s="77" t="b">
        <f t="shared" si="26"/>
        <v>0</v>
      </c>
      <c r="R157" s="77">
        <f t="shared" si="27"/>
        <v>0</v>
      </c>
      <c r="T157" s="77">
        <v>153</v>
      </c>
    </row>
    <row r="158" spans="1:20" s="5" customFormat="1" hidden="1" outlineLevel="1">
      <c r="A158" s="29"/>
      <c r="B158" s="606">
        <v>300</v>
      </c>
      <c r="C158" s="607">
        <v>361</v>
      </c>
      <c r="D158" s="30">
        <v>13</v>
      </c>
      <c r="E158" s="669" t="s">
        <v>5122</v>
      </c>
      <c r="F158" s="669" t="s">
        <v>2077</v>
      </c>
      <c r="G158" s="903">
        <v>1</v>
      </c>
      <c r="H158" s="32" t="s">
        <v>55</v>
      </c>
      <c r="I158" s="670"/>
      <c r="J158" s="159">
        <v>0</v>
      </c>
      <c r="K158" s="58">
        <v>0</v>
      </c>
      <c r="L158" s="199">
        <f t="shared" si="28"/>
        <v>0</v>
      </c>
      <c r="M158" s="200">
        <f t="shared" si="29"/>
        <v>0</v>
      </c>
      <c r="O158" s="77" t="b">
        <f t="shared" si="24"/>
        <v>0</v>
      </c>
      <c r="P158" s="77" t="b">
        <f t="shared" si="25"/>
        <v>0</v>
      </c>
      <c r="Q158" s="77" t="b">
        <f t="shared" si="26"/>
        <v>0</v>
      </c>
      <c r="R158" s="77">
        <f t="shared" si="27"/>
        <v>0</v>
      </c>
      <c r="T158" s="77">
        <v>154</v>
      </c>
    </row>
    <row r="159" spans="1:20" s="5" customFormat="1" hidden="1" outlineLevel="1">
      <c r="A159" s="29"/>
      <c r="B159" s="606">
        <v>300</v>
      </c>
      <c r="C159" s="607">
        <v>361</v>
      </c>
      <c r="D159" s="30">
        <v>14</v>
      </c>
      <c r="E159" s="669" t="s">
        <v>5123</v>
      </c>
      <c r="F159" s="669" t="s">
        <v>2078</v>
      </c>
      <c r="G159" s="903">
        <v>1</v>
      </c>
      <c r="H159" s="32" t="s">
        <v>55</v>
      </c>
      <c r="I159" s="670"/>
      <c r="J159" s="159">
        <v>0</v>
      </c>
      <c r="K159" s="58">
        <v>0</v>
      </c>
      <c r="L159" s="199">
        <f t="shared" si="28"/>
        <v>0</v>
      </c>
      <c r="M159" s="200">
        <f t="shared" si="29"/>
        <v>0</v>
      </c>
      <c r="O159" s="77" t="b">
        <f t="shared" si="24"/>
        <v>0</v>
      </c>
      <c r="P159" s="77" t="b">
        <f t="shared" si="25"/>
        <v>0</v>
      </c>
      <c r="Q159" s="77" t="b">
        <f t="shared" si="26"/>
        <v>0</v>
      </c>
      <c r="R159" s="77">
        <f t="shared" si="27"/>
        <v>0</v>
      </c>
      <c r="T159" s="77">
        <v>155</v>
      </c>
    </row>
    <row r="160" spans="1:20" s="5" customFormat="1" hidden="1" outlineLevel="1">
      <c r="A160" s="29"/>
      <c r="B160" s="606">
        <v>300</v>
      </c>
      <c r="C160" s="607">
        <v>361</v>
      </c>
      <c r="D160" s="30">
        <v>15</v>
      </c>
      <c r="E160" s="669" t="s">
        <v>5124</v>
      </c>
      <c r="F160" s="669" t="s">
        <v>2079</v>
      </c>
      <c r="G160" s="903">
        <v>1</v>
      </c>
      <c r="H160" s="32" t="s">
        <v>55</v>
      </c>
      <c r="I160" s="670"/>
      <c r="J160" s="159">
        <v>0</v>
      </c>
      <c r="K160" s="58">
        <v>0</v>
      </c>
      <c r="L160" s="199">
        <f t="shared" si="28"/>
        <v>0</v>
      </c>
      <c r="M160" s="200">
        <f t="shared" si="29"/>
        <v>0</v>
      </c>
      <c r="O160" s="77" t="b">
        <f t="shared" si="24"/>
        <v>0</v>
      </c>
      <c r="P160" s="77" t="b">
        <f t="shared" si="25"/>
        <v>0</v>
      </c>
      <c r="Q160" s="77" t="b">
        <f t="shared" si="26"/>
        <v>0</v>
      </c>
      <c r="R160" s="77">
        <f t="shared" si="27"/>
        <v>0</v>
      </c>
      <c r="T160" s="77">
        <v>156</v>
      </c>
    </row>
    <row r="161" spans="1:20" s="5" customFormat="1" hidden="1" outlineLevel="1">
      <c r="A161" s="29"/>
      <c r="B161" s="606">
        <v>300</v>
      </c>
      <c r="C161" s="607">
        <v>361</v>
      </c>
      <c r="D161" s="30">
        <v>16</v>
      </c>
      <c r="E161" s="669" t="s">
        <v>5125</v>
      </c>
      <c r="F161" s="669" t="s">
        <v>2080</v>
      </c>
      <c r="G161" s="903">
        <v>1</v>
      </c>
      <c r="H161" s="32" t="s">
        <v>55</v>
      </c>
      <c r="I161" s="670"/>
      <c r="J161" s="159">
        <v>0</v>
      </c>
      <c r="K161" s="58">
        <v>0</v>
      </c>
      <c r="L161" s="199">
        <f t="shared" si="28"/>
        <v>0</v>
      </c>
      <c r="M161" s="200">
        <f t="shared" si="29"/>
        <v>0</v>
      </c>
      <c r="O161" s="77" t="b">
        <f t="shared" si="24"/>
        <v>0</v>
      </c>
      <c r="P161" s="77" t="b">
        <f t="shared" si="25"/>
        <v>0</v>
      </c>
      <c r="Q161" s="77" t="b">
        <f t="shared" si="26"/>
        <v>0</v>
      </c>
      <c r="R161" s="77">
        <f t="shared" si="27"/>
        <v>0</v>
      </c>
      <c r="T161" s="77">
        <v>157</v>
      </c>
    </row>
    <row r="162" spans="1:20" s="5" customFormat="1" hidden="1" outlineLevel="1">
      <c r="A162" s="29"/>
      <c r="B162" s="606">
        <v>300</v>
      </c>
      <c r="C162" s="607">
        <v>361</v>
      </c>
      <c r="D162" s="30">
        <v>17</v>
      </c>
      <c r="E162" s="669" t="s">
        <v>5126</v>
      </c>
      <c r="F162" s="669" t="s">
        <v>2081</v>
      </c>
      <c r="G162" s="903">
        <v>6</v>
      </c>
      <c r="H162" s="32" t="s">
        <v>55</v>
      </c>
      <c r="I162" s="670"/>
      <c r="J162" s="159">
        <v>0</v>
      </c>
      <c r="K162" s="58">
        <v>0</v>
      </c>
      <c r="L162" s="199">
        <f t="shared" si="28"/>
        <v>0</v>
      </c>
      <c r="M162" s="200">
        <f t="shared" si="29"/>
        <v>0</v>
      </c>
      <c r="O162" s="77" t="b">
        <f t="shared" si="24"/>
        <v>0</v>
      </c>
      <c r="P162" s="77" t="b">
        <f t="shared" si="25"/>
        <v>0</v>
      </c>
      <c r="Q162" s="77" t="b">
        <f t="shared" si="26"/>
        <v>0</v>
      </c>
      <c r="R162" s="77">
        <f t="shared" si="27"/>
        <v>0</v>
      </c>
      <c r="T162" s="77">
        <v>158</v>
      </c>
    </row>
    <row r="163" spans="1:20" s="5" customFormat="1" hidden="1" outlineLevel="1">
      <c r="A163" s="29"/>
      <c r="B163" s="606">
        <v>300</v>
      </c>
      <c r="C163" s="607">
        <v>361</v>
      </c>
      <c r="D163" s="30">
        <v>18</v>
      </c>
      <c r="E163" s="669" t="s">
        <v>5127</v>
      </c>
      <c r="F163" s="669" t="s">
        <v>2082</v>
      </c>
      <c r="G163" s="903">
        <v>1</v>
      </c>
      <c r="H163" s="32" t="s">
        <v>55</v>
      </c>
      <c r="I163" s="670"/>
      <c r="J163" s="159">
        <v>0</v>
      </c>
      <c r="K163" s="58">
        <v>0</v>
      </c>
      <c r="L163" s="199">
        <f t="shared" si="28"/>
        <v>0</v>
      </c>
      <c r="M163" s="200">
        <f t="shared" si="29"/>
        <v>0</v>
      </c>
      <c r="O163" s="77" t="b">
        <f t="shared" si="24"/>
        <v>0</v>
      </c>
      <c r="P163" s="77" t="b">
        <f t="shared" si="25"/>
        <v>0</v>
      </c>
      <c r="Q163" s="77" t="b">
        <f t="shared" si="26"/>
        <v>0</v>
      </c>
      <c r="R163" s="77">
        <f t="shared" si="27"/>
        <v>0</v>
      </c>
      <c r="T163" s="77">
        <v>159</v>
      </c>
    </row>
    <row r="164" spans="1:20" s="5" customFormat="1" hidden="1" outlineLevel="1">
      <c r="A164" s="29"/>
      <c r="B164" s="606">
        <v>300</v>
      </c>
      <c r="C164" s="607">
        <v>361</v>
      </c>
      <c r="D164" s="30">
        <v>19</v>
      </c>
      <c r="E164" s="669" t="s">
        <v>5128</v>
      </c>
      <c r="F164" s="669" t="s">
        <v>2083</v>
      </c>
      <c r="G164" s="903">
        <v>3</v>
      </c>
      <c r="H164" s="32" t="s">
        <v>55</v>
      </c>
      <c r="I164" s="670"/>
      <c r="J164" s="159">
        <v>0</v>
      </c>
      <c r="K164" s="58">
        <v>0</v>
      </c>
      <c r="L164" s="199">
        <f t="shared" si="28"/>
        <v>0</v>
      </c>
      <c r="M164" s="200">
        <f t="shared" si="29"/>
        <v>0</v>
      </c>
      <c r="O164" s="77" t="b">
        <f t="shared" si="24"/>
        <v>0</v>
      </c>
      <c r="P164" s="77" t="b">
        <f t="shared" si="25"/>
        <v>0</v>
      </c>
      <c r="Q164" s="77" t="b">
        <f t="shared" si="26"/>
        <v>0</v>
      </c>
      <c r="R164" s="77">
        <f t="shared" si="27"/>
        <v>0</v>
      </c>
      <c r="T164" s="77">
        <v>160</v>
      </c>
    </row>
    <row r="165" spans="1:20" s="5" customFormat="1" hidden="1" outlineLevel="1">
      <c r="A165" s="29"/>
      <c r="B165" s="606">
        <v>300</v>
      </c>
      <c r="C165" s="607">
        <v>361</v>
      </c>
      <c r="D165" s="30">
        <v>20</v>
      </c>
      <c r="E165" s="669" t="s">
        <v>5129</v>
      </c>
      <c r="F165" s="669" t="s">
        <v>2084</v>
      </c>
      <c r="G165" s="903">
        <v>18</v>
      </c>
      <c r="H165" s="32" t="s">
        <v>55</v>
      </c>
      <c r="I165" s="670"/>
      <c r="J165" s="159">
        <v>0</v>
      </c>
      <c r="K165" s="58">
        <v>0</v>
      </c>
      <c r="L165" s="199">
        <f t="shared" si="28"/>
        <v>0</v>
      </c>
      <c r="M165" s="200">
        <f t="shared" si="29"/>
        <v>0</v>
      </c>
      <c r="O165" s="77" t="b">
        <f t="shared" si="24"/>
        <v>0</v>
      </c>
      <c r="P165" s="77" t="b">
        <f t="shared" si="25"/>
        <v>0</v>
      </c>
      <c r="Q165" s="77" t="b">
        <f t="shared" si="26"/>
        <v>0</v>
      </c>
      <c r="R165" s="77">
        <f t="shared" si="27"/>
        <v>0</v>
      </c>
      <c r="T165" s="77">
        <v>161</v>
      </c>
    </row>
    <row r="166" spans="1:20" s="5" customFormat="1" hidden="1" outlineLevel="1">
      <c r="A166" s="29"/>
      <c r="B166" s="606">
        <v>300</v>
      </c>
      <c r="C166" s="607">
        <v>361</v>
      </c>
      <c r="D166" s="30">
        <v>21</v>
      </c>
      <c r="E166" s="669" t="s">
        <v>5130</v>
      </c>
      <c r="F166" s="669" t="s">
        <v>2085</v>
      </c>
      <c r="G166" s="903">
        <v>3</v>
      </c>
      <c r="H166" s="32" t="s">
        <v>55</v>
      </c>
      <c r="I166" s="670"/>
      <c r="J166" s="159">
        <v>0</v>
      </c>
      <c r="K166" s="58">
        <v>0</v>
      </c>
      <c r="L166" s="199">
        <f t="shared" si="28"/>
        <v>0</v>
      </c>
      <c r="M166" s="200">
        <f t="shared" si="29"/>
        <v>0</v>
      </c>
      <c r="O166" s="77" t="b">
        <f t="shared" si="24"/>
        <v>0</v>
      </c>
      <c r="P166" s="77" t="b">
        <f t="shared" si="25"/>
        <v>0</v>
      </c>
      <c r="Q166" s="77" t="b">
        <f t="shared" si="26"/>
        <v>0</v>
      </c>
      <c r="R166" s="77">
        <f t="shared" si="27"/>
        <v>0</v>
      </c>
      <c r="T166" s="77">
        <v>162</v>
      </c>
    </row>
    <row r="167" spans="1:20" s="5" customFormat="1" hidden="1" outlineLevel="1">
      <c r="A167" s="29"/>
      <c r="B167" s="606">
        <v>300</v>
      </c>
      <c r="C167" s="607">
        <v>361</v>
      </c>
      <c r="D167" s="30">
        <v>22</v>
      </c>
      <c r="E167" s="669" t="s">
        <v>5131</v>
      </c>
      <c r="F167" s="669" t="s">
        <v>2086</v>
      </c>
      <c r="G167" s="903">
        <v>1</v>
      </c>
      <c r="H167" s="32" t="s">
        <v>55</v>
      </c>
      <c r="I167" s="670"/>
      <c r="J167" s="159">
        <v>0</v>
      </c>
      <c r="K167" s="58">
        <v>0</v>
      </c>
      <c r="L167" s="199">
        <f t="shared" si="28"/>
        <v>0</v>
      </c>
      <c r="M167" s="200">
        <f t="shared" si="29"/>
        <v>0</v>
      </c>
      <c r="O167" s="77" t="b">
        <f t="shared" si="24"/>
        <v>0</v>
      </c>
      <c r="P167" s="77" t="b">
        <f t="shared" si="25"/>
        <v>0</v>
      </c>
      <c r="Q167" s="77" t="b">
        <f t="shared" si="26"/>
        <v>0</v>
      </c>
      <c r="R167" s="77">
        <f t="shared" si="27"/>
        <v>0</v>
      </c>
      <c r="T167" s="77">
        <v>163</v>
      </c>
    </row>
    <row r="168" spans="1:20" s="5" customFormat="1" hidden="1" outlineLevel="1">
      <c r="A168" s="29"/>
      <c r="B168" s="606">
        <v>300</v>
      </c>
      <c r="C168" s="607">
        <v>361</v>
      </c>
      <c r="D168" s="30">
        <v>23</v>
      </c>
      <c r="E168" s="669" t="s">
        <v>5132</v>
      </c>
      <c r="F168" s="669" t="s">
        <v>2087</v>
      </c>
      <c r="G168" s="903">
        <v>6</v>
      </c>
      <c r="H168" s="32" t="s">
        <v>55</v>
      </c>
      <c r="I168" s="670"/>
      <c r="J168" s="159">
        <v>0</v>
      </c>
      <c r="K168" s="58">
        <v>0</v>
      </c>
      <c r="L168" s="199">
        <f t="shared" si="28"/>
        <v>0</v>
      </c>
      <c r="M168" s="200">
        <f t="shared" si="29"/>
        <v>0</v>
      </c>
      <c r="O168" s="77" t="b">
        <f t="shared" si="24"/>
        <v>0</v>
      </c>
      <c r="P168" s="77" t="b">
        <f t="shared" si="25"/>
        <v>0</v>
      </c>
      <c r="Q168" s="77" t="b">
        <f t="shared" si="26"/>
        <v>0</v>
      </c>
      <c r="R168" s="77">
        <f t="shared" si="27"/>
        <v>0</v>
      </c>
      <c r="T168" s="77">
        <v>164</v>
      </c>
    </row>
    <row r="169" spans="1:20" s="5" customFormat="1" hidden="1" outlineLevel="1">
      <c r="A169" s="29"/>
      <c r="B169" s="606">
        <v>300</v>
      </c>
      <c r="C169" s="607">
        <v>361</v>
      </c>
      <c r="D169" s="30">
        <v>24</v>
      </c>
      <c r="E169" s="669" t="s">
        <v>5133</v>
      </c>
      <c r="F169" s="669" t="s">
        <v>2088</v>
      </c>
      <c r="G169" s="903">
        <v>1</v>
      </c>
      <c r="H169" s="32" t="s">
        <v>55</v>
      </c>
      <c r="I169" s="670"/>
      <c r="J169" s="159">
        <v>0</v>
      </c>
      <c r="K169" s="58">
        <v>0</v>
      </c>
      <c r="L169" s="199">
        <f t="shared" si="28"/>
        <v>0</v>
      </c>
      <c r="M169" s="200">
        <f t="shared" si="29"/>
        <v>0</v>
      </c>
      <c r="O169" s="77" t="b">
        <f t="shared" si="24"/>
        <v>0</v>
      </c>
      <c r="P169" s="77" t="b">
        <f t="shared" si="25"/>
        <v>0</v>
      </c>
      <c r="Q169" s="77" t="b">
        <f t="shared" si="26"/>
        <v>0</v>
      </c>
      <c r="R169" s="77">
        <f t="shared" si="27"/>
        <v>0</v>
      </c>
      <c r="T169" s="77">
        <v>165</v>
      </c>
    </row>
    <row r="170" spans="1:20" s="5" customFormat="1" hidden="1" outlineLevel="1">
      <c r="A170" s="29"/>
      <c r="B170" s="606">
        <v>300</v>
      </c>
      <c r="C170" s="607">
        <v>361</v>
      </c>
      <c r="D170" s="30">
        <v>25</v>
      </c>
      <c r="E170" s="669" t="s">
        <v>5134</v>
      </c>
      <c r="F170" s="669" t="s">
        <v>2089</v>
      </c>
      <c r="G170" s="903">
        <v>1</v>
      </c>
      <c r="H170" s="32" t="s">
        <v>55</v>
      </c>
      <c r="I170" s="670"/>
      <c r="J170" s="159">
        <v>0</v>
      </c>
      <c r="K170" s="58">
        <v>0</v>
      </c>
      <c r="L170" s="199">
        <f t="shared" si="28"/>
        <v>0</v>
      </c>
      <c r="M170" s="200">
        <f t="shared" si="29"/>
        <v>0</v>
      </c>
      <c r="O170" s="77" t="b">
        <f t="shared" si="24"/>
        <v>0</v>
      </c>
      <c r="P170" s="77" t="b">
        <f t="shared" si="25"/>
        <v>0</v>
      </c>
      <c r="Q170" s="77" t="b">
        <f t="shared" si="26"/>
        <v>0</v>
      </c>
      <c r="R170" s="77">
        <f t="shared" si="27"/>
        <v>0</v>
      </c>
      <c r="T170" s="77">
        <v>166</v>
      </c>
    </row>
    <row r="171" spans="1:20" s="5" customFormat="1" hidden="1" outlineLevel="1">
      <c r="A171" s="29"/>
      <c r="B171" s="606">
        <v>300</v>
      </c>
      <c r="C171" s="607">
        <v>361</v>
      </c>
      <c r="D171" s="30">
        <v>26</v>
      </c>
      <c r="E171" s="669" t="s">
        <v>5135</v>
      </c>
      <c r="F171" s="669" t="s">
        <v>2090</v>
      </c>
      <c r="G171" s="903">
        <v>5</v>
      </c>
      <c r="H171" s="32" t="s">
        <v>55</v>
      </c>
      <c r="I171" s="670"/>
      <c r="J171" s="159">
        <v>0</v>
      </c>
      <c r="K171" s="58">
        <v>0</v>
      </c>
      <c r="L171" s="199">
        <f t="shared" si="28"/>
        <v>0</v>
      </c>
      <c r="M171" s="200">
        <f t="shared" si="29"/>
        <v>0</v>
      </c>
      <c r="O171" s="77" t="b">
        <f t="shared" si="24"/>
        <v>0</v>
      </c>
      <c r="P171" s="77" t="b">
        <f t="shared" si="25"/>
        <v>0</v>
      </c>
      <c r="Q171" s="77" t="b">
        <f t="shared" si="26"/>
        <v>0</v>
      </c>
      <c r="R171" s="77">
        <f t="shared" si="27"/>
        <v>0</v>
      </c>
      <c r="T171" s="77">
        <v>167</v>
      </c>
    </row>
    <row r="172" spans="1:20" s="5" customFormat="1" hidden="1" outlineLevel="1">
      <c r="A172" s="29"/>
      <c r="B172" s="606">
        <v>300</v>
      </c>
      <c r="C172" s="607">
        <v>361</v>
      </c>
      <c r="D172" s="30">
        <v>27</v>
      </c>
      <c r="E172" s="669" t="s">
        <v>5136</v>
      </c>
      <c r="F172" s="669" t="s">
        <v>2091</v>
      </c>
      <c r="G172" s="903">
        <v>1</v>
      </c>
      <c r="H172" s="32" t="s">
        <v>55</v>
      </c>
      <c r="I172" s="670"/>
      <c r="J172" s="159">
        <v>0</v>
      </c>
      <c r="K172" s="58">
        <v>0</v>
      </c>
      <c r="L172" s="199">
        <f t="shared" si="28"/>
        <v>0</v>
      </c>
      <c r="M172" s="200">
        <f t="shared" si="29"/>
        <v>0</v>
      </c>
      <c r="O172" s="77" t="b">
        <f t="shared" si="24"/>
        <v>0</v>
      </c>
      <c r="P172" s="77" t="b">
        <f t="shared" si="25"/>
        <v>0</v>
      </c>
      <c r="Q172" s="77" t="b">
        <f t="shared" si="26"/>
        <v>0</v>
      </c>
      <c r="R172" s="77">
        <f t="shared" si="27"/>
        <v>0</v>
      </c>
      <c r="T172" s="77">
        <v>168</v>
      </c>
    </row>
    <row r="173" spans="1:20" s="5" customFormat="1" hidden="1" outlineLevel="1">
      <c r="A173" s="29"/>
      <c r="B173" s="606">
        <v>300</v>
      </c>
      <c r="C173" s="607">
        <v>361</v>
      </c>
      <c r="D173" s="30">
        <v>28</v>
      </c>
      <c r="E173" s="669" t="s">
        <v>5137</v>
      </c>
      <c r="F173" s="669" t="s">
        <v>2092</v>
      </c>
      <c r="G173" s="903">
        <v>1</v>
      </c>
      <c r="H173" s="32" t="s">
        <v>55</v>
      </c>
      <c r="I173" s="670"/>
      <c r="J173" s="159">
        <v>0</v>
      </c>
      <c r="K173" s="58">
        <v>0</v>
      </c>
      <c r="L173" s="199">
        <f t="shared" si="28"/>
        <v>0</v>
      </c>
      <c r="M173" s="200">
        <f t="shared" si="29"/>
        <v>0</v>
      </c>
      <c r="O173" s="77" t="b">
        <f t="shared" si="24"/>
        <v>0</v>
      </c>
      <c r="P173" s="77" t="b">
        <f t="shared" si="25"/>
        <v>0</v>
      </c>
      <c r="Q173" s="77" t="b">
        <f t="shared" si="26"/>
        <v>0</v>
      </c>
      <c r="R173" s="77">
        <f t="shared" si="27"/>
        <v>0</v>
      </c>
      <c r="T173" s="77">
        <v>169</v>
      </c>
    </row>
    <row r="174" spans="1:20" s="5" customFormat="1" ht="22.5" hidden="1" outlineLevel="1">
      <c r="A174" s="29" t="s">
        <v>5251</v>
      </c>
      <c r="B174" s="613"/>
      <c r="C174" s="607">
        <v>361</v>
      </c>
      <c r="D174" s="30"/>
      <c r="E174" s="668" t="s">
        <v>5309</v>
      </c>
      <c r="F174" s="668" t="s">
        <v>5310</v>
      </c>
      <c r="G174" s="903"/>
      <c r="H174" s="32"/>
      <c r="I174" s="670"/>
      <c r="J174" s="159"/>
      <c r="K174" s="58"/>
      <c r="L174" s="199"/>
      <c r="M174" s="200"/>
      <c r="O174" s="77" t="b">
        <f t="shared" si="24"/>
        <v>1</v>
      </c>
      <c r="P174" s="77" t="b">
        <f t="shared" si="25"/>
        <v>1</v>
      </c>
      <c r="Q174" s="77" t="b">
        <f t="shared" si="26"/>
        <v>1</v>
      </c>
      <c r="R174" s="77">
        <f t="shared" si="27"/>
        <v>0</v>
      </c>
      <c r="T174" s="77">
        <v>170</v>
      </c>
    </row>
    <row r="175" spans="1:20" s="5" customFormat="1" hidden="1" outlineLevel="1">
      <c r="A175" s="29"/>
      <c r="B175" s="606">
        <v>300</v>
      </c>
      <c r="C175" s="607">
        <v>361</v>
      </c>
      <c r="D175" s="30">
        <v>29</v>
      </c>
      <c r="E175" s="669" t="s">
        <v>5138</v>
      </c>
      <c r="F175" s="669" t="s">
        <v>2093</v>
      </c>
      <c r="G175" s="903">
        <v>57</v>
      </c>
      <c r="H175" s="32" t="s">
        <v>55</v>
      </c>
      <c r="I175" s="670"/>
      <c r="J175" s="159">
        <v>0</v>
      </c>
      <c r="K175" s="58">
        <v>0</v>
      </c>
      <c r="L175" s="199">
        <f t="shared" ref="L175:L205" si="30">J175+K175</f>
        <v>0</v>
      </c>
      <c r="M175" s="200">
        <f t="shared" ref="M175:M205" si="31">L175*(G175+I175)</f>
        <v>0</v>
      </c>
      <c r="O175" s="77" t="b">
        <f t="shared" si="24"/>
        <v>0</v>
      </c>
      <c r="P175" s="77" t="b">
        <f t="shared" si="25"/>
        <v>0</v>
      </c>
      <c r="Q175" s="77" t="b">
        <f t="shared" si="26"/>
        <v>0</v>
      </c>
      <c r="R175" s="77">
        <f t="shared" si="27"/>
        <v>0</v>
      </c>
      <c r="T175" s="77">
        <v>171</v>
      </c>
    </row>
    <row r="176" spans="1:20" s="5" customFormat="1" hidden="1" outlineLevel="1">
      <c r="A176" s="29"/>
      <c r="B176" s="606">
        <v>300</v>
      </c>
      <c r="C176" s="607">
        <v>361</v>
      </c>
      <c r="D176" s="30">
        <v>30</v>
      </c>
      <c r="E176" s="669" t="s">
        <v>5139</v>
      </c>
      <c r="F176" s="669" t="s">
        <v>2094</v>
      </c>
      <c r="G176" s="903">
        <v>30</v>
      </c>
      <c r="H176" s="32" t="s">
        <v>55</v>
      </c>
      <c r="I176" s="670"/>
      <c r="J176" s="159">
        <v>0</v>
      </c>
      <c r="K176" s="58">
        <v>0</v>
      </c>
      <c r="L176" s="199">
        <f t="shared" si="30"/>
        <v>0</v>
      </c>
      <c r="M176" s="200">
        <f t="shared" si="31"/>
        <v>0</v>
      </c>
      <c r="O176" s="77" t="b">
        <f t="shared" si="24"/>
        <v>0</v>
      </c>
      <c r="P176" s="77" t="b">
        <f t="shared" si="25"/>
        <v>0</v>
      </c>
      <c r="Q176" s="77" t="b">
        <f t="shared" si="26"/>
        <v>0</v>
      </c>
      <c r="R176" s="77">
        <f t="shared" si="27"/>
        <v>0</v>
      </c>
      <c r="T176" s="77">
        <v>172</v>
      </c>
    </row>
    <row r="177" spans="1:20" s="5" customFormat="1" hidden="1" outlineLevel="1">
      <c r="A177" s="29"/>
      <c r="B177" s="606">
        <v>300</v>
      </c>
      <c r="C177" s="607">
        <v>361</v>
      </c>
      <c r="D177" s="30">
        <v>31</v>
      </c>
      <c r="E177" s="669" t="s">
        <v>5140</v>
      </c>
      <c r="F177" s="669" t="s">
        <v>2095</v>
      </c>
      <c r="G177" s="903">
        <v>1</v>
      </c>
      <c r="H177" s="32" t="s">
        <v>55</v>
      </c>
      <c r="I177" s="670"/>
      <c r="J177" s="159">
        <v>0</v>
      </c>
      <c r="K177" s="58">
        <v>0</v>
      </c>
      <c r="L177" s="199">
        <f t="shared" si="30"/>
        <v>0</v>
      </c>
      <c r="M177" s="200">
        <f t="shared" si="31"/>
        <v>0</v>
      </c>
      <c r="O177" s="77" t="b">
        <f t="shared" si="24"/>
        <v>0</v>
      </c>
      <c r="P177" s="77" t="b">
        <f t="shared" si="25"/>
        <v>0</v>
      </c>
      <c r="Q177" s="77" t="b">
        <f t="shared" si="26"/>
        <v>0</v>
      </c>
      <c r="R177" s="77">
        <f t="shared" si="27"/>
        <v>0</v>
      </c>
      <c r="T177" s="77">
        <v>173</v>
      </c>
    </row>
    <row r="178" spans="1:20" s="5" customFormat="1" hidden="1" outlineLevel="1">
      <c r="A178" s="29"/>
      <c r="B178" s="606">
        <v>300</v>
      </c>
      <c r="C178" s="607">
        <v>361</v>
      </c>
      <c r="D178" s="30">
        <v>32</v>
      </c>
      <c r="E178" s="669" t="s">
        <v>5141</v>
      </c>
      <c r="F178" s="669" t="s">
        <v>2096</v>
      </c>
      <c r="G178" s="903">
        <v>1</v>
      </c>
      <c r="H178" s="32" t="s">
        <v>55</v>
      </c>
      <c r="I178" s="670"/>
      <c r="J178" s="159">
        <v>0</v>
      </c>
      <c r="K178" s="58">
        <v>0</v>
      </c>
      <c r="L178" s="199">
        <f t="shared" si="30"/>
        <v>0</v>
      </c>
      <c r="M178" s="200">
        <f t="shared" si="31"/>
        <v>0</v>
      </c>
      <c r="O178" s="77" t="b">
        <f t="shared" si="24"/>
        <v>0</v>
      </c>
      <c r="P178" s="77" t="b">
        <f t="shared" si="25"/>
        <v>0</v>
      </c>
      <c r="Q178" s="77" t="b">
        <f t="shared" si="26"/>
        <v>0</v>
      </c>
      <c r="R178" s="77">
        <f t="shared" si="27"/>
        <v>0</v>
      </c>
      <c r="T178" s="77">
        <v>174</v>
      </c>
    </row>
    <row r="179" spans="1:20" s="5" customFormat="1" hidden="1" outlineLevel="1">
      <c r="A179" s="29"/>
      <c r="B179" s="606">
        <v>300</v>
      </c>
      <c r="C179" s="607">
        <v>361</v>
      </c>
      <c r="D179" s="30">
        <v>33</v>
      </c>
      <c r="E179" s="669" t="s">
        <v>5142</v>
      </c>
      <c r="F179" s="669" t="s">
        <v>2097</v>
      </c>
      <c r="G179" s="903">
        <v>1</v>
      </c>
      <c r="H179" s="32" t="s">
        <v>55</v>
      </c>
      <c r="I179" s="670"/>
      <c r="J179" s="159">
        <v>0</v>
      </c>
      <c r="K179" s="58">
        <v>0</v>
      </c>
      <c r="L179" s="199">
        <f t="shared" si="30"/>
        <v>0</v>
      </c>
      <c r="M179" s="200">
        <f t="shared" si="31"/>
        <v>0</v>
      </c>
      <c r="O179" s="77" t="b">
        <f t="shared" si="24"/>
        <v>0</v>
      </c>
      <c r="P179" s="77" t="b">
        <f t="shared" si="25"/>
        <v>0</v>
      </c>
      <c r="Q179" s="77" t="b">
        <f t="shared" si="26"/>
        <v>0</v>
      </c>
      <c r="R179" s="77">
        <f t="shared" si="27"/>
        <v>0</v>
      </c>
      <c r="T179" s="77">
        <v>175</v>
      </c>
    </row>
    <row r="180" spans="1:20" s="5" customFormat="1" hidden="1" outlineLevel="1">
      <c r="A180" s="29"/>
      <c r="B180" s="606">
        <v>300</v>
      </c>
      <c r="C180" s="607">
        <v>361</v>
      </c>
      <c r="D180" s="30">
        <v>34</v>
      </c>
      <c r="E180" s="669" t="s">
        <v>5143</v>
      </c>
      <c r="F180" s="669" t="s">
        <v>2098</v>
      </c>
      <c r="G180" s="903">
        <v>19</v>
      </c>
      <c r="H180" s="32" t="s">
        <v>55</v>
      </c>
      <c r="I180" s="670"/>
      <c r="J180" s="159">
        <v>0</v>
      </c>
      <c r="K180" s="58">
        <v>0</v>
      </c>
      <c r="L180" s="199">
        <f t="shared" si="30"/>
        <v>0</v>
      </c>
      <c r="M180" s="200">
        <f t="shared" si="31"/>
        <v>0</v>
      </c>
      <c r="O180" s="77" t="b">
        <f t="shared" si="24"/>
        <v>0</v>
      </c>
      <c r="P180" s="77" t="b">
        <f t="shared" si="25"/>
        <v>0</v>
      </c>
      <c r="Q180" s="77" t="b">
        <f t="shared" si="26"/>
        <v>0</v>
      </c>
      <c r="R180" s="77">
        <f t="shared" si="27"/>
        <v>0</v>
      </c>
      <c r="T180" s="77">
        <v>176</v>
      </c>
    </row>
    <row r="181" spans="1:20" s="5" customFormat="1" hidden="1" outlineLevel="1">
      <c r="A181" s="29"/>
      <c r="B181" s="606">
        <v>300</v>
      </c>
      <c r="C181" s="607">
        <v>361</v>
      </c>
      <c r="D181" s="30">
        <v>35</v>
      </c>
      <c r="E181" s="669" t="s">
        <v>5144</v>
      </c>
      <c r="F181" s="669" t="s">
        <v>2099</v>
      </c>
      <c r="G181" s="903">
        <v>1</v>
      </c>
      <c r="H181" s="32" t="s">
        <v>55</v>
      </c>
      <c r="I181" s="670"/>
      <c r="J181" s="159">
        <v>0</v>
      </c>
      <c r="K181" s="58">
        <v>0</v>
      </c>
      <c r="L181" s="199">
        <f t="shared" si="30"/>
        <v>0</v>
      </c>
      <c r="M181" s="200">
        <f t="shared" si="31"/>
        <v>0</v>
      </c>
      <c r="O181" s="77" t="b">
        <f t="shared" si="24"/>
        <v>0</v>
      </c>
      <c r="P181" s="77" t="b">
        <f t="shared" si="25"/>
        <v>0</v>
      </c>
      <c r="Q181" s="77" t="b">
        <f t="shared" si="26"/>
        <v>0</v>
      </c>
      <c r="R181" s="77">
        <f t="shared" si="27"/>
        <v>0</v>
      </c>
      <c r="T181" s="77">
        <v>177</v>
      </c>
    </row>
    <row r="182" spans="1:20" s="5" customFormat="1" hidden="1" outlineLevel="1">
      <c r="A182" s="29"/>
      <c r="B182" s="606">
        <v>300</v>
      </c>
      <c r="C182" s="607">
        <v>361</v>
      </c>
      <c r="D182" s="30">
        <v>36</v>
      </c>
      <c r="E182" s="669" t="s">
        <v>5145</v>
      </c>
      <c r="F182" s="669" t="s">
        <v>2100</v>
      </c>
      <c r="G182" s="903">
        <v>1</v>
      </c>
      <c r="H182" s="32" t="s">
        <v>55</v>
      </c>
      <c r="I182" s="670"/>
      <c r="J182" s="159">
        <v>0</v>
      </c>
      <c r="K182" s="58">
        <v>0</v>
      </c>
      <c r="L182" s="199">
        <f t="shared" si="30"/>
        <v>0</v>
      </c>
      <c r="M182" s="200">
        <f t="shared" si="31"/>
        <v>0</v>
      </c>
      <c r="O182" s="77" t="b">
        <f t="shared" si="24"/>
        <v>0</v>
      </c>
      <c r="P182" s="77" t="b">
        <f t="shared" si="25"/>
        <v>0</v>
      </c>
      <c r="Q182" s="77" t="b">
        <f t="shared" si="26"/>
        <v>0</v>
      </c>
      <c r="R182" s="77">
        <f t="shared" si="27"/>
        <v>0</v>
      </c>
      <c r="T182" s="77">
        <v>178</v>
      </c>
    </row>
    <row r="183" spans="1:20" s="5" customFormat="1" hidden="1" outlineLevel="1">
      <c r="A183" s="29"/>
      <c r="B183" s="606">
        <v>300</v>
      </c>
      <c r="C183" s="607">
        <v>361</v>
      </c>
      <c r="D183" s="30">
        <v>37</v>
      </c>
      <c r="E183" s="669" t="s">
        <v>5146</v>
      </c>
      <c r="F183" s="669" t="s">
        <v>2101</v>
      </c>
      <c r="G183" s="903">
        <v>24</v>
      </c>
      <c r="H183" s="32" t="s">
        <v>55</v>
      </c>
      <c r="I183" s="670"/>
      <c r="J183" s="159">
        <v>0</v>
      </c>
      <c r="K183" s="58">
        <v>0</v>
      </c>
      <c r="L183" s="199">
        <f t="shared" si="30"/>
        <v>0</v>
      </c>
      <c r="M183" s="200">
        <f t="shared" si="31"/>
        <v>0</v>
      </c>
      <c r="O183" s="77" t="b">
        <f t="shared" si="24"/>
        <v>0</v>
      </c>
      <c r="P183" s="77" t="b">
        <f t="shared" si="25"/>
        <v>0</v>
      </c>
      <c r="Q183" s="77" t="b">
        <f t="shared" si="26"/>
        <v>0</v>
      </c>
      <c r="R183" s="77">
        <f t="shared" si="27"/>
        <v>0</v>
      </c>
      <c r="T183" s="77">
        <v>179</v>
      </c>
    </row>
    <row r="184" spans="1:20" s="5" customFormat="1" hidden="1" outlineLevel="1">
      <c r="A184" s="29"/>
      <c r="B184" s="606">
        <v>300</v>
      </c>
      <c r="C184" s="608">
        <v>361</v>
      </c>
      <c r="D184" s="37">
        <v>38</v>
      </c>
      <c r="E184" s="672" t="s">
        <v>5147</v>
      </c>
      <c r="F184" s="672" t="s">
        <v>2102</v>
      </c>
      <c r="G184" s="903">
        <v>1</v>
      </c>
      <c r="H184" s="39" t="s">
        <v>55</v>
      </c>
      <c r="I184" s="670"/>
      <c r="J184" s="159">
        <v>0</v>
      </c>
      <c r="K184" s="159">
        <v>0</v>
      </c>
      <c r="L184" s="232">
        <f t="shared" si="30"/>
        <v>0</v>
      </c>
      <c r="M184" s="200">
        <f t="shared" si="31"/>
        <v>0</v>
      </c>
      <c r="O184" s="77" t="b">
        <f t="shared" si="24"/>
        <v>0</v>
      </c>
      <c r="P184" s="77" t="b">
        <f t="shared" si="25"/>
        <v>0</v>
      </c>
      <c r="Q184" s="77" t="b">
        <f t="shared" si="26"/>
        <v>0</v>
      </c>
      <c r="R184" s="77">
        <f t="shared" si="27"/>
        <v>0</v>
      </c>
      <c r="T184" s="77">
        <v>180</v>
      </c>
    </row>
    <row r="185" spans="1:20" s="5" customFormat="1" hidden="1" outlineLevel="1">
      <c r="A185" s="29"/>
      <c r="B185" s="606">
        <v>300</v>
      </c>
      <c r="C185" s="608">
        <v>361</v>
      </c>
      <c r="D185" s="37">
        <v>39</v>
      </c>
      <c r="E185" s="672" t="s">
        <v>5148</v>
      </c>
      <c r="F185" s="672" t="s">
        <v>2103</v>
      </c>
      <c r="G185" s="903">
        <v>1</v>
      </c>
      <c r="H185" s="39" t="s">
        <v>55</v>
      </c>
      <c r="I185" s="670"/>
      <c r="J185" s="159">
        <v>0</v>
      </c>
      <c r="K185" s="159">
        <v>0</v>
      </c>
      <c r="L185" s="232">
        <f t="shared" si="30"/>
        <v>0</v>
      </c>
      <c r="M185" s="200">
        <f t="shared" si="31"/>
        <v>0</v>
      </c>
      <c r="O185" s="77" t="b">
        <f t="shared" si="24"/>
        <v>0</v>
      </c>
      <c r="P185" s="77" t="b">
        <f t="shared" si="25"/>
        <v>0</v>
      </c>
      <c r="Q185" s="77" t="b">
        <f t="shared" si="26"/>
        <v>0</v>
      </c>
      <c r="R185" s="77">
        <f t="shared" si="27"/>
        <v>0</v>
      </c>
      <c r="T185" s="77">
        <v>181</v>
      </c>
    </row>
    <row r="186" spans="1:20" s="5" customFormat="1" hidden="1" outlineLevel="1">
      <c r="A186" s="29"/>
      <c r="B186" s="606">
        <v>300</v>
      </c>
      <c r="C186" s="607">
        <v>361</v>
      </c>
      <c r="D186" s="30">
        <v>40</v>
      </c>
      <c r="E186" s="669" t="s">
        <v>5149</v>
      </c>
      <c r="F186" s="669" t="s">
        <v>2104</v>
      </c>
      <c r="G186" s="903">
        <v>14</v>
      </c>
      <c r="H186" s="32" t="s">
        <v>55</v>
      </c>
      <c r="I186" s="670"/>
      <c r="J186" s="159">
        <v>0</v>
      </c>
      <c r="K186" s="58">
        <v>0</v>
      </c>
      <c r="L186" s="199">
        <f t="shared" si="30"/>
        <v>0</v>
      </c>
      <c r="M186" s="200">
        <f t="shared" si="31"/>
        <v>0</v>
      </c>
      <c r="O186" s="77" t="b">
        <f t="shared" si="24"/>
        <v>0</v>
      </c>
      <c r="P186" s="77" t="b">
        <f t="shared" si="25"/>
        <v>0</v>
      </c>
      <c r="Q186" s="77" t="b">
        <f t="shared" si="26"/>
        <v>0</v>
      </c>
      <c r="R186" s="77">
        <f t="shared" si="27"/>
        <v>0</v>
      </c>
      <c r="T186" s="77">
        <v>182</v>
      </c>
    </row>
    <row r="187" spans="1:20" s="5" customFormat="1" hidden="1" outlineLevel="1">
      <c r="A187" s="29"/>
      <c r="B187" s="606">
        <v>300</v>
      </c>
      <c r="C187" s="607">
        <v>361</v>
      </c>
      <c r="D187" s="30">
        <v>41</v>
      </c>
      <c r="E187" s="669" t="s">
        <v>5150</v>
      </c>
      <c r="F187" s="669" t="s">
        <v>2105</v>
      </c>
      <c r="G187" s="903">
        <v>1</v>
      </c>
      <c r="H187" s="32" t="s">
        <v>55</v>
      </c>
      <c r="I187" s="670"/>
      <c r="J187" s="159">
        <v>0</v>
      </c>
      <c r="K187" s="58">
        <v>0</v>
      </c>
      <c r="L187" s="199">
        <f t="shared" si="30"/>
        <v>0</v>
      </c>
      <c r="M187" s="200">
        <f t="shared" si="31"/>
        <v>0</v>
      </c>
      <c r="O187" s="77" t="b">
        <f t="shared" si="24"/>
        <v>0</v>
      </c>
      <c r="P187" s="77" t="b">
        <f t="shared" si="25"/>
        <v>0</v>
      </c>
      <c r="Q187" s="77" t="b">
        <f t="shared" si="26"/>
        <v>0</v>
      </c>
      <c r="R187" s="77">
        <f t="shared" si="27"/>
        <v>0</v>
      </c>
      <c r="T187" s="77">
        <v>183</v>
      </c>
    </row>
    <row r="188" spans="1:20" s="5" customFormat="1" hidden="1" outlineLevel="1">
      <c r="A188" s="29"/>
      <c r="B188" s="606">
        <v>300</v>
      </c>
      <c r="C188" s="607">
        <v>361</v>
      </c>
      <c r="D188" s="30">
        <v>42</v>
      </c>
      <c r="E188" s="669" t="s">
        <v>5151</v>
      </c>
      <c r="F188" s="669" t="s">
        <v>2106</v>
      </c>
      <c r="G188" s="903">
        <v>1</v>
      </c>
      <c r="H188" s="32" t="s">
        <v>55</v>
      </c>
      <c r="I188" s="670"/>
      <c r="J188" s="159">
        <v>0</v>
      </c>
      <c r="K188" s="58">
        <v>0</v>
      </c>
      <c r="L188" s="199">
        <f t="shared" si="30"/>
        <v>0</v>
      </c>
      <c r="M188" s="200">
        <f t="shared" si="31"/>
        <v>0</v>
      </c>
      <c r="O188" s="77" t="b">
        <f t="shared" si="24"/>
        <v>0</v>
      </c>
      <c r="P188" s="77" t="b">
        <f t="shared" si="25"/>
        <v>0</v>
      </c>
      <c r="Q188" s="77" t="b">
        <f t="shared" si="26"/>
        <v>0</v>
      </c>
      <c r="R188" s="77">
        <f t="shared" si="27"/>
        <v>0</v>
      </c>
      <c r="T188" s="77">
        <v>184</v>
      </c>
    </row>
    <row r="189" spans="1:20" s="5" customFormat="1" hidden="1" outlineLevel="1">
      <c r="A189" s="29"/>
      <c r="B189" s="606">
        <v>300</v>
      </c>
      <c r="C189" s="607">
        <v>361</v>
      </c>
      <c r="D189" s="30">
        <v>43</v>
      </c>
      <c r="E189" s="669" t="s">
        <v>5152</v>
      </c>
      <c r="F189" s="669" t="s">
        <v>2107</v>
      </c>
      <c r="G189" s="903">
        <v>3</v>
      </c>
      <c r="H189" s="32" t="s">
        <v>55</v>
      </c>
      <c r="I189" s="670"/>
      <c r="J189" s="159">
        <v>0</v>
      </c>
      <c r="K189" s="58">
        <v>0</v>
      </c>
      <c r="L189" s="199">
        <f t="shared" si="30"/>
        <v>0</v>
      </c>
      <c r="M189" s="200">
        <f t="shared" si="31"/>
        <v>0</v>
      </c>
      <c r="O189" s="77" t="b">
        <f t="shared" si="24"/>
        <v>0</v>
      </c>
      <c r="P189" s="77" t="b">
        <f t="shared" si="25"/>
        <v>0</v>
      </c>
      <c r="Q189" s="77" t="b">
        <f t="shared" si="26"/>
        <v>0</v>
      </c>
      <c r="R189" s="77">
        <f t="shared" si="27"/>
        <v>0</v>
      </c>
      <c r="T189" s="77">
        <v>185</v>
      </c>
    </row>
    <row r="190" spans="1:20" s="5" customFormat="1" hidden="1" outlineLevel="1">
      <c r="A190" s="29"/>
      <c r="B190" s="606">
        <v>300</v>
      </c>
      <c r="C190" s="607">
        <v>361</v>
      </c>
      <c r="D190" s="30">
        <v>44</v>
      </c>
      <c r="E190" s="669" t="s">
        <v>5153</v>
      </c>
      <c r="F190" s="669" t="s">
        <v>2108</v>
      </c>
      <c r="G190" s="903">
        <v>1</v>
      </c>
      <c r="H190" s="32" t="s">
        <v>55</v>
      </c>
      <c r="I190" s="670"/>
      <c r="J190" s="159">
        <v>0</v>
      </c>
      <c r="K190" s="58">
        <v>0</v>
      </c>
      <c r="L190" s="199">
        <f t="shared" si="30"/>
        <v>0</v>
      </c>
      <c r="M190" s="200">
        <f t="shared" si="31"/>
        <v>0</v>
      </c>
      <c r="O190" s="77" t="b">
        <f t="shared" si="24"/>
        <v>0</v>
      </c>
      <c r="P190" s="77" t="b">
        <f t="shared" si="25"/>
        <v>0</v>
      </c>
      <c r="Q190" s="77" t="b">
        <f t="shared" si="26"/>
        <v>0</v>
      </c>
      <c r="R190" s="77">
        <f t="shared" si="27"/>
        <v>0</v>
      </c>
      <c r="T190" s="77">
        <v>186</v>
      </c>
    </row>
    <row r="191" spans="1:20" s="5" customFormat="1" hidden="1" outlineLevel="1">
      <c r="A191" s="29"/>
      <c r="B191" s="606">
        <v>300</v>
      </c>
      <c r="C191" s="607">
        <v>361</v>
      </c>
      <c r="D191" s="30">
        <v>45</v>
      </c>
      <c r="E191" s="669" t="s">
        <v>5154</v>
      </c>
      <c r="F191" s="669" t="s">
        <v>2109</v>
      </c>
      <c r="G191" s="903">
        <v>1</v>
      </c>
      <c r="H191" s="32" t="s">
        <v>55</v>
      </c>
      <c r="I191" s="670"/>
      <c r="J191" s="159">
        <v>0</v>
      </c>
      <c r="K191" s="58">
        <v>0</v>
      </c>
      <c r="L191" s="199">
        <f t="shared" si="30"/>
        <v>0</v>
      </c>
      <c r="M191" s="200">
        <f t="shared" si="31"/>
        <v>0</v>
      </c>
      <c r="O191" s="77" t="b">
        <f t="shared" si="24"/>
        <v>0</v>
      </c>
      <c r="P191" s="77" t="b">
        <f t="shared" si="25"/>
        <v>0</v>
      </c>
      <c r="Q191" s="77" t="b">
        <f t="shared" si="26"/>
        <v>0</v>
      </c>
      <c r="R191" s="77">
        <f t="shared" si="27"/>
        <v>0</v>
      </c>
      <c r="T191" s="77">
        <v>187</v>
      </c>
    </row>
    <row r="192" spans="1:20" s="5" customFormat="1" hidden="1" outlineLevel="1">
      <c r="A192" s="29"/>
      <c r="B192" s="606">
        <v>300</v>
      </c>
      <c r="C192" s="607">
        <v>361</v>
      </c>
      <c r="D192" s="30">
        <v>46</v>
      </c>
      <c r="E192" s="669" t="s">
        <v>5155</v>
      </c>
      <c r="F192" s="669" t="s">
        <v>2110</v>
      </c>
      <c r="G192" s="903">
        <v>15</v>
      </c>
      <c r="H192" s="32" t="s">
        <v>55</v>
      </c>
      <c r="I192" s="670"/>
      <c r="J192" s="159">
        <v>0</v>
      </c>
      <c r="K192" s="58">
        <v>0</v>
      </c>
      <c r="L192" s="199">
        <f t="shared" si="30"/>
        <v>0</v>
      </c>
      <c r="M192" s="200">
        <f t="shared" si="31"/>
        <v>0</v>
      </c>
      <c r="O192" s="77" t="b">
        <f t="shared" si="24"/>
        <v>0</v>
      </c>
      <c r="P192" s="77" t="b">
        <f t="shared" si="25"/>
        <v>0</v>
      </c>
      <c r="Q192" s="77" t="b">
        <f t="shared" si="26"/>
        <v>0</v>
      </c>
      <c r="R192" s="77">
        <f t="shared" si="27"/>
        <v>0</v>
      </c>
      <c r="T192" s="77">
        <v>188</v>
      </c>
    </row>
    <row r="193" spans="1:20" s="5" customFormat="1" hidden="1" outlineLevel="1">
      <c r="A193" s="29"/>
      <c r="B193" s="606">
        <v>300</v>
      </c>
      <c r="C193" s="607">
        <v>361</v>
      </c>
      <c r="D193" s="30">
        <v>47</v>
      </c>
      <c r="E193" s="669" t="s">
        <v>5156</v>
      </c>
      <c r="F193" s="669" t="s">
        <v>2111</v>
      </c>
      <c r="G193" s="903">
        <v>1</v>
      </c>
      <c r="H193" s="32" t="s">
        <v>55</v>
      </c>
      <c r="I193" s="670"/>
      <c r="J193" s="159">
        <v>0</v>
      </c>
      <c r="K193" s="58">
        <v>0</v>
      </c>
      <c r="L193" s="199">
        <f t="shared" si="30"/>
        <v>0</v>
      </c>
      <c r="M193" s="200">
        <f t="shared" si="31"/>
        <v>0</v>
      </c>
      <c r="O193" s="77" t="b">
        <f t="shared" si="24"/>
        <v>0</v>
      </c>
      <c r="P193" s="77" t="b">
        <f t="shared" si="25"/>
        <v>0</v>
      </c>
      <c r="Q193" s="77" t="b">
        <f t="shared" si="26"/>
        <v>0</v>
      </c>
      <c r="R193" s="77">
        <f t="shared" si="27"/>
        <v>0</v>
      </c>
      <c r="T193" s="77">
        <v>189</v>
      </c>
    </row>
    <row r="194" spans="1:20" s="5" customFormat="1" hidden="1" outlineLevel="1">
      <c r="A194" s="29"/>
      <c r="B194" s="606">
        <v>300</v>
      </c>
      <c r="C194" s="607">
        <v>361</v>
      </c>
      <c r="D194" s="30">
        <v>48</v>
      </c>
      <c r="E194" s="669" t="s">
        <v>5157</v>
      </c>
      <c r="F194" s="669" t="s">
        <v>2112</v>
      </c>
      <c r="G194" s="903">
        <v>2</v>
      </c>
      <c r="H194" s="32" t="s">
        <v>55</v>
      </c>
      <c r="I194" s="670"/>
      <c r="J194" s="159">
        <v>0</v>
      </c>
      <c r="K194" s="58">
        <v>0</v>
      </c>
      <c r="L194" s="199">
        <f t="shared" si="30"/>
        <v>0</v>
      </c>
      <c r="M194" s="200">
        <f t="shared" si="31"/>
        <v>0</v>
      </c>
      <c r="O194" s="77" t="b">
        <f t="shared" si="24"/>
        <v>0</v>
      </c>
      <c r="P194" s="77" t="b">
        <f t="shared" si="25"/>
        <v>0</v>
      </c>
      <c r="Q194" s="77" t="b">
        <f t="shared" si="26"/>
        <v>0</v>
      </c>
      <c r="R194" s="77">
        <f t="shared" si="27"/>
        <v>0</v>
      </c>
      <c r="T194" s="77">
        <v>190</v>
      </c>
    </row>
    <row r="195" spans="1:20" s="5" customFormat="1" hidden="1" outlineLevel="1">
      <c r="A195" s="29"/>
      <c r="B195" s="606">
        <v>300</v>
      </c>
      <c r="C195" s="607">
        <v>361</v>
      </c>
      <c r="D195" s="30">
        <v>49</v>
      </c>
      <c r="E195" s="669" t="s">
        <v>5158</v>
      </c>
      <c r="F195" s="669" t="s">
        <v>2113</v>
      </c>
      <c r="G195" s="903">
        <v>30</v>
      </c>
      <c r="H195" s="32" t="s">
        <v>55</v>
      </c>
      <c r="I195" s="670"/>
      <c r="J195" s="159">
        <v>0</v>
      </c>
      <c r="K195" s="58">
        <v>0</v>
      </c>
      <c r="L195" s="199">
        <f t="shared" si="30"/>
        <v>0</v>
      </c>
      <c r="M195" s="200">
        <f t="shared" si="31"/>
        <v>0</v>
      </c>
      <c r="O195" s="77" t="b">
        <f t="shared" si="24"/>
        <v>0</v>
      </c>
      <c r="P195" s="77" t="b">
        <f t="shared" si="25"/>
        <v>0</v>
      </c>
      <c r="Q195" s="77" t="b">
        <f t="shared" si="26"/>
        <v>0</v>
      </c>
      <c r="R195" s="77">
        <f t="shared" si="27"/>
        <v>0</v>
      </c>
      <c r="T195" s="77">
        <v>191</v>
      </c>
    </row>
    <row r="196" spans="1:20" s="5" customFormat="1" hidden="1" outlineLevel="1">
      <c r="A196" s="29"/>
      <c r="B196" s="606">
        <v>300</v>
      </c>
      <c r="C196" s="607">
        <v>361</v>
      </c>
      <c r="D196" s="30">
        <v>50</v>
      </c>
      <c r="E196" s="669" t="s">
        <v>5159</v>
      </c>
      <c r="F196" s="669" t="s">
        <v>2114</v>
      </c>
      <c r="G196" s="903">
        <v>2</v>
      </c>
      <c r="H196" s="32" t="s">
        <v>55</v>
      </c>
      <c r="I196" s="670"/>
      <c r="J196" s="159">
        <v>0</v>
      </c>
      <c r="K196" s="58">
        <v>0</v>
      </c>
      <c r="L196" s="199">
        <f t="shared" si="30"/>
        <v>0</v>
      </c>
      <c r="M196" s="200">
        <f t="shared" si="31"/>
        <v>0</v>
      </c>
      <c r="O196" s="77" t="b">
        <f t="shared" si="24"/>
        <v>0</v>
      </c>
      <c r="P196" s="77" t="b">
        <f t="shared" si="25"/>
        <v>0</v>
      </c>
      <c r="Q196" s="77" t="b">
        <f t="shared" si="26"/>
        <v>0</v>
      </c>
      <c r="R196" s="77">
        <f t="shared" si="27"/>
        <v>0</v>
      </c>
      <c r="T196" s="77">
        <v>192</v>
      </c>
    </row>
    <row r="197" spans="1:20" s="5" customFormat="1" hidden="1" outlineLevel="1">
      <c r="A197" s="29"/>
      <c r="B197" s="606">
        <v>300</v>
      </c>
      <c r="C197" s="607">
        <v>361</v>
      </c>
      <c r="D197" s="30">
        <v>51</v>
      </c>
      <c r="E197" s="669" t="s">
        <v>5160</v>
      </c>
      <c r="F197" s="669" t="s">
        <v>2115</v>
      </c>
      <c r="G197" s="903">
        <v>1</v>
      </c>
      <c r="H197" s="32" t="s">
        <v>55</v>
      </c>
      <c r="I197" s="670"/>
      <c r="J197" s="159">
        <v>0</v>
      </c>
      <c r="K197" s="58">
        <v>0</v>
      </c>
      <c r="L197" s="199">
        <f t="shared" si="30"/>
        <v>0</v>
      </c>
      <c r="M197" s="200">
        <f t="shared" si="31"/>
        <v>0</v>
      </c>
      <c r="O197" s="77" t="b">
        <f t="shared" si="24"/>
        <v>0</v>
      </c>
      <c r="P197" s="77" t="b">
        <f t="shared" si="25"/>
        <v>0</v>
      </c>
      <c r="Q197" s="77" t="b">
        <f t="shared" si="26"/>
        <v>0</v>
      </c>
      <c r="R197" s="77">
        <f t="shared" si="27"/>
        <v>0</v>
      </c>
      <c r="T197" s="77">
        <v>193</v>
      </c>
    </row>
    <row r="198" spans="1:20" s="5" customFormat="1" hidden="1" outlineLevel="1">
      <c r="A198" s="29"/>
      <c r="B198" s="606">
        <v>300</v>
      </c>
      <c r="C198" s="607">
        <v>361</v>
      </c>
      <c r="D198" s="30">
        <v>52</v>
      </c>
      <c r="E198" s="669" t="s">
        <v>5161</v>
      </c>
      <c r="F198" s="669" t="s">
        <v>2116</v>
      </c>
      <c r="G198" s="903">
        <v>15</v>
      </c>
      <c r="H198" s="32" t="s">
        <v>55</v>
      </c>
      <c r="I198" s="670"/>
      <c r="J198" s="159">
        <v>0</v>
      </c>
      <c r="K198" s="58">
        <v>0</v>
      </c>
      <c r="L198" s="199">
        <f t="shared" si="30"/>
        <v>0</v>
      </c>
      <c r="M198" s="200">
        <f t="shared" si="31"/>
        <v>0</v>
      </c>
      <c r="O198" s="77" t="b">
        <f t="shared" si="24"/>
        <v>0</v>
      </c>
      <c r="P198" s="77" t="b">
        <f t="shared" si="25"/>
        <v>0</v>
      </c>
      <c r="Q198" s="77" t="b">
        <f t="shared" si="26"/>
        <v>0</v>
      </c>
      <c r="R198" s="77">
        <f t="shared" si="27"/>
        <v>0</v>
      </c>
      <c r="T198" s="77">
        <v>194</v>
      </c>
    </row>
    <row r="199" spans="1:20" s="5" customFormat="1" hidden="1" outlineLevel="1">
      <c r="A199" s="29"/>
      <c r="B199" s="606">
        <v>300</v>
      </c>
      <c r="C199" s="607">
        <v>361</v>
      </c>
      <c r="D199" s="30">
        <v>53</v>
      </c>
      <c r="E199" s="669" t="s">
        <v>5162</v>
      </c>
      <c r="F199" s="669" t="s">
        <v>2117</v>
      </c>
      <c r="G199" s="903">
        <v>1</v>
      </c>
      <c r="H199" s="32" t="s">
        <v>55</v>
      </c>
      <c r="I199" s="670"/>
      <c r="J199" s="159">
        <v>0</v>
      </c>
      <c r="K199" s="58">
        <v>0</v>
      </c>
      <c r="L199" s="199">
        <f t="shared" si="30"/>
        <v>0</v>
      </c>
      <c r="M199" s="200">
        <f t="shared" si="31"/>
        <v>0</v>
      </c>
      <c r="O199" s="77" t="b">
        <f t="shared" si="24"/>
        <v>0</v>
      </c>
      <c r="P199" s="77" t="b">
        <f t="shared" si="25"/>
        <v>0</v>
      </c>
      <c r="Q199" s="77" t="b">
        <f t="shared" si="26"/>
        <v>0</v>
      </c>
      <c r="R199" s="77">
        <f t="shared" si="27"/>
        <v>0</v>
      </c>
      <c r="T199" s="77">
        <v>195</v>
      </c>
    </row>
    <row r="200" spans="1:20" s="5" customFormat="1" hidden="1" outlineLevel="1">
      <c r="A200" s="29"/>
      <c r="B200" s="606">
        <v>300</v>
      </c>
      <c r="C200" s="607">
        <v>361</v>
      </c>
      <c r="D200" s="30">
        <v>54</v>
      </c>
      <c r="E200" s="669" t="s">
        <v>5163</v>
      </c>
      <c r="F200" s="669" t="s">
        <v>2118</v>
      </c>
      <c r="G200" s="903">
        <v>1</v>
      </c>
      <c r="H200" s="32" t="s">
        <v>55</v>
      </c>
      <c r="I200" s="670"/>
      <c r="J200" s="159">
        <v>0</v>
      </c>
      <c r="K200" s="58">
        <v>0</v>
      </c>
      <c r="L200" s="199">
        <f t="shared" si="30"/>
        <v>0</v>
      </c>
      <c r="M200" s="200">
        <f t="shared" si="31"/>
        <v>0</v>
      </c>
      <c r="O200" s="77" t="b">
        <f t="shared" si="24"/>
        <v>0</v>
      </c>
      <c r="P200" s="77" t="b">
        <f t="shared" si="25"/>
        <v>0</v>
      </c>
      <c r="Q200" s="77" t="b">
        <f t="shared" si="26"/>
        <v>0</v>
      </c>
      <c r="R200" s="77">
        <f t="shared" si="27"/>
        <v>0</v>
      </c>
      <c r="T200" s="77">
        <v>196</v>
      </c>
    </row>
    <row r="201" spans="1:20" s="5" customFormat="1" hidden="1" outlineLevel="1">
      <c r="A201" s="29"/>
      <c r="B201" s="606">
        <v>300</v>
      </c>
      <c r="C201" s="607">
        <v>361</v>
      </c>
      <c r="D201" s="30">
        <v>55</v>
      </c>
      <c r="E201" s="669" t="s">
        <v>5164</v>
      </c>
      <c r="F201" s="669" t="s">
        <v>2119</v>
      </c>
      <c r="G201" s="903">
        <v>8</v>
      </c>
      <c r="H201" s="32" t="s">
        <v>55</v>
      </c>
      <c r="I201" s="670"/>
      <c r="J201" s="159">
        <v>0</v>
      </c>
      <c r="K201" s="58">
        <v>0</v>
      </c>
      <c r="L201" s="199">
        <f t="shared" si="30"/>
        <v>0</v>
      </c>
      <c r="M201" s="200">
        <f t="shared" si="31"/>
        <v>0</v>
      </c>
      <c r="O201" s="77" t="b">
        <f t="shared" si="24"/>
        <v>0</v>
      </c>
      <c r="P201" s="77" t="b">
        <f t="shared" si="25"/>
        <v>0</v>
      </c>
      <c r="Q201" s="77" t="b">
        <f t="shared" si="26"/>
        <v>0</v>
      </c>
      <c r="R201" s="77">
        <f t="shared" si="27"/>
        <v>0</v>
      </c>
      <c r="T201" s="77">
        <v>197</v>
      </c>
    </row>
    <row r="202" spans="1:20" s="5" customFormat="1" hidden="1" outlineLevel="1">
      <c r="A202" s="29"/>
      <c r="B202" s="606">
        <v>300</v>
      </c>
      <c r="C202" s="607">
        <v>361</v>
      </c>
      <c r="D202" s="30">
        <v>56</v>
      </c>
      <c r="E202" s="669" t="s">
        <v>5165</v>
      </c>
      <c r="F202" s="669" t="s">
        <v>2120</v>
      </c>
      <c r="G202" s="903">
        <v>5</v>
      </c>
      <c r="H202" s="32" t="s">
        <v>55</v>
      </c>
      <c r="I202" s="670"/>
      <c r="J202" s="159">
        <v>0</v>
      </c>
      <c r="K202" s="58">
        <v>0</v>
      </c>
      <c r="L202" s="199">
        <f t="shared" si="30"/>
        <v>0</v>
      </c>
      <c r="M202" s="200">
        <f t="shared" si="31"/>
        <v>0</v>
      </c>
      <c r="O202" s="77" t="b">
        <f t="shared" si="24"/>
        <v>0</v>
      </c>
      <c r="P202" s="77" t="b">
        <f t="shared" si="25"/>
        <v>0</v>
      </c>
      <c r="Q202" s="77" t="b">
        <f t="shared" si="26"/>
        <v>0</v>
      </c>
      <c r="R202" s="77">
        <f t="shared" si="27"/>
        <v>0</v>
      </c>
      <c r="T202" s="77">
        <v>198</v>
      </c>
    </row>
    <row r="203" spans="1:20" s="5" customFormat="1" hidden="1" outlineLevel="1">
      <c r="A203" s="29"/>
      <c r="B203" s="606">
        <v>300</v>
      </c>
      <c r="C203" s="607">
        <v>361</v>
      </c>
      <c r="D203" s="30">
        <v>57</v>
      </c>
      <c r="E203" s="669" t="s">
        <v>5166</v>
      </c>
      <c r="F203" s="669" t="s">
        <v>2121</v>
      </c>
      <c r="G203" s="903">
        <v>1</v>
      </c>
      <c r="H203" s="32" t="s">
        <v>55</v>
      </c>
      <c r="I203" s="670"/>
      <c r="J203" s="159">
        <v>0</v>
      </c>
      <c r="K203" s="58">
        <v>0</v>
      </c>
      <c r="L203" s="199">
        <f t="shared" si="30"/>
        <v>0</v>
      </c>
      <c r="M203" s="200">
        <f t="shared" si="31"/>
        <v>0</v>
      </c>
      <c r="O203" s="77" t="b">
        <f t="shared" si="24"/>
        <v>0</v>
      </c>
      <c r="P203" s="77" t="b">
        <f t="shared" si="25"/>
        <v>0</v>
      </c>
      <c r="Q203" s="77" t="b">
        <f t="shared" si="26"/>
        <v>0</v>
      </c>
      <c r="R203" s="77">
        <f t="shared" si="27"/>
        <v>0</v>
      </c>
      <c r="T203" s="77">
        <v>199</v>
      </c>
    </row>
    <row r="204" spans="1:20" s="5" customFormat="1" hidden="1" outlineLevel="1">
      <c r="A204" s="29"/>
      <c r="B204" s="606">
        <v>300</v>
      </c>
      <c r="C204" s="607">
        <v>361</v>
      </c>
      <c r="D204" s="30">
        <v>58</v>
      </c>
      <c r="E204" s="669" t="s">
        <v>5167</v>
      </c>
      <c r="F204" s="669" t="s">
        <v>2122</v>
      </c>
      <c r="G204" s="903">
        <v>14</v>
      </c>
      <c r="H204" s="32" t="s">
        <v>55</v>
      </c>
      <c r="I204" s="670"/>
      <c r="J204" s="159">
        <v>0</v>
      </c>
      <c r="K204" s="58">
        <v>0</v>
      </c>
      <c r="L204" s="199">
        <f t="shared" si="30"/>
        <v>0</v>
      </c>
      <c r="M204" s="200">
        <f t="shared" si="31"/>
        <v>0</v>
      </c>
      <c r="O204" s="77" t="b">
        <f t="shared" ref="O204:O267" si="32">ISBLANK(D204)</f>
        <v>0</v>
      </c>
      <c r="P204" s="77" t="b">
        <f t="shared" ref="P204:P267" si="33">ISBLANK(G204)</f>
        <v>0</v>
      </c>
      <c r="Q204" s="77" t="b">
        <f t="shared" ref="Q204:Q267" si="34">ISBLANK(M204)</f>
        <v>0</v>
      </c>
      <c r="R204" s="77">
        <f t="shared" ref="R204:R267" si="35">IF(AND(O204=P204,O204=Q204),,"!!!")</f>
        <v>0</v>
      </c>
      <c r="T204" s="77">
        <v>200</v>
      </c>
    </row>
    <row r="205" spans="1:20" s="5" customFormat="1" hidden="1" outlineLevel="1">
      <c r="A205" s="29"/>
      <c r="B205" s="606">
        <v>300</v>
      </c>
      <c r="C205" s="607">
        <v>361</v>
      </c>
      <c r="D205" s="30">
        <v>59</v>
      </c>
      <c r="E205" s="669" t="s">
        <v>5168</v>
      </c>
      <c r="F205" s="669" t="s">
        <v>2123</v>
      </c>
      <c r="G205" s="903">
        <v>4</v>
      </c>
      <c r="H205" s="32" t="s">
        <v>55</v>
      </c>
      <c r="I205" s="670"/>
      <c r="J205" s="159">
        <v>0</v>
      </c>
      <c r="K205" s="58">
        <v>0</v>
      </c>
      <c r="L205" s="199">
        <f t="shared" si="30"/>
        <v>0</v>
      </c>
      <c r="M205" s="200">
        <f t="shared" si="31"/>
        <v>0</v>
      </c>
      <c r="O205" s="77" t="b">
        <f t="shared" si="32"/>
        <v>0</v>
      </c>
      <c r="P205" s="77" t="b">
        <f t="shared" si="33"/>
        <v>0</v>
      </c>
      <c r="Q205" s="77" t="b">
        <f t="shared" si="34"/>
        <v>0</v>
      </c>
      <c r="R205" s="77">
        <f t="shared" si="35"/>
        <v>0</v>
      </c>
      <c r="T205" s="77">
        <v>201</v>
      </c>
    </row>
    <row r="206" spans="1:20" s="5" customFormat="1" hidden="1" outlineLevel="1">
      <c r="A206" s="29"/>
      <c r="B206" s="613"/>
      <c r="C206" s="616"/>
      <c r="D206" s="30"/>
      <c r="E206" s="56" t="s">
        <v>4617</v>
      </c>
      <c r="F206" s="56" t="s">
        <v>4618</v>
      </c>
      <c r="G206" s="904"/>
      <c r="H206" s="32"/>
      <c r="I206" s="320"/>
      <c r="J206" s="159"/>
      <c r="K206" s="58"/>
      <c r="L206" s="199"/>
      <c r="M206" s="200"/>
      <c r="O206" s="77" t="b">
        <f t="shared" si="32"/>
        <v>1</v>
      </c>
      <c r="P206" s="77" t="b">
        <f t="shared" si="33"/>
        <v>1</v>
      </c>
      <c r="Q206" s="77" t="b">
        <f t="shared" si="34"/>
        <v>1</v>
      </c>
      <c r="R206" s="77">
        <f t="shared" si="35"/>
        <v>0</v>
      </c>
      <c r="T206" s="77">
        <v>202</v>
      </c>
    </row>
    <row r="207" spans="1:20" s="5" customFormat="1" hidden="1" outlineLevel="1">
      <c r="A207" s="29"/>
      <c r="B207" s="606">
        <v>300</v>
      </c>
      <c r="C207" s="607">
        <v>361</v>
      </c>
      <c r="D207" s="30">
        <v>60</v>
      </c>
      <c r="E207" s="669" t="s">
        <v>2124</v>
      </c>
      <c r="F207" s="31" t="s">
        <v>2125</v>
      </c>
      <c r="G207" s="908">
        <f>155000/1000</f>
        <v>155</v>
      </c>
      <c r="H207" s="671" t="s">
        <v>6</v>
      </c>
      <c r="I207" s="322"/>
      <c r="J207" s="159">
        <v>0</v>
      </c>
      <c r="K207" s="58">
        <v>0</v>
      </c>
      <c r="L207" s="199">
        <f t="shared" ref="L207:L220" si="36">J207+K207</f>
        <v>0</v>
      </c>
      <c r="M207" s="200">
        <f t="shared" ref="M207:M220" si="37">L207*(G207+I207)</f>
        <v>0</v>
      </c>
      <c r="O207" s="77" t="b">
        <f t="shared" si="32"/>
        <v>0</v>
      </c>
      <c r="P207" s="77" t="b">
        <f t="shared" si="33"/>
        <v>0</v>
      </c>
      <c r="Q207" s="77" t="b">
        <f t="shared" si="34"/>
        <v>0</v>
      </c>
      <c r="R207" s="77">
        <f t="shared" si="35"/>
        <v>0</v>
      </c>
      <c r="T207" s="77">
        <v>203</v>
      </c>
    </row>
    <row r="208" spans="1:20" s="5" customFormat="1" hidden="1" outlineLevel="1">
      <c r="A208" s="29"/>
      <c r="B208" s="606">
        <v>300</v>
      </c>
      <c r="C208" s="607">
        <v>361</v>
      </c>
      <c r="D208" s="30">
        <v>61</v>
      </c>
      <c r="E208" s="669" t="s">
        <v>2126</v>
      </c>
      <c r="F208" s="31" t="s">
        <v>2127</v>
      </c>
      <c r="G208" s="908">
        <f>30000/1000</f>
        <v>30</v>
      </c>
      <c r="H208" s="671" t="s">
        <v>6</v>
      </c>
      <c r="I208" s="322"/>
      <c r="J208" s="159">
        <v>0</v>
      </c>
      <c r="K208" s="58">
        <v>0</v>
      </c>
      <c r="L208" s="199">
        <f t="shared" si="36"/>
        <v>0</v>
      </c>
      <c r="M208" s="200">
        <f t="shared" si="37"/>
        <v>0</v>
      </c>
      <c r="O208" s="77" t="b">
        <f t="shared" si="32"/>
        <v>0</v>
      </c>
      <c r="P208" s="77" t="b">
        <f t="shared" si="33"/>
        <v>0</v>
      </c>
      <c r="Q208" s="77" t="b">
        <f t="shared" si="34"/>
        <v>0</v>
      </c>
      <c r="R208" s="77">
        <f t="shared" si="35"/>
        <v>0</v>
      </c>
      <c r="T208" s="77">
        <v>204</v>
      </c>
    </row>
    <row r="209" spans="1:20" s="5" customFormat="1" hidden="1" outlineLevel="1">
      <c r="A209" s="29"/>
      <c r="B209" s="606">
        <v>300</v>
      </c>
      <c r="C209" s="607">
        <v>361</v>
      </c>
      <c r="D209" s="30">
        <v>62</v>
      </c>
      <c r="E209" s="669" t="s">
        <v>5404</v>
      </c>
      <c r="F209" s="31" t="s">
        <v>5407</v>
      </c>
      <c r="G209" s="908">
        <v>101</v>
      </c>
      <c r="H209" s="671" t="s">
        <v>6</v>
      </c>
      <c r="I209" s="322"/>
      <c r="J209" s="159">
        <v>0</v>
      </c>
      <c r="K209" s="58">
        <v>0</v>
      </c>
      <c r="L209" s="199">
        <f t="shared" si="36"/>
        <v>0</v>
      </c>
      <c r="M209" s="200">
        <f t="shared" si="37"/>
        <v>0</v>
      </c>
      <c r="O209" s="77" t="b">
        <f t="shared" si="32"/>
        <v>0</v>
      </c>
      <c r="P209" s="77" t="b">
        <f t="shared" si="33"/>
        <v>0</v>
      </c>
      <c r="Q209" s="77" t="b">
        <f t="shared" si="34"/>
        <v>0</v>
      </c>
      <c r="R209" s="77">
        <f t="shared" si="35"/>
        <v>0</v>
      </c>
      <c r="T209" s="77">
        <v>205</v>
      </c>
    </row>
    <row r="210" spans="1:20" s="5" customFormat="1" hidden="1" outlineLevel="1">
      <c r="A210" s="29"/>
      <c r="B210" s="606">
        <v>300</v>
      </c>
      <c r="C210" s="607">
        <v>361</v>
      </c>
      <c r="D210" s="30">
        <v>63</v>
      </c>
      <c r="E210" s="669" t="s">
        <v>5405</v>
      </c>
      <c r="F210" s="31" t="s">
        <v>5406</v>
      </c>
      <c r="G210" s="908">
        <v>31</v>
      </c>
      <c r="H210" s="671" t="s">
        <v>6</v>
      </c>
      <c r="I210" s="322"/>
      <c r="J210" s="159">
        <v>0</v>
      </c>
      <c r="K210" s="58">
        <v>0</v>
      </c>
      <c r="L210" s="199">
        <f t="shared" si="36"/>
        <v>0</v>
      </c>
      <c r="M210" s="200">
        <f t="shared" si="37"/>
        <v>0</v>
      </c>
      <c r="O210" s="77" t="b">
        <f t="shared" si="32"/>
        <v>0</v>
      </c>
      <c r="P210" s="77" t="b">
        <f t="shared" si="33"/>
        <v>0</v>
      </c>
      <c r="Q210" s="77" t="b">
        <f t="shared" si="34"/>
        <v>0</v>
      </c>
      <c r="R210" s="77">
        <f t="shared" si="35"/>
        <v>0</v>
      </c>
      <c r="T210" s="77">
        <v>206</v>
      </c>
    </row>
    <row r="211" spans="1:20" s="5" customFormat="1" hidden="1" outlineLevel="1">
      <c r="A211" s="29"/>
      <c r="B211" s="606">
        <v>300</v>
      </c>
      <c r="C211" s="607">
        <v>361</v>
      </c>
      <c r="D211" s="30">
        <v>64</v>
      </c>
      <c r="E211" s="669" t="s">
        <v>4577</v>
      </c>
      <c r="F211" s="31" t="s">
        <v>4578</v>
      </c>
      <c r="G211" s="908">
        <f>8500/1000</f>
        <v>8.5</v>
      </c>
      <c r="H211" s="671" t="s">
        <v>6</v>
      </c>
      <c r="I211" s="322"/>
      <c r="J211" s="159">
        <v>0</v>
      </c>
      <c r="K211" s="58">
        <v>0</v>
      </c>
      <c r="L211" s="199">
        <f t="shared" si="36"/>
        <v>0</v>
      </c>
      <c r="M211" s="200">
        <f t="shared" si="37"/>
        <v>0</v>
      </c>
      <c r="O211" s="77" t="b">
        <f t="shared" si="32"/>
        <v>0</v>
      </c>
      <c r="P211" s="77" t="b">
        <f t="shared" si="33"/>
        <v>0</v>
      </c>
      <c r="Q211" s="77" t="b">
        <f t="shared" si="34"/>
        <v>0</v>
      </c>
      <c r="R211" s="77">
        <f t="shared" si="35"/>
        <v>0</v>
      </c>
      <c r="T211" s="77">
        <v>207</v>
      </c>
    </row>
    <row r="212" spans="1:20" s="5" customFormat="1" hidden="1" outlineLevel="1">
      <c r="A212" s="29"/>
      <c r="B212" s="606">
        <v>300</v>
      </c>
      <c r="C212" s="607">
        <v>361</v>
      </c>
      <c r="D212" s="30">
        <v>65</v>
      </c>
      <c r="E212" s="669" t="s">
        <v>5401</v>
      </c>
      <c r="F212" s="31" t="s">
        <v>5403</v>
      </c>
      <c r="G212" s="908">
        <v>60</v>
      </c>
      <c r="H212" s="671" t="s">
        <v>6</v>
      </c>
      <c r="I212" s="322"/>
      <c r="J212" s="159">
        <v>0</v>
      </c>
      <c r="K212" s="58">
        <v>0</v>
      </c>
      <c r="L212" s="199">
        <f t="shared" si="36"/>
        <v>0</v>
      </c>
      <c r="M212" s="200">
        <f t="shared" si="37"/>
        <v>0</v>
      </c>
      <c r="O212" s="77" t="b">
        <f t="shared" si="32"/>
        <v>0</v>
      </c>
      <c r="P212" s="77" t="b">
        <f t="shared" si="33"/>
        <v>0</v>
      </c>
      <c r="Q212" s="77" t="b">
        <f t="shared" si="34"/>
        <v>0</v>
      </c>
      <c r="R212" s="77">
        <f t="shared" si="35"/>
        <v>0</v>
      </c>
      <c r="T212" s="77">
        <v>208</v>
      </c>
    </row>
    <row r="213" spans="1:20" s="5" customFormat="1" hidden="1" outlineLevel="1">
      <c r="A213" s="29"/>
      <c r="B213" s="606">
        <v>300</v>
      </c>
      <c r="C213" s="608">
        <v>361</v>
      </c>
      <c r="D213" s="30">
        <v>66</v>
      </c>
      <c r="E213" s="38" t="s">
        <v>4579</v>
      </c>
      <c r="F213" s="38" t="s">
        <v>4580</v>
      </c>
      <c r="G213" s="908">
        <f>75000/1000</f>
        <v>75</v>
      </c>
      <c r="H213" s="39" t="s">
        <v>6</v>
      </c>
      <c r="I213" s="320"/>
      <c r="J213" s="159">
        <v>0</v>
      </c>
      <c r="K213" s="159">
        <v>0</v>
      </c>
      <c r="L213" s="232">
        <f t="shared" si="36"/>
        <v>0</v>
      </c>
      <c r="M213" s="200">
        <f t="shared" si="37"/>
        <v>0</v>
      </c>
      <c r="O213" s="77" t="b">
        <f t="shared" si="32"/>
        <v>0</v>
      </c>
      <c r="P213" s="77" t="b">
        <f t="shared" si="33"/>
        <v>0</v>
      </c>
      <c r="Q213" s="77" t="b">
        <f t="shared" si="34"/>
        <v>0</v>
      </c>
      <c r="R213" s="77">
        <f t="shared" si="35"/>
        <v>0</v>
      </c>
      <c r="T213" s="77">
        <v>209</v>
      </c>
    </row>
    <row r="214" spans="1:20" s="5" customFormat="1" hidden="1" outlineLevel="1">
      <c r="A214" s="29"/>
      <c r="B214" s="606">
        <v>300</v>
      </c>
      <c r="C214" s="608">
        <v>361</v>
      </c>
      <c r="D214" s="30">
        <v>67</v>
      </c>
      <c r="E214" s="38" t="s">
        <v>2128</v>
      </c>
      <c r="F214" s="38" t="s">
        <v>2129</v>
      </c>
      <c r="G214" s="908">
        <f>3100/1000</f>
        <v>3.1</v>
      </c>
      <c r="H214" s="39" t="s">
        <v>6</v>
      </c>
      <c r="I214" s="320"/>
      <c r="J214" s="159">
        <v>0</v>
      </c>
      <c r="K214" s="159">
        <v>0</v>
      </c>
      <c r="L214" s="232">
        <f t="shared" si="36"/>
        <v>0</v>
      </c>
      <c r="M214" s="200">
        <f t="shared" si="37"/>
        <v>0</v>
      </c>
      <c r="O214" s="77" t="b">
        <f t="shared" si="32"/>
        <v>0</v>
      </c>
      <c r="P214" s="77" t="b">
        <f t="shared" si="33"/>
        <v>0</v>
      </c>
      <c r="Q214" s="77" t="b">
        <f t="shared" si="34"/>
        <v>0</v>
      </c>
      <c r="R214" s="77">
        <f t="shared" si="35"/>
        <v>0</v>
      </c>
      <c r="T214" s="77">
        <v>210</v>
      </c>
    </row>
    <row r="215" spans="1:20" s="5" customFormat="1" hidden="1" outlineLevel="1">
      <c r="A215" s="29"/>
      <c r="B215" s="606">
        <v>300</v>
      </c>
      <c r="C215" s="607">
        <v>361</v>
      </c>
      <c r="D215" s="30">
        <v>68</v>
      </c>
      <c r="E215" s="669" t="s">
        <v>2130</v>
      </c>
      <c r="F215" s="669" t="s">
        <v>2131</v>
      </c>
      <c r="G215" s="908">
        <v>31930</v>
      </c>
      <c r="H215" s="32" t="s">
        <v>0</v>
      </c>
      <c r="I215" s="322"/>
      <c r="J215" s="159">
        <v>0</v>
      </c>
      <c r="K215" s="58">
        <v>0</v>
      </c>
      <c r="L215" s="199">
        <f t="shared" si="36"/>
        <v>0</v>
      </c>
      <c r="M215" s="200">
        <f t="shared" si="37"/>
        <v>0</v>
      </c>
      <c r="O215" s="77" t="b">
        <f t="shared" si="32"/>
        <v>0</v>
      </c>
      <c r="P215" s="77" t="b">
        <f t="shared" si="33"/>
        <v>0</v>
      </c>
      <c r="Q215" s="77" t="b">
        <f t="shared" si="34"/>
        <v>0</v>
      </c>
      <c r="R215" s="77">
        <f t="shared" si="35"/>
        <v>0</v>
      </c>
      <c r="T215" s="77">
        <v>211</v>
      </c>
    </row>
    <row r="216" spans="1:20" s="5" customFormat="1" hidden="1" outlineLevel="1">
      <c r="A216" s="29"/>
      <c r="B216" s="606">
        <v>300</v>
      </c>
      <c r="C216" s="607">
        <v>361</v>
      </c>
      <c r="D216" s="30">
        <v>69</v>
      </c>
      <c r="E216" s="669" t="s">
        <v>2132</v>
      </c>
      <c r="F216" s="669" t="s">
        <v>2133</v>
      </c>
      <c r="G216" s="908">
        <v>2770</v>
      </c>
      <c r="H216" s="32" t="s">
        <v>0</v>
      </c>
      <c r="I216" s="322"/>
      <c r="J216" s="159">
        <v>0</v>
      </c>
      <c r="K216" s="58">
        <v>0</v>
      </c>
      <c r="L216" s="199">
        <f t="shared" si="36"/>
        <v>0</v>
      </c>
      <c r="M216" s="200">
        <f t="shared" si="37"/>
        <v>0</v>
      </c>
      <c r="O216" s="77" t="b">
        <f t="shared" si="32"/>
        <v>0</v>
      </c>
      <c r="P216" s="77" t="b">
        <f t="shared" si="33"/>
        <v>0</v>
      </c>
      <c r="Q216" s="77" t="b">
        <f t="shared" si="34"/>
        <v>0</v>
      </c>
      <c r="R216" s="77">
        <f t="shared" si="35"/>
        <v>0</v>
      </c>
      <c r="T216" s="77">
        <v>212</v>
      </c>
    </row>
    <row r="217" spans="1:20" s="5" customFormat="1" hidden="1" outlineLevel="1">
      <c r="A217" s="29"/>
      <c r="B217" s="606">
        <v>300</v>
      </c>
      <c r="C217" s="607">
        <v>361</v>
      </c>
      <c r="D217" s="30">
        <v>70</v>
      </c>
      <c r="E217" s="669" t="s">
        <v>2134</v>
      </c>
      <c r="F217" s="669" t="s">
        <v>2135</v>
      </c>
      <c r="G217" s="908">
        <v>792</v>
      </c>
      <c r="H217" s="32" t="s">
        <v>0</v>
      </c>
      <c r="I217" s="322"/>
      <c r="J217" s="159">
        <v>0</v>
      </c>
      <c r="K217" s="58">
        <v>0</v>
      </c>
      <c r="L217" s="199">
        <f t="shared" si="36"/>
        <v>0</v>
      </c>
      <c r="M217" s="200">
        <f t="shared" si="37"/>
        <v>0</v>
      </c>
      <c r="O217" s="77" t="b">
        <f t="shared" si="32"/>
        <v>0</v>
      </c>
      <c r="P217" s="77" t="b">
        <f t="shared" si="33"/>
        <v>0</v>
      </c>
      <c r="Q217" s="77" t="b">
        <f t="shared" si="34"/>
        <v>0</v>
      </c>
      <c r="R217" s="77">
        <f t="shared" si="35"/>
        <v>0</v>
      </c>
      <c r="T217" s="77">
        <v>213</v>
      </c>
    </row>
    <row r="218" spans="1:20" s="5" customFormat="1" hidden="1" outlineLevel="1">
      <c r="A218" s="29"/>
      <c r="B218" s="606">
        <v>300</v>
      </c>
      <c r="C218" s="607">
        <v>361</v>
      </c>
      <c r="D218" s="30">
        <v>71</v>
      </c>
      <c r="E218" s="669" t="s">
        <v>2132</v>
      </c>
      <c r="F218" s="669" t="s">
        <v>2133</v>
      </c>
      <c r="G218" s="908">
        <v>148</v>
      </c>
      <c r="H218" s="32" t="s">
        <v>0</v>
      </c>
      <c r="I218" s="322"/>
      <c r="J218" s="159">
        <v>0</v>
      </c>
      <c r="K218" s="58">
        <v>0</v>
      </c>
      <c r="L218" s="199">
        <f t="shared" si="36"/>
        <v>0</v>
      </c>
      <c r="M218" s="200">
        <f t="shared" si="37"/>
        <v>0</v>
      </c>
      <c r="O218" s="77" t="b">
        <f t="shared" si="32"/>
        <v>0</v>
      </c>
      <c r="P218" s="77" t="b">
        <f t="shared" si="33"/>
        <v>0</v>
      </c>
      <c r="Q218" s="77" t="b">
        <f t="shared" si="34"/>
        <v>0</v>
      </c>
      <c r="R218" s="77">
        <f t="shared" si="35"/>
        <v>0</v>
      </c>
      <c r="T218" s="77">
        <v>214</v>
      </c>
    </row>
    <row r="219" spans="1:20" s="5" customFormat="1" hidden="1" outlineLevel="1">
      <c r="A219" s="29"/>
      <c r="B219" s="606">
        <v>300</v>
      </c>
      <c r="C219" s="607">
        <v>361</v>
      </c>
      <c r="D219" s="30">
        <v>72</v>
      </c>
      <c r="E219" s="31" t="s">
        <v>4624</v>
      </c>
      <c r="F219" s="669" t="s">
        <v>4622</v>
      </c>
      <c r="G219" s="908">
        <v>128</v>
      </c>
      <c r="H219" s="32" t="s">
        <v>0</v>
      </c>
      <c r="I219" s="320"/>
      <c r="J219" s="159">
        <v>0</v>
      </c>
      <c r="K219" s="58">
        <v>0</v>
      </c>
      <c r="L219" s="199">
        <f t="shared" si="36"/>
        <v>0</v>
      </c>
      <c r="M219" s="200">
        <f t="shared" si="37"/>
        <v>0</v>
      </c>
      <c r="O219" s="77" t="b">
        <f t="shared" si="32"/>
        <v>0</v>
      </c>
      <c r="P219" s="77" t="b">
        <f t="shared" si="33"/>
        <v>0</v>
      </c>
      <c r="Q219" s="77" t="b">
        <f t="shared" si="34"/>
        <v>0</v>
      </c>
      <c r="R219" s="77">
        <f t="shared" si="35"/>
        <v>0</v>
      </c>
      <c r="T219" s="77">
        <v>215</v>
      </c>
    </row>
    <row r="220" spans="1:20" s="5" customFormat="1" ht="13.5" hidden="1" outlineLevel="1" thickBot="1">
      <c r="A220" s="29"/>
      <c r="B220" s="606">
        <v>300</v>
      </c>
      <c r="C220" s="608">
        <v>361</v>
      </c>
      <c r="D220" s="30">
        <v>73</v>
      </c>
      <c r="E220" s="38" t="s">
        <v>4625</v>
      </c>
      <c r="F220" s="672" t="s">
        <v>4623</v>
      </c>
      <c r="G220" s="908">
        <v>31</v>
      </c>
      <c r="H220" s="39" t="s">
        <v>0</v>
      </c>
      <c r="I220" s="320"/>
      <c r="J220" s="159">
        <v>0</v>
      </c>
      <c r="K220" s="159">
        <v>0</v>
      </c>
      <c r="L220" s="232">
        <f t="shared" si="36"/>
        <v>0</v>
      </c>
      <c r="M220" s="200">
        <f t="shared" si="37"/>
        <v>0</v>
      </c>
      <c r="O220" s="77" t="b">
        <f t="shared" si="32"/>
        <v>0</v>
      </c>
      <c r="P220" s="77" t="b">
        <f t="shared" si="33"/>
        <v>0</v>
      </c>
      <c r="Q220" s="77" t="b">
        <f t="shared" si="34"/>
        <v>0</v>
      </c>
      <c r="R220" s="77">
        <f t="shared" si="35"/>
        <v>0</v>
      </c>
      <c r="T220" s="77">
        <v>216</v>
      </c>
    </row>
    <row r="221" spans="1:20" s="5" customFormat="1" ht="24.75" hidden="1" outlineLevel="1" thickBot="1">
      <c r="A221" s="33"/>
      <c r="B221" s="609">
        <v>300</v>
      </c>
      <c r="C221" s="620" t="s">
        <v>5172</v>
      </c>
      <c r="D221" s="431"/>
      <c r="E221" s="60" t="s">
        <v>4629</v>
      </c>
      <c r="F221" s="60" t="s">
        <v>4630</v>
      </c>
      <c r="G221" s="905"/>
      <c r="H221" s="294"/>
      <c r="I221" s="323"/>
      <c r="J221" s="95"/>
      <c r="K221" s="23"/>
      <c r="L221" s="194"/>
      <c r="M221" s="203">
        <f>SUM(M138:M220)</f>
        <v>0</v>
      </c>
      <c r="O221" s="77" t="b">
        <f t="shared" si="32"/>
        <v>1</v>
      </c>
      <c r="P221" s="77" t="b">
        <f t="shared" si="33"/>
        <v>1</v>
      </c>
      <c r="Q221" s="77" t="b">
        <f t="shared" si="34"/>
        <v>0</v>
      </c>
      <c r="R221" s="77" t="str">
        <f t="shared" si="35"/>
        <v>!!!</v>
      </c>
      <c r="T221" s="77">
        <v>217</v>
      </c>
    </row>
    <row r="222" spans="1:20" s="5" customFormat="1" ht="15.75" hidden="1" outlineLevel="1" thickBot="1">
      <c r="A222" s="577"/>
      <c r="B222" s="601">
        <v>300</v>
      </c>
      <c r="C222" s="605">
        <v>339</v>
      </c>
      <c r="D222" s="557"/>
      <c r="E222" s="47" t="s">
        <v>4626</v>
      </c>
      <c r="F222" s="47" t="s">
        <v>5443</v>
      </c>
      <c r="G222" s="902"/>
      <c r="H222" s="100"/>
      <c r="I222" s="317"/>
      <c r="J222" s="299"/>
      <c r="K222" s="48"/>
      <c r="L222" s="192"/>
      <c r="M222" s="193"/>
      <c r="O222" s="77" t="b">
        <f t="shared" si="32"/>
        <v>1</v>
      </c>
      <c r="P222" s="77" t="b">
        <f t="shared" si="33"/>
        <v>1</v>
      </c>
      <c r="Q222" s="77" t="b">
        <f t="shared" si="34"/>
        <v>1</v>
      </c>
      <c r="R222" s="77">
        <f t="shared" si="35"/>
        <v>0</v>
      </c>
      <c r="T222" s="77">
        <v>218</v>
      </c>
    </row>
    <row r="223" spans="1:20" s="5" customFormat="1" ht="22.5" hidden="1" outlineLevel="1">
      <c r="A223" s="29" t="s">
        <v>5251</v>
      </c>
      <c r="B223" s="613"/>
      <c r="C223" s="616"/>
      <c r="D223" s="30"/>
      <c r="E223" s="56" t="s">
        <v>5442</v>
      </c>
      <c r="F223" s="56" t="s">
        <v>5441</v>
      </c>
      <c r="G223" s="904"/>
      <c r="H223" s="32"/>
      <c r="I223" s="320"/>
      <c r="J223" s="159"/>
      <c r="K223" s="58"/>
      <c r="L223" s="199"/>
      <c r="M223" s="200"/>
      <c r="O223" s="77" t="b">
        <f t="shared" si="32"/>
        <v>1</v>
      </c>
      <c r="P223" s="77" t="b">
        <f t="shared" si="33"/>
        <v>1</v>
      </c>
      <c r="Q223" s="77" t="b">
        <f t="shared" si="34"/>
        <v>1</v>
      </c>
      <c r="R223" s="77">
        <f t="shared" si="35"/>
        <v>0</v>
      </c>
      <c r="T223" s="77">
        <v>219</v>
      </c>
    </row>
    <row r="224" spans="1:20" s="5" customFormat="1" hidden="1" outlineLevel="1">
      <c r="A224" s="29"/>
      <c r="B224" s="613">
        <v>300</v>
      </c>
      <c r="C224" s="616">
        <v>339</v>
      </c>
      <c r="D224" s="30">
        <v>1</v>
      </c>
      <c r="E224" s="31" t="s">
        <v>5400</v>
      </c>
      <c r="F224" s="31" t="s">
        <v>5421</v>
      </c>
      <c r="G224" s="911">
        <v>4598</v>
      </c>
      <c r="H224" s="32" t="s">
        <v>0</v>
      </c>
      <c r="I224" s="320"/>
      <c r="J224" s="159">
        <v>0</v>
      </c>
      <c r="K224" s="58">
        <v>0</v>
      </c>
      <c r="L224" s="199">
        <f>J224+K224</f>
        <v>0</v>
      </c>
      <c r="M224" s="200">
        <f>L224*(G224+I224)</f>
        <v>0</v>
      </c>
      <c r="O224" s="77" t="b">
        <f t="shared" si="32"/>
        <v>0</v>
      </c>
      <c r="P224" s="77" t="b">
        <f t="shared" si="33"/>
        <v>0</v>
      </c>
      <c r="Q224" s="77" t="b">
        <f t="shared" si="34"/>
        <v>0</v>
      </c>
      <c r="R224" s="77">
        <f t="shared" si="35"/>
        <v>0</v>
      </c>
      <c r="T224" s="77">
        <v>220</v>
      </c>
    </row>
    <row r="225" spans="1:20" s="5" customFormat="1" ht="22.5" hidden="1" outlineLevel="1">
      <c r="A225" s="29"/>
      <c r="B225" s="613">
        <v>300</v>
      </c>
      <c r="C225" s="616">
        <v>339</v>
      </c>
      <c r="D225" s="30">
        <v>2</v>
      </c>
      <c r="E225" s="31" t="s">
        <v>5414</v>
      </c>
      <c r="F225" s="31" t="s">
        <v>5422</v>
      </c>
      <c r="G225" s="911">
        <v>919</v>
      </c>
      <c r="H225" s="32" t="s">
        <v>0</v>
      </c>
      <c r="I225" s="320"/>
      <c r="J225" s="159">
        <v>0</v>
      </c>
      <c r="K225" s="58">
        <v>0</v>
      </c>
      <c r="L225" s="199">
        <f>J225+K225</f>
        <v>0</v>
      </c>
      <c r="M225" s="200">
        <f>L225*(G225+I225)</f>
        <v>0</v>
      </c>
      <c r="O225" s="77" t="b">
        <f t="shared" si="32"/>
        <v>0</v>
      </c>
      <c r="P225" s="77" t="b">
        <f t="shared" si="33"/>
        <v>0</v>
      </c>
      <c r="Q225" s="77" t="b">
        <f t="shared" si="34"/>
        <v>0</v>
      </c>
      <c r="R225" s="77">
        <f t="shared" si="35"/>
        <v>0</v>
      </c>
      <c r="T225" s="77">
        <v>221</v>
      </c>
    </row>
    <row r="226" spans="1:20" s="5" customFormat="1" hidden="1" outlineLevel="1">
      <c r="A226" s="29"/>
      <c r="B226" s="613">
        <v>300</v>
      </c>
      <c r="C226" s="616">
        <v>339</v>
      </c>
      <c r="D226" s="30">
        <v>3</v>
      </c>
      <c r="E226" s="31" t="s">
        <v>5424</v>
      </c>
      <c r="F226" s="31" t="s">
        <v>5423</v>
      </c>
      <c r="G226" s="911">
        <v>1330</v>
      </c>
      <c r="H226" s="32" t="s">
        <v>0</v>
      </c>
      <c r="I226" s="320"/>
      <c r="J226" s="159">
        <v>0</v>
      </c>
      <c r="K226" s="58">
        <v>0</v>
      </c>
      <c r="L226" s="199">
        <f>J226+K226</f>
        <v>0</v>
      </c>
      <c r="M226" s="200">
        <f>L226*(G226+I226)</f>
        <v>0</v>
      </c>
      <c r="O226" s="77" t="b">
        <f t="shared" si="32"/>
        <v>0</v>
      </c>
      <c r="P226" s="77" t="b">
        <f t="shared" si="33"/>
        <v>0</v>
      </c>
      <c r="Q226" s="77" t="b">
        <f t="shared" si="34"/>
        <v>0</v>
      </c>
      <c r="R226" s="77">
        <f t="shared" si="35"/>
        <v>0</v>
      </c>
      <c r="T226" s="77">
        <v>222</v>
      </c>
    </row>
    <row r="227" spans="1:20" s="5" customFormat="1" hidden="1" outlineLevel="1">
      <c r="A227" s="29" t="s">
        <v>5251</v>
      </c>
      <c r="B227" s="613">
        <v>300</v>
      </c>
      <c r="C227" s="616">
        <v>339</v>
      </c>
      <c r="D227" s="30">
        <v>4</v>
      </c>
      <c r="E227" s="31" t="s">
        <v>5445</v>
      </c>
      <c r="F227" s="31" t="s">
        <v>5425</v>
      </c>
      <c r="G227" s="911">
        <v>3040</v>
      </c>
      <c r="H227" s="32" t="s">
        <v>0</v>
      </c>
      <c r="I227" s="320"/>
      <c r="J227" s="159">
        <v>0</v>
      </c>
      <c r="K227" s="58">
        <v>0</v>
      </c>
      <c r="L227" s="199">
        <f>J227+K227</f>
        <v>0</v>
      </c>
      <c r="M227" s="200">
        <f>L227*(G227+I227)</f>
        <v>0</v>
      </c>
      <c r="O227" s="77" t="b">
        <f t="shared" si="32"/>
        <v>0</v>
      </c>
      <c r="P227" s="77" t="b">
        <f t="shared" si="33"/>
        <v>0</v>
      </c>
      <c r="Q227" s="77" t="b">
        <f t="shared" si="34"/>
        <v>0</v>
      </c>
      <c r="R227" s="77">
        <f t="shared" si="35"/>
        <v>0</v>
      </c>
      <c r="T227" s="77">
        <v>223</v>
      </c>
    </row>
    <row r="228" spans="1:20" s="5" customFormat="1" hidden="1" outlineLevel="1">
      <c r="A228" s="29"/>
      <c r="B228" s="613">
        <v>300</v>
      </c>
      <c r="C228" s="616">
        <v>339</v>
      </c>
      <c r="D228" s="30">
        <v>5</v>
      </c>
      <c r="E228" s="31" t="s">
        <v>5420</v>
      </c>
      <c r="F228" s="31" t="s">
        <v>5426</v>
      </c>
      <c r="G228" s="911">
        <v>132</v>
      </c>
      <c r="H228" s="32" t="s">
        <v>0</v>
      </c>
      <c r="I228" s="320"/>
      <c r="J228" s="159">
        <v>0</v>
      </c>
      <c r="K228" s="58">
        <v>0</v>
      </c>
      <c r="L228" s="199">
        <f>J228+K228</f>
        <v>0</v>
      </c>
      <c r="M228" s="200">
        <f>L228*(G228+I228)</f>
        <v>0</v>
      </c>
      <c r="O228" s="77" t="b">
        <f t="shared" si="32"/>
        <v>0</v>
      </c>
      <c r="P228" s="77" t="b">
        <f t="shared" si="33"/>
        <v>0</v>
      </c>
      <c r="Q228" s="77" t="b">
        <f t="shared" si="34"/>
        <v>0</v>
      </c>
      <c r="R228" s="77">
        <f t="shared" si="35"/>
        <v>0</v>
      </c>
      <c r="T228" s="77">
        <v>224</v>
      </c>
    </row>
    <row r="229" spans="1:20" s="5" customFormat="1" hidden="1" outlineLevel="1">
      <c r="A229" s="29"/>
      <c r="B229" s="613"/>
      <c r="C229" s="616"/>
      <c r="D229" s="30"/>
      <c r="E229" s="56" t="s">
        <v>5428</v>
      </c>
      <c r="F229" s="56" t="s">
        <v>5427</v>
      </c>
      <c r="G229" s="911"/>
      <c r="H229" s="32"/>
      <c r="I229" s="320"/>
      <c r="J229" s="159"/>
      <c r="K229" s="58"/>
      <c r="L229" s="199"/>
      <c r="M229" s="200"/>
      <c r="O229" s="77" t="b">
        <f t="shared" si="32"/>
        <v>1</v>
      </c>
      <c r="P229" s="77" t="b">
        <f t="shared" si="33"/>
        <v>1</v>
      </c>
      <c r="Q229" s="77" t="b">
        <f t="shared" si="34"/>
        <v>1</v>
      </c>
      <c r="R229" s="77">
        <f t="shared" si="35"/>
        <v>0</v>
      </c>
      <c r="T229" s="77">
        <v>225</v>
      </c>
    </row>
    <row r="230" spans="1:20" s="5" customFormat="1" ht="22.5" hidden="1" outlineLevel="1">
      <c r="A230" s="29"/>
      <c r="B230" s="613">
        <v>300</v>
      </c>
      <c r="C230" s="616">
        <v>339</v>
      </c>
      <c r="D230" s="30">
        <v>6</v>
      </c>
      <c r="E230" s="31" t="s">
        <v>5446</v>
      </c>
      <c r="F230" s="31" t="s">
        <v>5429</v>
      </c>
      <c r="G230" s="911">
        <v>242</v>
      </c>
      <c r="H230" s="32" t="s">
        <v>0</v>
      </c>
      <c r="I230" s="320"/>
      <c r="J230" s="159">
        <v>0</v>
      </c>
      <c r="K230" s="58">
        <v>0</v>
      </c>
      <c r="L230" s="199">
        <f t="shared" ref="L230:L240" si="38">J230+K230</f>
        <v>0</v>
      </c>
      <c r="M230" s="200">
        <f t="shared" ref="M230:M240" si="39">L230*(G230+I230)</f>
        <v>0</v>
      </c>
      <c r="O230" s="77" t="b">
        <f t="shared" si="32"/>
        <v>0</v>
      </c>
      <c r="P230" s="77" t="b">
        <f t="shared" si="33"/>
        <v>0</v>
      </c>
      <c r="Q230" s="77" t="b">
        <f t="shared" si="34"/>
        <v>0</v>
      </c>
      <c r="R230" s="77">
        <f t="shared" si="35"/>
        <v>0</v>
      </c>
      <c r="T230" s="77">
        <v>226</v>
      </c>
    </row>
    <row r="231" spans="1:20" s="5" customFormat="1" ht="33.75" hidden="1" outlineLevel="1">
      <c r="A231" s="29"/>
      <c r="B231" s="613">
        <v>300</v>
      </c>
      <c r="C231" s="616">
        <v>339</v>
      </c>
      <c r="D231" s="30">
        <v>7</v>
      </c>
      <c r="E231" s="31" t="s">
        <v>5447</v>
      </c>
      <c r="F231" s="31" t="s">
        <v>5430</v>
      </c>
      <c r="G231" s="911">
        <v>48</v>
      </c>
      <c r="H231" s="32" t="s">
        <v>0</v>
      </c>
      <c r="I231" s="320"/>
      <c r="J231" s="159">
        <v>0</v>
      </c>
      <c r="K231" s="58">
        <v>0</v>
      </c>
      <c r="L231" s="199">
        <f t="shared" si="38"/>
        <v>0</v>
      </c>
      <c r="M231" s="200">
        <f t="shared" si="39"/>
        <v>0</v>
      </c>
      <c r="O231" s="77" t="b">
        <f t="shared" si="32"/>
        <v>0</v>
      </c>
      <c r="P231" s="77" t="b">
        <f t="shared" si="33"/>
        <v>0</v>
      </c>
      <c r="Q231" s="77" t="b">
        <f t="shared" si="34"/>
        <v>0</v>
      </c>
      <c r="R231" s="77">
        <f t="shared" si="35"/>
        <v>0</v>
      </c>
      <c r="T231" s="77">
        <v>227</v>
      </c>
    </row>
    <row r="232" spans="1:20" s="5" customFormat="1" ht="22.5" hidden="1" outlineLevel="1">
      <c r="A232" s="29"/>
      <c r="B232" s="613">
        <v>300</v>
      </c>
      <c r="C232" s="616">
        <v>339</v>
      </c>
      <c r="D232" s="30">
        <v>8</v>
      </c>
      <c r="E232" s="31" t="s">
        <v>5448</v>
      </c>
      <c r="F232" s="31" t="s">
        <v>5444</v>
      </c>
      <c r="G232" s="911">
        <v>160</v>
      </c>
      <c r="H232" s="32" t="s">
        <v>0</v>
      </c>
      <c r="I232" s="320"/>
      <c r="J232" s="159">
        <v>0</v>
      </c>
      <c r="K232" s="58">
        <v>0</v>
      </c>
      <c r="L232" s="199">
        <f t="shared" si="38"/>
        <v>0</v>
      </c>
      <c r="M232" s="200">
        <f t="shared" si="39"/>
        <v>0</v>
      </c>
      <c r="O232" s="77" t="b">
        <f t="shared" si="32"/>
        <v>0</v>
      </c>
      <c r="P232" s="77" t="b">
        <f t="shared" si="33"/>
        <v>0</v>
      </c>
      <c r="Q232" s="77" t="b">
        <f t="shared" si="34"/>
        <v>0</v>
      </c>
      <c r="R232" s="77">
        <f t="shared" si="35"/>
        <v>0</v>
      </c>
      <c r="T232" s="77">
        <v>228</v>
      </c>
    </row>
    <row r="233" spans="1:20" s="5" customFormat="1" hidden="1" outlineLevel="1">
      <c r="A233" s="29"/>
      <c r="B233" s="613">
        <v>300</v>
      </c>
      <c r="C233" s="616">
        <v>339</v>
      </c>
      <c r="D233" s="30">
        <v>9</v>
      </c>
      <c r="E233" s="31" t="s">
        <v>5415</v>
      </c>
      <c r="F233" s="31" t="s">
        <v>5431</v>
      </c>
      <c r="G233" s="911">
        <v>880</v>
      </c>
      <c r="H233" s="32" t="s">
        <v>0</v>
      </c>
      <c r="I233" s="320"/>
      <c r="J233" s="159">
        <v>0</v>
      </c>
      <c r="K233" s="58">
        <v>0</v>
      </c>
      <c r="L233" s="199">
        <f t="shared" si="38"/>
        <v>0</v>
      </c>
      <c r="M233" s="200">
        <f t="shared" si="39"/>
        <v>0</v>
      </c>
      <c r="O233" s="77" t="b">
        <f t="shared" si="32"/>
        <v>0</v>
      </c>
      <c r="P233" s="77" t="b">
        <f t="shared" si="33"/>
        <v>0</v>
      </c>
      <c r="Q233" s="77" t="b">
        <f t="shared" si="34"/>
        <v>0</v>
      </c>
      <c r="R233" s="77">
        <f t="shared" si="35"/>
        <v>0</v>
      </c>
      <c r="T233" s="77">
        <v>229</v>
      </c>
    </row>
    <row r="234" spans="1:20" s="5" customFormat="1" hidden="1" outlineLevel="1">
      <c r="A234" s="29"/>
      <c r="B234" s="613">
        <v>300</v>
      </c>
      <c r="C234" s="616">
        <v>339</v>
      </c>
      <c r="D234" s="30">
        <v>10</v>
      </c>
      <c r="E234" s="31" t="s">
        <v>5416</v>
      </c>
      <c r="F234" s="31" t="s">
        <v>5432</v>
      </c>
      <c r="G234" s="911">
        <v>240</v>
      </c>
      <c r="H234" s="32" t="s">
        <v>0</v>
      </c>
      <c r="I234" s="320"/>
      <c r="J234" s="159">
        <v>0</v>
      </c>
      <c r="K234" s="58">
        <v>0</v>
      </c>
      <c r="L234" s="199">
        <f t="shared" si="38"/>
        <v>0</v>
      </c>
      <c r="M234" s="200">
        <f t="shared" si="39"/>
        <v>0</v>
      </c>
      <c r="O234" s="77" t="b">
        <f t="shared" si="32"/>
        <v>0</v>
      </c>
      <c r="P234" s="77" t="b">
        <f t="shared" si="33"/>
        <v>0</v>
      </c>
      <c r="Q234" s="77" t="b">
        <f t="shared" si="34"/>
        <v>0</v>
      </c>
      <c r="R234" s="77">
        <f t="shared" si="35"/>
        <v>0</v>
      </c>
      <c r="T234" s="77">
        <v>230</v>
      </c>
    </row>
    <row r="235" spans="1:20" s="5" customFormat="1" hidden="1" outlineLevel="1">
      <c r="A235" s="29"/>
      <c r="B235" s="613">
        <v>300</v>
      </c>
      <c r="C235" s="616">
        <v>339</v>
      </c>
      <c r="D235" s="30">
        <v>11</v>
      </c>
      <c r="E235" s="31" t="s">
        <v>5417</v>
      </c>
      <c r="F235" s="31" t="s">
        <v>5433</v>
      </c>
      <c r="G235" s="911">
        <v>250</v>
      </c>
      <c r="H235" s="32" t="s">
        <v>0</v>
      </c>
      <c r="I235" s="320"/>
      <c r="J235" s="159">
        <v>0</v>
      </c>
      <c r="K235" s="58">
        <v>0</v>
      </c>
      <c r="L235" s="199">
        <f t="shared" si="38"/>
        <v>0</v>
      </c>
      <c r="M235" s="200">
        <f t="shared" si="39"/>
        <v>0</v>
      </c>
      <c r="O235" s="77" t="b">
        <f t="shared" si="32"/>
        <v>0</v>
      </c>
      <c r="P235" s="77" t="b">
        <f t="shared" si="33"/>
        <v>0</v>
      </c>
      <c r="Q235" s="77" t="b">
        <f t="shared" si="34"/>
        <v>0</v>
      </c>
      <c r="R235" s="77">
        <f t="shared" si="35"/>
        <v>0</v>
      </c>
      <c r="T235" s="77">
        <v>231</v>
      </c>
    </row>
    <row r="236" spans="1:20" s="5" customFormat="1" hidden="1" outlineLevel="1">
      <c r="A236" s="29"/>
      <c r="B236" s="613">
        <v>300</v>
      </c>
      <c r="C236" s="616">
        <v>339</v>
      </c>
      <c r="D236" s="30">
        <v>12</v>
      </c>
      <c r="E236" s="31" t="s">
        <v>2124</v>
      </c>
      <c r="F236" s="31" t="s">
        <v>5434</v>
      </c>
      <c r="G236" s="911">
        <v>6200</v>
      </c>
      <c r="H236" s="32" t="s">
        <v>0</v>
      </c>
      <c r="I236" s="320"/>
      <c r="J236" s="159">
        <v>0</v>
      </c>
      <c r="K236" s="58">
        <v>0</v>
      </c>
      <c r="L236" s="199">
        <f t="shared" si="38"/>
        <v>0</v>
      </c>
      <c r="M236" s="200">
        <f t="shared" si="39"/>
        <v>0</v>
      </c>
      <c r="O236" s="77" t="b">
        <f t="shared" si="32"/>
        <v>0</v>
      </c>
      <c r="P236" s="77" t="b">
        <f t="shared" si="33"/>
        <v>0</v>
      </c>
      <c r="Q236" s="77" t="b">
        <f t="shared" si="34"/>
        <v>0</v>
      </c>
      <c r="R236" s="77">
        <f t="shared" si="35"/>
        <v>0</v>
      </c>
      <c r="T236" s="77">
        <v>232</v>
      </c>
    </row>
    <row r="237" spans="1:20" s="5" customFormat="1" hidden="1" outlineLevel="1">
      <c r="A237" s="29"/>
      <c r="B237" s="613">
        <v>300</v>
      </c>
      <c r="C237" s="616">
        <v>339</v>
      </c>
      <c r="D237" s="30">
        <v>13</v>
      </c>
      <c r="E237" s="31" t="s">
        <v>4620</v>
      </c>
      <c r="F237" s="31" t="s">
        <v>5435</v>
      </c>
      <c r="G237" s="911">
        <v>270</v>
      </c>
      <c r="H237" s="32" t="s">
        <v>0</v>
      </c>
      <c r="I237" s="320"/>
      <c r="J237" s="159">
        <v>0</v>
      </c>
      <c r="K237" s="58">
        <v>0</v>
      </c>
      <c r="L237" s="199">
        <f t="shared" si="38"/>
        <v>0</v>
      </c>
      <c r="M237" s="200">
        <f t="shared" si="39"/>
        <v>0</v>
      </c>
      <c r="O237" s="77" t="b">
        <f t="shared" si="32"/>
        <v>0</v>
      </c>
      <c r="P237" s="77" t="b">
        <f t="shared" si="33"/>
        <v>0</v>
      </c>
      <c r="Q237" s="77" t="b">
        <f t="shared" si="34"/>
        <v>0</v>
      </c>
      <c r="R237" s="77">
        <f t="shared" si="35"/>
        <v>0</v>
      </c>
      <c r="T237" s="77">
        <v>233</v>
      </c>
    </row>
    <row r="238" spans="1:20" s="5" customFormat="1" hidden="1" outlineLevel="1">
      <c r="A238" s="29"/>
      <c r="B238" s="613">
        <v>300</v>
      </c>
      <c r="C238" s="616">
        <v>339</v>
      </c>
      <c r="D238" s="30">
        <v>14</v>
      </c>
      <c r="E238" s="31" t="s">
        <v>5418</v>
      </c>
      <c r="F238" s="31" t="s">
        <v>5436</v>
      </c>
      <c r="G238" s="911">
        <v>1488</v>
      </c>
      <c r="H238" s="32" t="s">
        <v>0</v>
      </c>
      <c r="I238" s="320"/>
      <c r="J238" s="159">
        <v>0</v>
      </c>
      <c r="K238" s="58">
        <v>0</v>
      </c>
      <c r="L238" s="199">
        <f t="shared" si="38"/>
        <v>0</v>
      </c>
      <c r="M238" s="200">
        <f t="shared" si="39"/>
        <v>0</v>
      </c>
      <c r="O238" s="77" t="b">
        <f t="shared" si="32"/>
        <v>0</v>
      </c>
      <c r="P238" s="77" t="b">
        <f t="shared" si="33"/>
        <v>0</v>
      </c>
      <c r="Q238" s="77" t="b">
        <f t="shared" si="34"/>
        <v>0</v>
      </c>
      <c r="R238" s="77">
        <f t="shared" si="35"/>
        <v>0</v>
      </c>
      <c r="T238" s="77">
        <v>234</v>
      </c>
    </row>
    <row r="239" spans="1:20" s="5" customFormat="1" hidden="1" outlineLevel="1">
      <c r="A239" s="29"/>
      <c r="B239" s="613">
        <v>300</v>
      </c>
      <c r="C239" s="616">
        <v>339</v>
      </c>
      <c r="D239" s="30">
        <v>15</v>
      </c>
      <c r="E239" s="31" t="s">
        <v>5419</v>
      </c>
      <c r="F239" s="31" t="s">
        <v>5437</v>
      </c>
      <c r="G239" s="911">
        <v>208</v>
      </c>
      <c r="H239" s="32" t="s">
        <v>0</v>
      </c>
      <c r="I239" s="320"/>
      <c r="J239" s="159">
        <v>0</v>
      </c>
      <c r="K239" s="58">
        <v>0</v>
      </c>
      <c r="L239" s="199">
        <f t="shared" si="38"/>
        <v>0</v>
      </c>
      <c r="M239" s="200">
        <f t="shared" si="39"/>
        <v>0</v>
      </c>
      <c r="O239" s="77" t="b">
        <f t="shared" si="32"/>
        <v>0</v>
      </c>
      <c r="P239" s="77" t="b">
        <f t="shared" si="33"/>
        <v>0</v>
      </c>
      <c r="Q239" s="77" t="b">
        <f t="shared" si="34"/>
        <v>0</v>
      </c>
      <c r="R239" s="77">
        <f t="shared" si="35"/>
        <v>0</v>
      </c>
      <c r="T239" s="77">
        <v>235</v>
      </c>
    </row>
    <row r="240" spans="1:20" s="5" customFormat="1" hidden="1" outlineLevel="1">
      <c r="A240" s="29"/>
      <c r="B240" s="613">
        <v>300</v>
      </c>
      <c r="C240" s="616">
        <v>339</v>
      </c>
      <c r="D240" s="30">
        <v>16</v>
      </c>
      <c r="E240" s="31" t="s">
        <v>5404</v>
      </c>
      <c r="F240" s="31" t="s">
        <v>5438</v>
      </c>
      <c r="G240" s="911">
        <v>4040</v>
      </c>
      <c r="H240" s="32" t="s">
        <v>0</v>
      </c>
      <c r="I240" s="320"/>
      <c r="J240" s="159">
        <v>0</v>
      </c>
      <c r="K240" s="58">
        <v>0</v>
      </c>
      <c r="L240" s="199">
        <f t="shared" si="38"/>
        <v>0</v>
      </c>
      <c r="M240" s="200">
        <f t="shared" si="39"/>
        <v>0</v>
      </c>
      <c r="O240" s="77" t="b">
        <f t="shared" si="32"/>
        <v>0</v>
      </c>
      <c r="P240" s="77" t="b">
        <f t="shared" si="33"/>
        <v>0</v>
      </c>
      <c r="Q240" s="77" t="b">
        <f t="shared" si="34"/>
        <v>0</v>
      </c>
      <c r="R240" s="77">
        <f t="shared" si="35"/>
        <v>0</v>
      </c>
      <c r="T240" s="77">
        <v>236</v>
      </c>
    </row>
    <row r="241" spans="1:20" s="5" customFormat="1" hidden="1" outlineLevel="1">
      <c r="A241" s="29" t="s">
        <v>5251</v>
      </c>
      <c r="B241" s="613"/>
      <c r="C241" s="616"/>
      <c r="D241" s="37"/>
      <c r="E241" s="56" t="s">
        <v>5439</v>
      </c>
      <c r="F241" s="56" t="s">
        <v>5440</v>
      </c>
      <c r="G241" s="911"/>
      <c r="H241" s="32"/>
      <c r="I241" s="320"/>
      <c r="J241" s="159"/>
      <c r="K241" s="159"/>
      <c r="L241" s="232"/>
      <c r="M241" s="200"/>
      <c r="O241" s="77" t="b">
        <f t="shared" si="32"/>
        <v>1</v>
      </c>
      <c r="P241" s="77" t="b">
        <f t="shared" si="33"/>
        <v>1</v>
      </c>
      <c r="Q241" s="77" t="b">
        <f t="shared" si="34"/>
        <v>1</v>
      </c>
      <c r="R241" s="77">
        <f t="shared" si="35"/>
        <v>0</v>
      </c>
      <c r="T241" s="77">
        <v>237</v>
      </c>
    </row>
    <row r="242" spans="1:20" s="5" customFormat="1" hidden="1" outlineLevel="1">
      <c r="A242" s="29"/>
      <c r="B242" s="613">
        <v>300</v>
      </c>
      <c r="C242" s="616">
        <v>339</v>
      </c>
      <c r="D242" s="30">
        <v>17</v>
      </c>
      <c r="E242" s="31" t="s">
        <v>5405</v>
      </c>
      <c r="F242" s="31" t="s">
        <v>5412</v>
      </c>
      <c r="G242" s="911">
        <v>961</v>
      </c>
      <c r="H242" s="32" t="s">
        <v>0</v>
      </c>
      <c r="I242" s="320"/>
      <c r="J242" s="159">
        <v>0</v>
      </c>
      <c r="K242" s="58">
        <v>0</v>
      </c>
      <c r="L242" s="199">
        <f>J242+K242</f>
        <v>0</v>
      </c>
      <c r="M242" s="200">
        <f>L242*(G242+I242)</f>
        <v>0</v>
      </c>
      <c r="O242" s="77" t="b">
        <f t="shared" si="32"/>
        <v>0</v>
      </c>
      <c r="P242" s="77" t="b">
        <f t="shared" si="33"/>
        <v>0</v>
      </c>
      <c r="Q242" s="77" t="b">
        <f t="shared" si="34"/>
        <v>0</v>
      </c>
      <c r="R242" s="77">
        <f t="shared" si="35"/>
        <v>0</v>
      </c>
      <c r="T242" s="77">
        <v>238</v>
      </c>
    </row>
    <row r="243" spans="1:20" s="5" customFormat="1" ht="13.5" hidden="1" outlineLevel="1" thickBot="1">
      <c r="A243" s="29"/>
      <c r="B243" s="613">
        <v>300</v>
      </c>
      <c r="C243" s="616">
        <v>339</v>
      </c>
      <c r="D243" s="30">
        <v>18</v>
      </c>
      <c r="E243" s="31" t="s">
        <v>5401</v>
      </c>
      <c r="F243" s="31" t="s">
        <v>5413</v>
      </c>
      <c r="G243" s="911">
        <v>240</v>
      </c>
      <c r="H243" s="32" t="s">
        <v>0</v>
      </c>
      <c r="I243" s="320"/>
      <c r="J243" s="159">
        <v>0</v>
      </c>
      <c r="K243" s="58">
        <v>0</v>
      </c>
      <c r="L243" s="199">
        <f>J243+K243</f>
        <v>0</v>
      </c>
      <c r="M243" s="200">
        <f>L243*(G243+I243)</f>
        <v>0</v>
      </c>
      <c r="O243" s="77" t="b">
        <f t="shared" si="32"/>
        <v>0</v>
      </c>
      <c r="P243" s="77" t="b">
        <f t="shared" si="33"/>
        <v>0</v>
      </c>
      <c r="Q243" s="77" t="b">
        <f t="shared" si="34"/>
        <v>0</v>
      </c>
      <c r="R243" s="77">
        <f t="shared" si="35"/>
        <v>0</v>
      </c>
      <c r="T243" s="77">
        <v>239</v>
      </c>
    </row>
    <row r="244" spans="1:20" s="5" customFormat="1" ht="13.5" hidden="1" outlineLevel="1" thickBot="1">
      <c r="A244" s="33"/>
      <c r="B244" s="609">
        <v>300</v>
      </c>
      <c r="C244" s="610">
        <v>339</v>
      </c>
      <c r="D244" s="431"/>
      <c r="E244" s="60" t="s">
        <v>4626</v>
      </c>
      <c r="F244" s="60" t="s">
        <v>5443</v>
      </c>
      <c r="G244" s="905"/>
      <c r="H244" s="294"/>
      <c r="I244" s="323"/>
      <c r="J244" s="95"/>
      <c r="K244" s="23"/>
      <c r="L244" s="194"/>
      <c r="M244" s="203">
        <f>SUM(M223:M243)</f>
        <v>0</v>
      </c>
      <c r="O244" s="77" t="b">
        <f t="shared" si="32"/>
        <v>1</v>
      </c>
      <c r="P244" s="77" t="b">
        <f t="shared" si="33"/>
        <v>1</v>
      </c>
      <c r="Q244" s="77" t="b">
        <f t="shared" si="34"/>
        <v>0</v>
      </c>
      <c r="R244" s="77" t="str">
        <f t="shared" si="35"/>
        <v>!!!</v>
      </c>
      <c r="T244" s="77">
        <v>240</v>
      </c>
    </row>
    <row r="245" spans="1:20" ht="34.9" customHeight="1" collapsed="1" thickBot="1">
      <c r="A245" s="373"/>
      <c r="B245" s="601">
        <v>300</v>
      </c>
      <c r="C245" s="602" t="s">
        <v>163</v>
      </c>
      <c r="D245" s="431"/>
      <c r="E245" s="21" t="s">
        <v>5235</v>
      </c>
      <c r="F245" s="22" t="s">
        <v>5236</v>
      </c>
      <c r="G245" s="900"/>
      <c r="H245" s="292"/>
      <c r="I245" s="324"/>
      <c r="J245" s="95"/>
      <c r="K245" s="23"/>
      <c r="L245" s="194"/>
      <c r="M245" s="191">
        <f>SUMIF(D247:D354,"&gt;0",M247:M354)</f>
        <v>0</v>
      </c>
      <c r="O245" s="77" t="b">
        <f t="shared" si="32"/>
        <v>1</v>
      </c>
      <c r="P245" s="77" t="b">
        <f t="shared" si="33"/>
        <v>1</v>
      </c>
      <c r="Q245" s="77" t="b">
        <f t="shared" si="34"/>
        <v>0</v>
      </c>
      <c r="R245" s="77" t="str">
        <f t="shared" si="35"/>
        <v>!!!</v>
      </c>
      <c r="T245" s="77">
        <v>241</v>
      </c>
    </row>
    <row r="246" spans="1:20" ht="16.5" hidden="1" outlineLevel="1" thickBot="1">
      <c r="A246" s="24"/>
      <c r="B246" s="603"/>
      <c r="C246" s="604"/>
      <c r="D246" s="555"/>
      <c r="E246" s="25" t="s">
        <v>48</v>
      </c>
      <c r="F246" s="26" t="s">
        <v>47</v>
      </c>
      <c r="G246" s="901"/>
      <c r="H246" s="130"/>
      <c r="I246" s="316"/>
      <c r="J246" s="131"/>
      <c r="K246" s="27"/>
      <c r="L246" s="195"/>
      <c r="M246" s="204"/>
      <c r="O246" s="77" t="b">
        <f t="shared" si="32"/>
        <v>1</v>
      </c>
      <c r="P246" s="77" t="b">
        <f t="shared" si="33"/>
        <v>1</v>
      </c>
      <c r="Q246" s="77" t="b">
        <f t="shared" si="34"/>
        <v>1</v>
      </c>
      <c r="R246" s="77">
        <f t="shared" si="35"/>
        <v>0</v>
      </c>
      <c r="T246" s="77">
        <v>242</v>
      </c>
    </row>
    <row r="247" spans="1:20" ht="15.75" hidden="1" outlineLevel="1" thickBot="1">
      <c r="A247" s="576"/>
      <c r="B247" s="601">
        <v>300</v>
      </c>
      <c r="C247" s="611">
        <v>332</v>
      </c>
      <c r="D247" s="556"/>
      <c r="E247" s="1" t="s">
        <v>169</v>
      </c>
      <c r="F247" s="1" t="s">
        <v>170</v>
      </c>
      <c r="G247" s="902"/>
      <c r="H247" s="293"/>
      <c r="I247" s="325"/>
      <c r="J247" s="298"/>
      <c r="K247" s="2"/>
      <c r="L247" s="205"/>
      <c r="M247" s="206"/>
      <c r="O247" s="77" t="b">
        <f t="shared" si="32"/>
        <v>1</v>
      </c>
      <c r="P247" s="77" t="b">
        <f t="shared" si="33"/>
        <v>1</v>
      </c>
      <c r="Q247" s="77" t="b">
        <f t="shared" si="34"/>
        <v>1</v>
      </c>
      <c r="R247" s="77">
        <f t="shared" si="35"/>
        <v>0</v>
      </c>
      <c r="T247" s="77">
        <v>243</v>
      </c>
    </row>
    <row r="248" spans="1:20" ht="15" hidden="1" outlineLevel="1">
      <c r="A248" s="578"/>
      <c r="B248" s="618"/>
      <c r="C248" s="621"/>
      <c r="D248" s="560"/>
      <c r="E248" s="50"/>
      <c r="F248" s="16"/>
      <c r="G248" s="907"/>
      <c r="H248" s="71"/>
      <c r="I248" s="326"/>
      <c r="J248" s="302"/>
      <c r="K248" s="72"/>
      <c r="L248" s="207"/>
      <c r="M248" s="208"/>
      <c r="O248" s="77" t="b">
        <f t="shared" si="32"/>
        <v>1</v>
      </c>
      <c r="P248" s="77" t="b">
        <f t="shared" si="33"/>
        <v>1</v>
      </c>
      <c r="Q248" s="77" t="b">
        <f t="shared" si="34"/>
        <v>1</v>
      </c>
      <c r="R248" s="77">
        <f t="shared" si="35"/>
        <v>0</v>
      </c>
      <c r="T248" s="77">
        <v>244</v>
      </c>
    </row>
    <row r="249" spans="1:20" ht="25.5" hidden="1" outlineLevel="1">
      <c r="A249" s="578"/>
      <c r="B249" s="618"/>
      <c r="C249" s="621"/>
      <c r="D249" s="560"/>
      <c r="E249" s="73" t="s">
        <v>593</v>
      </c>
      <c r="F249" s="73" t="s">
        <v>594</v>
      </c>
      <c r="G249" s="907"/>
      <c r="H249" s="71"/>
      <c r="I249" s="326"/>
      <c r="J249" s="302"/>
      <c r="K249" s="72"/>
      <c r="L249" s="207"/>
      <c r="M249" s="208"/>
      <c r="O249" s="77" t="b">
        <f t="shared" si="32"/>
        <v>1</v>
      </c>
      <c r="P249" s="77" t="b">
        <f t="shared" si="33"/>
        <v>1</v>
      </c>
      <c r="Q249" s="77" t="b">
        <f t="shared" si="34"/>
        <v>1</v>
      </c>
      <c r="R249" s="77">
        <f t="shared" si="35"/>
        <v>0</v>
      </c>
      <c r="T249" s="77">
        <v>245</v>
      </c>
    </row>
    <row r="250" spans="1:20" hidden="1" outlineLevel="1">
      <c r="A250" s="29"/>
      <c r="B250" s="606">
        <v>300</v>
      </c>
      <c r="C250" s="607">
        <v>332</v>
      </c>
      <c r="D250" s="30">
        <v>1</v>
      </c>
      <c r="E250" s="43" t="s">
        <v>595</v>
      </c>
      <c r="F250" s="42" t="s">
        <v>598</v>
      </c>
      <c r="G250" s="904">
        <v>380</v>
      </c>
      <c r="H250" s="32" t="s">
        <v>0</v>
      </c>
      <c r="I250" s="320"/>
      <c r="J250" s="159">
        <v>0</v>
      </c>
      <c r="K250" s="58">
        <v>0</v>
      </c>
      <c r="L250" s="199">
        <f>J250+K250</f>
        <v>0</v>
      </c>
      <c r="M250" s="200">
        <f>L250*(G250+I250)</f>
        <v>0</v>
      </c>
      <c r="O250" s="77" t="b">
        <f t="shared" si="32"/>
        <v>0</v>
      </c>
      <c r="P250" s="77" t="b">
        <f t="shared" si="33"/>
        <v>0</v>
      </c>
      <c r="Q250" s="77" t="b">
        <f t="shared" si="34"/>
        <v>0</v>
      </c>
      <c r="R250" s="77">
        <f t="shared" si="35"/>
        <v>0</v>
      </c>
      <c r="T250" s="77">
        <v>246</v>
      </c>
    </row>
    <row r="251" spans="1:20" hidden="1" outlineLevel="1">
      <c r="A251" s="29"/>
      <c r="B251" s="606">
        <v>300</v>
      </c>
      <c r="C251" s="607">
        <v>332</v>
      </c>
      <c r="D251" s="30">
        <v>2</v>
      </c>
      <c r="E251" s="43" t="s">
        <v>596</v>
      </c>
      <c r="F251" s="42" t="s">
        <v>599</v>
      </c>
      <c r="G251" s="904">
        <v>625</v>
      </c>
      <c r="H251" s="32" t="s">
        <v>0</v>
      </c>
      <c r="I251" s="320"/>
      <c r="J251" s="159">
        <v>0</v>
      </c>
      <c r="K251" s="58">
        <v>0</v>
      </c>
      <c r="L251" s="199">
        <f>J251+K251</f>
        <v>0</v>
      </c>
      <c r="M251" s="200">
        <f>L251*(G251+I251)</f>
        <v>0</v>
      </c>
      <c r="O251" s="77" t="b">
        <f t="shared" si="32"/>
        <v>0</v>
      </c>
      <c r="P251" s="77" t="b">
        <f t="shared" si="33"/>
        <v>0</v>
      </c>
      <c r="Q251" s="77" t="b">
        <f t="shared" si="34"/>
        <v>0</v>
      </c>
      <c r="R251" s="77">
        <f t="shared" si="35"/>
        <v>0</v>
      </c>
      <c r="T251" s="77">
        <v>247</v>
      </c>
    </row>
    <row r="252" spans="1:20" hidden="1" outlineLevel="1">
      <c r="A252" s="29"/>
      <c r="B252" s="606">
        <v>300</v>
      </c>
      <c r="C252" s="607">
        <v>332</v>
      </c>
      <c r="D252" s="30">
        <v>3</v>
      </c>
      <c r="E252" s="43" t="s">
        <v>436</v>
      </c>
      <c r="F252" s="42" t="s">
        <v>600</v>
      </c>
      <c r="G252" s="904">
        <v>1025</v>
      </c>
      <c r="H252" s="32" t="s">
        <v>0</v>
      </c>
      <c r="I252" s="320"/>
      <c r="J252" s="159">
        <v>0</v>
      </c>
      <c r="K252" s="58">
        <v>0</v>
      </c>
      <c r="L252" s="199">
        <f>J252+K252</f>
        <v>0</v>
      </c>
      <c r="M252" s="200">
        <f>L252*(G252+I252)</f>
        <v>0</v>
      </c>
      <c r="O252" s="77" t="b">
        <f t="shared" si="32"/>
        <v>0</v>
      </c>
      <c r="P252" s="77" t="b">
        <f t="shared" si="33"/>
        <v>0</v>
      </c>
      <c r="Q252" s="77" t="b">
        <f t="shared" si="34"/>
        <v>0</v>
      </c>
      <c r="R252" s="77">
        <f t="shared" si="35"/>
        <v>0</v>
      </c>
      <c r="T252" s="77">
        <v>248</v>
      </c>
    </row>
    <row r="253" spans="1:20" ht="22.5" hidden="1" outlineLevel="1">
      <c r="A253" s="29"/>
      <c r="B253" s="606">
        <v>300</v>
      </c>
      <c r="C253" s="607">
        <v>332</v>
      </c>
      <c r="D253" s="30">
        <v>4</v>
      </c>
      <c r="E253" s="42" t="s">
        <v>4635</v>
      </c>
      <c r="F253" s="42" t="s">
        <v>1730</v>
      </c>
      <c r="G253" s="904">
        <v>1025</v>
      </c>
      <c r="H253" s="32" t="s">
        <v>0</v>
      </c>
      <c r="I253" s="320"/>
      <c r="J253" s="159">
        <v>0</v>
      </c>
      <c r="K253" s="58">
        <v>0</v>
      </c>
      <c r="L253" s="199">
        <f>J253+K253</f>
        <v>0</v>
      </c>
      <c r="M253" s="200">
        <f>L253*(G253+I253)</f>
        <v>0</v>
      </c>
      <c r="O253" s="77" t="b">
        <f t="shared" si="32"/>
        <v>0</v>
      </c>
      <c r="P253" s="77" t="b">
        <f t="shared" si="33"/>
        <v>0</v>
      </c>
      <c r="Q253" s="77" t="b">
        <f t="shared" si="34"/>
        <v>0</v>
      </c>
      <c r="R253" s="77">
        <f t="shared" si="35"/>
        <v>0</v>
      </c>
      <c r="T253" s="77">
        <v>249</v>
      </c>
    </row>
    <row r="254" spans="1:20" ht="22.5" hidden="1" outlineLevel="1">
      <c r="A254" s="29"/>
      <c r="B254" s="613"/>
      <c r="C254" s="616"/>
      <c r="D254" s="30"/>
      <c r="E254" s="673" t="s">
        <v>597</v>
      </c>
      <c r="F254" s="673" t="s">
        <v>601</v>
      </c>
      <c r="G254" s="904"/>
      <c r="H254" s="32"/>
      <c r="I254" s="320"/>
      <c r="J254" s="159"/>
      <c r="K254" s="58"/>
      <c r="L254" s="199"/>
      <c r="M254" s="200"/>
      <c r="O254" s="77" t="b">
        <f t="shared" si="32"/>
        <v>1</v>
      </c>
      <c r="P254" s="77" t="b">
        <f t="shared" si="33"/>
        <v>1</v>
      </c>
      <c r="Q254" s="77" t="b">
        <f t="shared" si="34"/>
        <v>1</v>
      </c>
      <c r="R254" s="77">
        <f t="shared" si="35"/>
        <v>0</v>
      </c>
      <c r="T254" s="77">
        <v>250</v>
      </c>
    </row>
    <row r="255" spans="1:20" hidden="1" outlineLevel="1">
      <c r="A255" s="29"/>
      <c r="B255" s="613"/>
      <c r="C255" s="616"/>
      <c r="D255" s="30"/>
      <c r="E255" s="673" t="s">
        <v>609</v>
      </c>
      <c r="F255" s="673" t="s">
        <v>602</v>
      </c>
      <c r="G255" s="904"/>
      <c r="H255" s="32"/>
      <c r="I255" s="320"/>
      <c r="J255" s="159"/>
      <c r="K255" s="58"/>
      <c r="L255" s="199"/>
      <c r="M255" s="200"/>
      <c r="O255" s="77" t="b">
        <f t="shared" si="32"/>
        <v>1</v>
      </c>
      <c r="P255" s="77" t="b">
        <f t="shared" si="33"/>
        <v>1</v>
      </c>
      <c r="Q255" s="77" t="b">
        <f t="shared" si="34"/>
        <v>1</v>
      </c>
      <c r="R255" s="77">
        <f t="shared" si="35"/>
        <v>0</v>
      </c>
      <c r="T255" s="77">
        <v>251</v>
      </c>
    </row>
    <row r="256" spans="1:20" ht="25.5" hidden="1" outlineLevel="1">
      <c r="A256" s="29"/>
      <c r="B256" s="613"/>
      <c r="C256" s="616"/>
      <c r="D256" s="30"/>
      <c r="E256" s="73" t="s">
        <v>603</v>
      </c>
      <c r="F256" s="73" t="s">
        <v>604</v>
      </c>
      <c r="G256" s="904"/>
      <c r="H256" s="32"/>
      <c r="I256" s="320"/>
      <c r="J256" s="159"/>
      <c r="K256" s="58"/>
      <c r="L256" s="199"/>
      <c r="M256" s="200"/>
      <c r="O256" s="77" t="b">
        <f t="shared" si="32"/>
        <v>1</v>
      </c>
      <c r="P256" s="77" t="b">
        <f t="shared" si="33"/>
        <v>1</v>
      </c>
      <c r="Q256" s="77" t="b">
        <f t="shared" si="34"/>
        <v>1</v>
      </c>
      <c r="R256" s="77">
        <f t="shared" si="35"/>
        <v>0</v>
      </c>
      <c r="T256" s="77">
        <v>252</v>
      </c>
    </row>
    <row r="257" spans="1:20" ht="45" hidden="1" outlineLevel="1">
      <c r="A257" s="29"/>
      <c r="B257" s="606">
        <v>300</v>
      </c>
      <c r="C257" s="607">
        <v>332</v>
      </c>
      <c r="D257" s="30">
        <v>5</v>
      </c>
      <c r="E257" s="42" t="s">
        <v>1929</v>
      </c>
      <c r="F257" s="42" t="s">
        <v>1748</v>
      </c>
      <c r="G257" s="904">
        <v>260</v>
      </c>
      <c r="H257" s="32" t="s">
        <v>0</v>
      </c>
      <c r="I257" s="320"/>
      <c r="J257" s="159">
        <v>0</v>
      </c>
      <c r="K257" s="58">
        <v>0</v>
      </c>
      <c r="L257" s="199">
        <f>J257+K257</f>
        <v>0</v>
      </c>
      <c r="M257" s="200">
        <f>L257*(G257+I257)</f>
        <v>0</v>
      </c>
      <c r="O257" s="77" t="b">
        <f t="shared" si="32"/>
        <v>0</v>
      </c>
      <c r="P257" s="77" t="b">
        <f t="shared" si="33"/>
        <v>0</v>
      </c>
      <c r="Q257" s="77" t="b">
        <f t="shared" si="34"/>
        <v>0</v>
      </c>
      <c r="R257" s="77">
        <f t="shared" si="35"/>
        <v>0</v>
      </c>
      <c r="T257" s="77">
        <v>253</v>
      </c>
    </row>
    <row r="258" spans="1:20" s="74" customFormat="1" hidden="1" outlineLevel="1">
      <c r="A258" s="29"/>
      <c r="B258" s="606">
        <v>300</v>
      </c>
      <c r="C258" s="607">
        <v>332</v>
      </c>
      <c r="D258" s="30"/>
      <c r="E258" s="42" t="s">
        <v>605</v>
      </c>
      <c r="F258" s="42" t="s">
        <v>610</v>
      </c>
      <c r="G258" s="904"/>
      <c r="H258" s="32"/>
      <c r="I258" s="320"/>
      <c r="J258" s="159"/>
      <c r="K258" s="58"/>
      <c r="L258" s="199"/>
      <c r="M258" s="200"/>
      <c r="O258" s="77" t="b">
        <f t="shared" si="32"/>
        <v>1</v>
      </c>
      <c r="P258" s="77" t="b">
        <f t="shared" si="33"/>
        <v>1</v>
      </c>
      <c r="Q258" s="77" t="b">
        <f t="shared" si="34"/>
        <v>1</v>
      </c>
      <c r="R258" s="77">
        <f t="shared" si="35"/>
        <v>0</v>
      </c>
      <c r="T258" s="77">
        <v>254</v>
      </c>
    </row>
    <row r="259" spans="1:20" hidden="1" outlineLevel="1">
      <c r="A259" s="29"/>
      <c r="B259" s="606">
        <v>300</v>
      </c>
      <c r="C259" s="607">
        <v>332</v>
      </c>
      <c r="D259" s="30">
        <v>6</v>
      </c>
      <c r="E259" s="42" t="s">
        <v>606</v>
      </c>
      <c r="F259" s="42" t="s">
        <v>611</v>
      </c>
      <c r="G259" s="904">
        <v>260</v>
      </c>
      <c r="H259" s="32" t="s">
        <v>0</v>
      </c>
      <c r="I259" s="320"/>
      <c r="J259" s="159">
        <v>0</v>
      </c>
      <c r="K259" s="58">
        <v>0</v>
      </c>
      <c r="L259" s="199">
        <f>J259+K259</f>
        <v>0</v>
      </c>
      <c r="M259" s="200">
        <f>L259*(G259+I259)</f>
        <v>0</v>
      </c>
      <c r="O259" s="77" t="b">
        <f t="shared" si="32"/>
        <v>0</v>
      </c>
      <c r="P259" s="77" t="b">
        <f t="shared" si="33"/>
        <v>0</v>
      </c>
      <c r="Q259" s="77" t="b">
        <f t="shared" si="34"/>
        <v>0</v>
      </c>
      <c r="R259" s="77">
        <f t="shared" si="35"/>
        <v>0</v>
      </c>
      <c r="T259" s="77">
        <v>255</v>
      </c>
    </row>
    <row r="260" spans="1:20" hidden="1" outlineLevel="1">
      <c r="A260" s="29"/>
      <c r="B260" s="606">
        <v>300</v>
      </c>
      <c r="C260" s="607">
        <v>332</v>
      </c>
      <c r="D260" s="30">
        <v>7</v>
      </c>
      <c r="E260" s="42" t="s">
        <v>607</v>
      </c>
      <c r="F260" s="42" t="s">
        <v>4699</v>
      </c>
      <c r="G260" s="904">
        <v>245</v>
      </c>
      <c r="H260" s="32" t="s">
        <v>0</v>
      </c>
      <c r="I260" s="320"/>
      <c r="J260" s="159">
        <v>0</v>
      </c>
      <c r="K260" s="58">
        <v>0</v>
      </c>
      <c r="L260" s="199">
        <f>J260+K260</f>
        <v>0</v>
      </c>
      <c r="M260" s="200">
        <f>L260*(G260+I260)</f>
        <v>0</v>
      </c>
      <c r="O260" s="77" t="b">
        <f t="shared" si="32"/>
        <v>0</v>
      </c>
      <c r="P260" s="77" t="b">
        <f t="shared" si="33"/>
        <v>0</v>
      </c>
      <c r="Q260" s="77" t="b">
        <f t="shared" si="34"/>
        <v>0</v>
      </c>
      <c r="R260" s="77">
        <f t="shared" si="35"/>
        <v>0</v>
      </c>
      <c r="T260" s="77">
        <v>256</v>
      </c>
    </row>
    <row r="261" spans="1:20" hidden="1" outlineLevel="1">
      <c r="A261" s="29"/>
      <c r="B261" s="613"/>
      <c r="C261" s="617"/>
      <c r="D261" s="37"/>
      <c r="E261" s="674" t="s">
        <v>608</v>
      </c>
      <c r="F261" s="674" t="s">
        <v>613</v>
      </c>
      <c r="G261" s="906"/>
      <c r="H261" s="39"/>
      <c r="I261" s="320"/>
      <c r="J261" s="159"/>
      <c r="K261" s="159"/>
      <c r="L261" s="232"/>
      <c r="M261" s="200"/>
      <c r="O261" s="77" t="b">
        <f t="shared" si="32"/>
        <v>1</v>
      </c>
      <c r="P261" s="77" t="b">
        <f t="shared" si="33"/>
        <v>1</v>
      </c>
      <c r="Q261" s="77" t="b">
        <f t="shared" si="34"/>
        <v>1</v>
      </c>
      <c r="R261" s="77">
        <f t="shared" si="35"/>
        <v>0</v>
      </c>
      <c r="T261" s="77">
        <v>257</v>
      </c>
    </row>
    <row r="262" spans="1:20" hidden="1" outlineLevel="1">
      <c r="A262" s="29"/>
      <c r="B262" s="613"/>
      <c r="C262" s="617"/>
      <c r="D262" s="37"/>
      <c r="E262" s="674" t="s">
        <v>609</v>
      </c>
      <c r="F262" s="674" t="s">
        <v>602</v>
      </c>
      <c r="G262" s="906"/>
      <c r="H262" s="39"/>
      <c r="I262" s="320"/>
      <c r="J262" s="159"/>
      <c r="K262" s="159"/>
      <c r="L262" s="232"/>
      <c r="M262" s="200"/>
      <c r="O262" s="77" t="b">
        <f t="shared" si="32"/>
        <v>1</v>
      </c>
      <c r="P262" s="77" t="b">
        <f t="shared" si="33"/>
        <v>1</v>
      </c>
      <c r="Q262" s="77" t="b">
        <f t="shared" si="34"/>
        <v>1</v>
      </c>
      <c r="R262" s="77">
        <f t="shared" si="35"/>
        <v>0</v>
      </c>
      <c r="T262" s="77">
        <v>258</v>
      </c>
    </row>
    <row r="263" spans="1:20" ht="25.5" hidden="1" outlineLevel="1">
      <c r="A263" s="29"/>
      <c r="B263" s="613"/>
      <c r="C263" s="617"/>
      <c r="D263" s="37"/>
      <c r="E263" s="449" t="s">
        <v>614</v>
      </c>
      <c r="F263" s="14" t="s">
        <v>615</v>
      </c>
      <c r="G263" s="906"/>
      <c r="H263" s="39"/>
      <c r="I263" s="320"/>
      <c r="J263" s="159"/>
      <c r="K263" s="159"/>
      <c r="L263" s="232"/>
      <c r="M263" s="200"/>
      <c r="O263" s="77" t="b">
        <f t="shared" si="32"/>
        <v>1</v>
      </c>
      <c r="P263" s="77" t="b">
        <f t="shared" si="33"/>
        <v>1</v>
      </c>
      <c r="Q263" s="77" t="b">
        <f t="shared" si="34"/>
        <v>1</v>
      </c>
      <c r="R263" s="77">
        <f t="shared" si="35"/>
        <v>0</v>
      </c>
      <c r="T263" s="77">
        <v>259</v>
      </c>
    </row>
    <row r="264" spans="1:20" hidden="1" outlineLevel="1">
      <c r="A264" s="29"/>
      <c r="B264" s="606">
        <v>300</v>
      </c>
      <c r="C264" s="608">
        <v>331</v>
      </c>
      <c r="D264" s="37">
        <v>8</v>
      </c>
      <c r="E264" s="380" t="s">
        <v>616</v>
      </c>
      <c r="F264" s="451" t="s">
        <v>618</v>
      </c>
      <c r="G264" s="906">
        <v>440</v>
      </c>
      <c r="H264" s="39" t="s">
        <v>0</v>
      </c>
      <c r="I264" s="320"/>
      <c r="J264" s="159">
        <v>0</v>
      </c>
      <c r="K264" s="159">
        <v>0</v>
      </c>
      <c r="L264" s="232">
        <f>J264+K264</f>
        <v>0</v>
      </c>
      <c r="M264" s="200">
        <f>L264*(G264+I264)</f>
        <v>0</v>
      </c>
      <c r="O264" s="77" t="b">
        <f t="shared" si="32"/>
        <v>0</v>
      </c>
      <c r="P264" s="77" t="b">
        <f t="shared" si="33"/>
        <v>0</v>
      </c>
      <c r="Q264" s="77" t="b">
        <f t="shared" si="34"/>
        <v>0</v>
      </c>
      <c r="R264" s="77">
        <f t="shared" si="35"/>
        <v>0</v>
      </c>
      <c r="T264" s="77">
        <v>260</v>
      </c>
    </row>
    <row r="265" spans="1:20" hidden="1" outlineLevel="1">
      <c r="A265" s="29"/>
      <c r="B265" s="606">
        <v>300</v>
      </c>
      <c r="C265" s="607">
        <v>331</v>
      </c>
      <c r="D265" s="30">
        <v>9</v>
      </c>
      <c r="E265" s="31" t="s">
        <v>617</v>
      </c>
      <c r="F265" s="31" t="s">
        <v>619</v>
      </c>
      <c r="G265" s="904">
        <v>440</v>
      </c>
      <c r="H265" s="32" t="s">
        <v>0</v>
      </c>
      <c r="I265" s="320"/>
      <c r="J265" s="159">
        <v>0</v>
      </c>
      <c r="K265" s="58">
        <v>0</v>
      </c>
      <c r="L265" s="199">
        <f>J265+K265</f>
        <v>0</v>
      </c>
      <c r="M265" s="200">
        <f>L265*(G265+I265)</f>
        <v>0</v>
      </c>
      <c r="O265" s="77" t="b">
        <f t="shared" si="32"/>
        <v>0</v>
      </c>
      <c r="P265" s="77" t="b">
        <f t="shared" si="33"/>
        <v>0</v>
      </c>
      <c r="Q265" s="77" t="b">
        <f t="shared" si="34"/>
        <v>0</v>
      </c>
      <c r="R265" s="77">
        <f t="shared" si="35"/>
        <v>0</v>
      </c>
      <c r="T265" s="77">
        <v>261</v>
      </c>
    </row>
    <row r="266" spans="1:20" hidden="1" outlineLevel="1">
      <c r="A266" s="29"/>
      <c r="B266" s="606">
        <v>300</v>
      </c>
      <c r="C266" s="607">
        <v>331</v>
      </c>
      <c r="D266" s="30">
        <v>10</v>
      </c>
      <c r="E266" s="31" t="s">
        <v>606</v>
      </c>
      <c r="F266" s="31" t="s">
        <v>620</v>
      </c>
      <c r="G266" s="904">
        <v>440</v>
      </c>
      <c r="H266" s="32" t="s">
        <v>0</v>
      </c>
      <c r="I266" s="320"/>
      <c r="J266" s="159">
        <v>0</v>
      </c>
      <c r="K266" s="58">
        <v>0</v>
      </c>
      <c r="L266" s="199">
        <f>J266+K266</f>
        <v>0</v>
      </c>
      <c r="M266" s="200">
        <f>L266*(G266+I266)</f>
        <v>0</v>
      </c>
      <c r="O266" s="77" t="b">
        <f t="shared" si="32"/>
        <v>0</v>
      </c>
      <c r="P266" s="77" t="b">
        <f t="shared" si="33"/>
        <v>0</v>
      </c>
      <c r="Q266" s="77" t="b">
        <f t="shared" si="34"/>
        <v>0</v>
      </c>
      <c r="R266" s="77">
        <f t="shared" si="35"/>
        <v>0</v>
      </c>
      <c r="T266" s="77">
        <v>262</v>
      </c>
    </row>
    <row r="267" spans="1:20" hidden="1" outlineLevel="1">
      <c r="A267" s="29"/>
      <c r="B267" s="613"/>
      <c r="C267" s="616"/>
      <c r="D267" s="30">
        <v>11</v>
      </c>
      <c r="E267" s="42" t="s">
        <v>607</v>
      </c>
      <c r="F267" s="42" t="s">
        <v>612</v>
      </c>
      <c r="G267" s="904">
        <v>440</v>
      </c>
      <c r="H267" s="32" t="s">
        <v>0</v>
      </c>
      <c r="I267" s="320"/>
      <c r="J267" s="159">
        <v>0</v>
      </c>
      <c r="K267" s="58">
        <v>0</v>
      </c>
      <c r="L267" s="199">
        <f>J267+K267</f>
        <v>0</v>
      </c>
      <c r="M267" s="200">
        <f>L267*(G267+I267)</f>
        <v>0</v>
      </c>
      <c r="O267" s="77" t="b">
        <f t="shared" si="32"/>
        <v>0</v>
      </c>
      <c r="P267" s="77" t="b">
        <f t="shared" si="33"/>
        <v>0</v>
      </c>
      <c r="Q267" s="77" t="b">
        <f t="shared" si="34"/>
        <v>0</v>
      </c>
      <c r="R267" s="77">
        <f t="shared" si="35"/>
        <v>0</v>
      </c>
      <c r="T267" s="77">
        <v>263</v>
      </c>
    </row>
    <row r="268" spans="1:20" ht="25.5" hidden="1" outlineLevel="1">
      <c r="A268" s="29"/>
      <c r="B268" s="606">
        <v>300</v>
      </c>
      <c r="C268" s="607">
        <v>331</v>
      </c>
      <c r="D268" s="30"/>
      <c r="E268" s="73" t="s">
        <v>5240</v>
      </c>
      <c r="F268" s="73" t="s">
        <v>621</v>
      </c>
      <c r="G268" s="904"/>
      <c r="H268" s="32"/>
      <c r="I268" s="320"/>
      <c r="J268" s="159"/>
      <c r="K268" s="58"/>
      <c r="L268" s="199"/>
      <c r="M268" s="200"/>
      <c r="O268" s="77" t="b">
        <f t="shared" ref="O268:O329" si="40">ISBLANK(D268)</f>
        <v>1</v>
      </c>
      <c r="P268" s="77" t="b">
        <f t="shared" ref="P268:P329" si="41">ISBLANK(G268)</f>
        <v>1</v>
      </c>
      <c r="Q268" s="77" t="b">
        <f t="shared" ref="Q268:Q329" si="42">ISBLANK(M268)</f>
        <v>1</v>
      </c>
      <c r="R268" s="77">
        <f t="shared" ref="R268:R329" si="43">IF(AND(O268=P268,O268=Q268),,"!!!")</f>
        <v>0</v>
      </c>
      <c r="T268" s="77">
        <v>264</v>
      </c>
    </row>
    <row r="269" spans="1:20" ht="45" hidden="1" outlineLevel="1">
      <c r="A269" s="29"/>
      <c r="B269" s="606">
        <v>300</v>
      </c>
      <c r="C269" s="607">
        <v>331</v>
      </c>
      <c r="D269" s="30">
        <v>11</v>
      </c>
      <c r="E269" s="42" t="s">
        <v>1857</v>
      </c>
      <c r="F269" s="42" t="s">
        <v>1747</v>
      </c>
      <c r="G269" s="904">
        <v>11300</v>
      </c>
      <c r="H269" s="32" t="s">
        <v>0</v>
      </c>
      <c r="I269" s="320"/>
      <c r="J269" s="159">
        <v>0</v>
      </c>
      <c r="K269" s="58">
        <v>0</v>
      </c>
      <c r="L269" s="199">
        <f>J269+K269</f>
        <v>0</v>
      </c>
      <c r="M269" s="200">
        <f>L269*(G269+I269)</f>
        <v>0</v>
      </c>
      <c r="O269" s="77" t="b">
        <f t="shared" si="40"/>
        <v>0</v>
      </c>
      <c r="P269" s="77" t="b">
        <f t="shared" si="41"/>
        <v>0</v>
      </c>
      <c r="Q269" s="77" t="b">
        <f t="shared" si="42"/>
        <v>0</v>
      </c>
      <c r="R269" s="77">
        <f t="shared" si="43"/>
        <v>0</v>
      </c>
      <c r="T269" s="77">
        <v>265</v>
      </c>
    </row>
    <row r="270" spans="1:20" ht="25.5" hidden="1" outlineLevel="1">
      <c r="A270" s="29"/>
      <c r="B270" s="606">
        <v>300</v>
      </c>
      <c r="C270" s="607">
        <v>331</v>
      </c>
      <c r="D270" s="30"/>
      <c r="E270" s="73" t="s">
        <v>5237</v>
      </c>
      <c r="F270" s="73" t="s">
        <v>1858</v>
      </c>
      <c r="G270" s="904"/>
      <c r="H270" s="32"/>
      <c r="I270" s="320"/>
      <c r="J270" s="159"/>
      <c r="K270" s="58"/>
      <c r="L270" s="199"/>
      <c r="M270" s="200"/>
      <c r="O270" s="77" t="b">
        <f t="shared" si="40"/>
        <v>1</v>
      </c>
      <c r="P270" s="77" t="b">
        <f t="shared" si="41"/>
        <v>1</v>
      </c>
      <c r="Q270" s="77" t="b">
        <f t="shared" si="42"/>
        <v>1</v>
      </c>
      <c r="R270" s="77">
        <f t="shared" si="43"/>
        <v>0</v>
      </c>
      <c r="T270" s="77">
        <v>266</v>
      </c>
    </row>
    <row r="271" spans="1:20" ht="45" hidden="1" outlineLevel="1">
      <c r="A271" s="29"/>
      <c r="B271" s="606">
        <v>300</v>
      </c>
      <c r="C271" s="607">
        <v>331</v>
      </c>
      <c r="D271" s="30">
        <v>12</v>
      </c>
      <c r="E271" s="42" t="s">
        <v>1746</v>
      </c>
      <c r="F271" s="42" t="s">
        <v>1747</v>
      </c>
      <c r="G271" s="904">
        <v>60</v>
      </c>
      <c r="H271" s="32" t="s">
        <v>0</v>
      </c>
      <c r="I271" s="320"/>
      <c r="J271" s="159">
        <v>0</v>
      </c>
      <c r="K271" s="58">
        <v>0</v>
      </c>
      <c r="L271" s="199">
        <f>J271+K271</f>
        <v>0</v>
      </c>
      <c r="M271" s="200">
        <f>L271*(G271+I271)</f>
        <v>0</v>
      </c>
      <c r="O271" s="77" t="b">
        <f t="shared" si="40"/>
        <v>0</v>
      </c>
      <c r="P271" s="77" t="b">
        <f t="shared" si="41"/>
        <v>0</v>
      </c>
      <c r="Q271" s="77" t="b">
        <f t="shared" si="42"/>
        <v>0</v>
      </c>
      <c r="R271" s="77">
        <f t="shared" si="43"/>
        <v>0</v>
      </c>
      <c r="T271" s="77">
        <v>267</v>
      </c>
    </row>
    <row r="272" spans="1:20" hidden="1" outlineLevel="1">
      <c r="A272" s="29"/>
      <c r="B272" s="606">
        <v>300</v>
      </c>
      <c r="C272" s="607">
        <v>331</v>
      </c>
      <c r="D272" s="30"/>
      <c r="E272" s="675" t="s">
        <v>622</v>
      </c>
      <c r="F272" s="675" t="s">
        <v>624</v>
      </c>
      <c r="G272" s="912"/>
      <c r="H272" s="676"/>
      <c r="I272" s="677"/>
      <c r="J272" s="678"/>
      <c r="K272" s="679"/>
      <c r="L272" s="680"/>
      <c r="M272" s="681"/>
      <c r="O272" s="77" t="b">
        <f t="shared" si="40"/>
        <v>1</v>
      </c>
      <c r="P272" s="77" t="b">
        <f t="shared" si="41"/>
        <v>1</v>
      </c>
      <c r="Q272" s="77" t="b">
        <f t="shared" si="42"/>
        <v>1</v>
      </c>
      <c r="R272" s="77">
        <f t="shared" si="43"/>
        <v>0</v>
      </c>
      <c r="T272" s="77">
        <v>268</v>
      </c>
    </row>
    <row r="273" spans="1:20" hidden="1" outlineLevel="1">
      <c r="A273" s="29"/>
      <c r="B273" s="606">
        <v>300</v>
      </c>
      <c r="C273" s="607">
        <v>331</v>
      </c>
      <c r="D273" s="30"/>
      <c r="E273" s="675" t="s">
        <v>623</v>
      </c>
      <c r="F273" s="675" t="s">
        <v>625</v>
      </c>
      <c r="G273" s="912"/>
      <c r="H273" s="676"/>
      <c r="I273" s="677"/>
      <c r="J273" s="678"/>
      <c r="K273" s="679"/>
      <c r="L273" s="680"/>
      <c r="M273" s="681"/>
      <c r="O273" s="77" t="b">
        <f t="shared" si="40"/>
        <v>1</v>
      </c>
      <c r="P273" s="77" t="b">
        <f t="shared" si="41"/>
        <v>1</v>
      </c>
      <c r="Q273" s="77" t="b">
        <f t="shared" si="42"/>
        <v>1</v>
      </c>
      <c r="R273" s="77">
        <f t="shared" si="43"/>
        <v>0</v>
      </c>
      <c r="T273" s="77">
        <v>269</v>
      </c>
    </row>
    <row r="274" spans="1:20" ht="33.75" hidden="1" outlineLevel="1">
      <c r="A274" s="29"/>
      <c r="B274" s="606">
        <v>300</v>
      </c>
      <c r="C274" s="607">
        <v>331</v>
      </c>
      <c r="D274" s="30">
        <v>13</v>
      </c>
      <c r="E274" s="31" t="s">
        <v>1847</v>
      </c>
      <c r="F274" s="31" t="s">
        <v>1920</v>
      </c>
      <c r="G274" s="904">
        <v>50</v>
      </c>
      <c r="H274" s="32" t="s">
        <v>0</v>
      </c>
      <c r="I274" s="320"/>
      <c r="J274" s="159">
        <v>0</v>
      </c>
      <c r="K274" s="58">
        <v>0</v>
      </c>
      <c r="L274" s="199">
        <f t="shared" ref="L274:L279" si="44">J274+K274</f>
        <v>0</v>
      </c>
      <c r="M274" s="200">
        <f t="shared" ref="M274:M279" si="45">L274*(G274+I274)</f>
        <v>0</v>
      </c>
      <c r="O274" s="77" t="b">
        <f t="shared" si="40"/>
        <v>0</v>
      </c>
      <c r="P274" s="77" t="b">
        <f t="shared" si="41"/>
        <v>0</v>
      </c>
      <c r="Q274" s="77" t="b">
        <f t="shared" si="42"/>
        <v>0</v>
      </c>
      <c r="R274" s="77">
        <f t="shared" si="43"/>
        <v>0</v>
      </c>
      <c r="T274" s="77">
        <v>270</v>
      </c>
    </row>
    <row r="275" spans="1:20" ht="33.75" hidden="1" outlineLevel="1">
      <c r="A275" s="29"/>
      <c r="B275" s="606">
        <v>300</v>
      </c>
      <c r="C275" s="607">
        <v>331</v>
      </c>
      <c r="D275" s="30">
        <v>14</v>
      </c>
      <c r="E275" s="31" t="s">
        <v>1846</v>
      </c>
      <c r="F275" s="31" t="s">
        <v>1845</v>
      </c>
      <c r="G275" s="904">
        <v>150</v>
      </c>
      <c r="H275" s="32" t="s">
        <v>13</v>
      </c>
      <c r="I275" s="320"/>
      <c r="J275" s="159">
        <v>0</v>
      </c>
      <c r="K275" s="58">
        <v>0</v>
      </c>
      <c r="L275" s="199">
        <f t="shared" si="44"/>
        <v>0</v>
      </c>
      <c r="M275" s="200">
        <f t="shared" si="45"/>
        <v>0</v>
      </c>
      <c r="O275" s="77" t="b">
        <f t="shared" si="40"/>
        <v>0</v>
      </c>
      <c r="P275" s="77" t="b">
        <f t="shared" si="41"/>
        <v>0</v>
      </c>
      <c r="Q275" s="77" t="b">
        <f t="shared" si="42"/>
        <v>0</v>
      </c>
      <c r="R275" s="77">
        <f t="shared" si="43"/>
        <v>0</v>
      </c>
      <c r="T275" s="77">
        <v>271</v>
      </c>
    </row>
    <row r="276" spans="1:20" ht="33.75" hidden="1" outlineLevel="1">
      <c r="A276" s="29"/>
      <c r="B276" s="606">
        <v>300</v>
      </c>
      <c r="C276" s="607">
        <v>331</v>
      </c>
      <c r="D276" s="30">
        <v>15</v>
      </c>
      <c r="E276" s="31" t="s">
        <v>1843</v>
      </c>
      <c r="F276" s="31" t="s">
        <v>1844</v>
      </c>
      <c r="G276" s="904">
        <v>300</v>
      </c>
      <c r="H276" s="32" t="s">
        <v>3551</v>
      </c>
      <c r="I276" s="320"/>
      <c r="J276" s="159">
        <v>0</v>
      </c>
      <c r="K276" s="58">
        <v>0</v>
      </c>
      <c r="L276" s="199">
        <f t="shared" si="44"/>
        <v>0</v>
      </c>
      <c r="M276" s="200">
        <f t="shared" si="45"/>
        <v>0</v>
      </c>
      <c r="O276" s="77" t="b">
        <f t="shared" si="40"/>
        <v>0</v>
      </c>
      <c r="P276" s="77" t="b">
        <f t="shared" si="41"/>
        <v>0</v>
      </c>
      <c r="Q276" s="77" t="b">
        <f t="shared" si="42"/>
        <v>0</v>
      </c>
      <c r="R276" s="77">
        <f t="shared" si="43"/>
        <v>0</v>
      </c>
      <c r="T276" s="77">
        <v>272</v>
      </c>
    </row>
    <row r="277" spans="1:20" ht="45" hidden="1" outlineLevel="1">
      <c r="A277" s="29"/>
      <c r="B277" s="606">
        <v>300</v>
      </c>
      <c r="C277" s="607">
        <v>331</v>
      </c>
      <c r="D277" s="30">
        <v>16</v>
      </c>
      <c r="E277" s="31" t="s">
        <v>1918</v>
      </c>
      <c r="F277" s="31" t="s">
        <v>1919</v>
      </c>
      <c r="G277" s="904">
        <f>(3.8+2+23+1+12+1.6+12+1.6+5+1.8+8.5+1.8+18+1.8+3+2.5+3.3+2.5+1.8+3+2*2.8+2*33+3.6+3+2*4.6+2*3+8+3+9+3)*2</f>
        <v>452.7999999999999</v>
      </c>
      <c r="H277" s="32" t="s">
        <v>13</v>
      </c>
      <c r="I277" s="320"/>
      <c r="J277" s="159">
        <v>0</v>
      </c>
      <c r="K277" s="58">
        <v>0</v>
      </c>
      <c r="L277" s="199">
        <f t="shared" si="44"/>
        <v>0</v>
      </c>
      <c r="M277" s="200">
        <f t="shared" si="45"/>
        <v>0</v>
      </c>
      <c r="O277" s="77" t="b">
        <f t="shared" si="40"/>
        <v>0</v>
      </c>
      <c r="P277" s="77" t="b">
        <f t="shared" si="41"/>
        <v>0</v>
      </c>
      <c r="Q277" s="77" t="b">
        <f t="shared" si="42"/>
        <v>0</v>
      </c>
      <c r="R277" s="77">
        <f t="shared" si="43"/>
        <v>0</v>
      </c>
      <c r="T277" s="77">
        <v>273</v>
      </c>
    </row>
    <row r="278" spans="1:20" hidden="1" outlineLevel="1">
      <c r="A278" s="29"/>
      <c r="B278" s="606">
        <v>300</v>
      </c>
      <c r="C278" s="607">
        <v>331</v>
      </c>
      <c r="D278" s="30">
        <v>17</v>
      </c>
      <c r="E278" s="31" t="s">
        <v>1924</v>
      </c>
      <c r="F278" s="31" t="s">
        <v>1923</v>
      </c>
      <c r="G278" s="904">
        <v>600</v>
      </c>
      <c r="H278" s="32" t="s">
        <v>13</v>
      </c>
      <c r="I278" s="320"/>
      <c r="J278" s="159">
        <v>0</v>
      </c>
      <c r="K278" s="58">
        <v>0</v>
      </c>
      <c r="L278" s="199">
        <f t="shared" si="44"/>
        <v>0</v>
      </c>
      <c r="M278" s="200">
        <f t="shared" si="45"/>
        <v>0</v>
      </c>
      <c r="O278" s="77" t="b">
        <f t="shared" si="40"/>
        <v>0</v>
      </c>
      <c r="P278" s="77" t="b">
        <f t="shared" si="41"/>
        <v>0</v>
      </c>
      <c r="Q278" s="77" t="b">
        <f t="shared" si="42"/>
        <v>0</v>
      </c>
      <c r="R278" s="77">
        <f t="shared" si="43"/>
        <v>0</v>
      </c>
      <c r="T278" s="77">
        <v>274</v>
      </c>
    </row>
    <row r="279" spans="1:20" hidden="1" outlineLevel="1">
      <c r="A279" s="29"/>
      <c r="B279" s="606">
        <v>300</v>
      </c>
      <c r="C279" s="607">
        <v>331</v>
      </c>
      <c r="D279" s="30">
        <v>18</v>
      </c>
      <c r="E279" s="31" t="s">
        <v>1925</v>
      </c>
      <c r="F279" s="31" t="s">
        <v>1922</v>
      </c>
      <c r="G279" s="904">
        <v>420</v>
      </c>
      <c r="H279" s="32" t="s">
        <v>13</v>
      </c>
      <c r="I279" s="320"/>
      <c r="J279" s="159">
        <v>0</v>
      </c>
      <c r="K279" s="58">
        <v>0</v>
      </c>
      <c r="L279" s="199">
        <f t="shared" si="44"/>
        <v>0</v>
      </c>
      <c r="M279" s="200">
        <f t="shared" si="45"/>
        <v>0</v>
      </c>
      <c r="O279" s="77" t="b">
        <f t="shared" si="40"/>
        <v>0</v>
      </c>
      <c r="P279" s="77" t="b">
        <f t="shared" si="41"/>
        <v>0</v>
      </c>
      <c r="Q279" s="77" t="b">
        <f t="shared" si="42"/>
        <v>0</v>
      </c>
      <c r="R279" s="77">
        <f t="shared" si="43"/>
        <v>0</v>
      </c>
      <c r="T279" s="77">
        <v>275</v>
      </c>
    </row>
    <row r="280" spans="1:20" ht="13.5" hidden="1" outlineLevel="1" thickBot="1">
      <c r="A280" s="29"/>
      <c r="B280" s="613"/>
      <c r="C280" s="617"/>
      <c r="D280" s="37"/>
      <c r="E280" s="38"/>
      <c r="F280" s="38"/>
      <c r="G280" s="906"/>
      <c r="H280" s="39"/>
      <c r="I280" s="320"/>
      <c r="J280" s="159"/>
      <c r="K280" s="159"/>
      <c r="L280" s="232"/>
      <c r="M280" s="200"/>
      <c r="O280" s="77" t="b">
        <f t="shared" si="40"/>
        <v>1</v>
      </c>
      <c r="P280" s="77" t="b">
        <f t="shared" si="41"/>
        <v>1</v>
      </c>
      <c r="Q280" s="77" t="b">
        <f t="shared" si="42"/>
        <v>1</v>
      </c>
      <c r="R280" s="77">
        <f t="shared" si="43"/>
        <v>0</v>
      </c>
      <c r="T280" s="77">
        <v>276</v>
      </c>
    </row>
    <row r="281" spans="1:20" ht="13.5" hidden="1" outlineLevel="1" thickBot="1">
      <c r="A281" s="33"/>
      <c r="B281" s="609">
        <v>300</v>
      </c>
      <c r="C281" s="610">
        <v>331</v>
      </c>
      <c r="D281" s="431"/>
      <c r="E281" s="60" t="s">
        <v>169</v>
      </c>
      <c r="F281" s="60" t="s">
        <v>171</v>
      </c>
      <c r="G281" s="905"/>
      <c r="H281" s="294"/>
      <c r="I281" s="323"/>
      <c r="J281" s="95"/>
      <c r="K281" s="23"/>
      <c r="L281" s="194"/>
      <c r="M281" s="203">
        <f>SUM(M250:M279)</f>
        <v>0</v>
      </c>
      <c r="O281" s="77" t="b">
        <f t="shared" si="40"/>
        <v>1</v>
      </c>
      <c r="P281" s="77" t="b">
        <f t="shared" si="41"/>
        <v>1</v>
      </c>
      <c r="Q281" s="77" t="b">
        <f t="shared" si="42"/>
        <v>0</v>
      </c>
      <c r="R281" s="77" t="str">
        <f t="shared" si="43"/>
        <v>!!!</v>
      </c>
      <c r="T281" s="77">
        <v>277</v>
      </c>
    </row>
    <row r="282" spans="1:20" ht="15.75" hidden="1" outlineLevel="1" thickBot="1">
      <c r="A282" s="576"/>
      <c r="B282" s="601">
        <v>300</v>
      </c>
      <c r="C282" s="605">
        <v>333</v>
      </c>
      <c r="D282" s="556"/>
      <c r="E282" s="1" t="s">
        <v>16</v>
      </c>
      <c r="F282" s="1" t="s">
        <v>1926</v>
      </c>
      <c r="G282" s="902"/>
      <c r="H282" s="293"/>
      <c r="I282" s="325"/>
      <c r="J282" s="298"/>
      <c r="K282" s="2"/>
      <c r="L282" s="205"/>
      <c r="M282" s="206"/>
      <c r="O282" s="77" t="b">
        <f t="shared" si="40"/>
        <v>1</v>
      </c>
      <c r="P282" s="77" t="b">
        <f t="shared" si="41"/>
        <v>1</v>
      </c>
      <c r="Q282" s="77" t="b">
        <f t="shared" si="42"/>
        <v>1</v>
      </c>
      <c r="R282" s="77">
        <f t="shared" si="43"/>
        <v>0</v>
      </c>
      <c r="T282" s="77">
        <v>278</v>
      </c>
    </row>
    <row r="283" spans="1:20" s="16" customFormat="1" hidden="1" outlineLevel="1">
      <c r="A283" s="578"/>
      <c r="B283" s="618"/>
      <c r="C283" s="619"/>
      <c r="D283" s="560"/>
      <c r="E283" s="50" t="s">
        <v>1803</v>
      </c>
      <c r="F283" s="50" t="s">
        <v>1735</v>
      </c>
      <c r="G283" s="910"/>
      <c r="H283" s="75"/>
      <c r="I283" s="327"/>
      <c r="J283" s="303"/>
      <c r="K283" s="76"/>
      <c r="L283" s="209"/>
      <c r="M283" s="210"/>
      <c r="O283" s="77" t="b">
        <f t="shared" si="40"/>
        <v>1</v>
      </c>
      <c r="P283" s="77" t="b">
        <f t="shared" si="41"/>
        <v>1</v>
      </c>
      <c r="Q283" s="77" t="b">
        <f t="shared" si="42"/>
        <v>1</v>
      </c>
      <c r="R283" s="77">
        <f t="shared" si="43"/>
        <v>0</v>
      </c>
      <c r="T283" s="77">
        <v>279</v>
      </c>
    </row>
    <row r="284" spans="1:20" ht="56.25" hidden="1" outlineLevel="1">
      <c r="A284" s="29"/>
      <c r="B284" s="606">
        <v>300</v>
      </c>
      <c r="C284" s="607">
        <v>333</v>
      </c>
      <c r="D284" s="30"/>
      <c r="E284" s="42" t="s">
        <v>1798</v>
      </c>
      <c r="F284" s="31" t="s">
        <v>1745</v>
      </c>
      <c r="G284" s="904"/>
      <c r="H284" s="32"/>
      <c r="I284" s="320"/>
      <c r="J284" s="159"/>
      <c r="K284" s="58"/>
      <c r="L284" s="199"/>
      <c r="M284" s="200"/>
      <c r="O284" s="77" t="b">
        <f t="shared" si="40"/>
        <v>1</v>
      </c>
      <c r="P284" s="77" t="b">
        <f t="shared" si="41"/>
        <v>1</v>
      </c>
      <c r="Q284" s="77" t="b">
        <f t="shared" si="42"/>
        <v>1</v>
      </c>
      <c r="R284" s="77">
        <f t="shared" si="43"/>
        <v>0</v>
      </c>
      <c r="T284" s="77">
        <v>280</v>
      </c>
    </row>
    <row r="285" spans="1:20" hidden="1" outlineLevel="1">
      <c r="A285" s="29"/>
      <c r="B285" s="606">
        <v>300</v>
      </c>
      <c r="C285" s="607">
        <v>333</v>
      </c>
      <c r="D285" s="30">
        <v>1</v>
      </c>
      <c r="E285" s="31" t="s">
        <v>1741</v>
      </c>
      <c r="F285" s="31" t="s">
        <v>1742</v>
      </c>
      <c r="G285" s="904">
        <v>3</v>
      </c>
      <c r="H285" s="32" t="s">
        <v>3551</v>
      </c>
      <c r="I285" s="320"/>
      <c r="J285" s="159">
        <v>0</v>
      </c>
      <c r="K285" s="58">
        <v>0</v>
      </c>
      <c r="L285" s="199">
        <f>J285+K285</f>
        <v>0</v>
      </c>
      <c r="M285" s="200">
        <f>L285*(G285+I285)</f>
        <v>0</v>
      </c>
      <c r="O285" s="77" t="b">
        <f t="shared" si="40"/>
        <v>0</v>
      </c>
      <c r="P285" s="77" t="b">
        <f t="shared" si="41"/>
        <v>0</v>
      </c>
      <c r="Q285" s="77" t="b">
        <f t="shared" si="42"/>
        <v>0</v>
      </c>
      <c r="R285" s="77">
        <f t="shared" si="43"/>
        <v>0</v>
      </c>
      <c r="T285" s="77">
        <v>281</v>
      </c>
    </row>
    <row r="286" spans="1:20" hidden="1" outlineLevel="1">
      <c r="A286" s="29"/>
      <c r="B286" s="606">
        <v>300</v>
      </c>
      <c r="C286" s="607">
        <v>333</v>
      </c>
      <c r="D286" s="30">
        <v>2</v>
      </c>
      <c r="E286" s="31" t="s">
        <v>1793</v>
      </c>
      <c r="F286" s="31" t="s">
        <v>1794</v>
      </c>
      <c r="G286" s="904">
        <v>1</v>
      </c>
      <c r="H286" s="32" t="s">
        <v>3551</v>
      </c>
      <c r="I286" s="320"/>
      <c r="J286" s="159">
        <v>0</v>
      </c>
      <c r="K286" s="58">
        <v>0</v>
      </c>
      <c r="L286" s="199">
        <f>J286+K286</f>
        <v>0</v>
      </c>
      <c r="M286" s="200">
        <f>L286*(G286+I286)</f>
        <v>0</v>
      </c>
      <c r="O286" s="77" t="b">
        <f t="shared" si="40"/>
        <v>0</v>
      </c>
      <c r="P286" s="77" t="b">
        <f t="shared" si="41"/>
        <v>0</v>
      </c>
      <c r="Q286" s="77" t="b">
        <f t="shared" si="42"/>
        <v>0</v>
      </c>
      <c r="R286" s="77">
        <f t="shared" si="43"/>
        <v>0</v>
      </c>
      <c r="T286" s="77">
        <v>283</v>
      </c>
    </row>
    <row r="287" spans="1:20" hidden="1" outlineLevel="1">
      <c r="A287" s="29"/>
      <c r="B287" s="606">
        <v>300</v>
      </c>
      <c r="C287" s="607">
        <v>333</v>
      </c>
      <c r="D287" s="30">
        <v>3</v>
      </c>
      <c r="E287" s="31" t="s">
        <v>1721</v>
      </c>
      <c r="F287" s="31" t="s">
        <v>1736</v>
      </c>
      <c r="G287" s="904">
        <v>3</v>
      </c>
      <c r="H287" s="32" t="s">
        <v>3551</v>
      </c>
      <c r="I287" s="320"/>
      <c r="J287" s="159">
        <v>0</v>
      </c>
      <c r="K287" s="58">
        <v>0</v>
      </c>
      <c r="L287" s="199">
        <f>J287+K287</f>
        <v>0</v>
      </c>
      <c r="M287" s="200">
        <f>L287*(G287+I287)</f>
        <v>0</v>
      </c>
      <c r="O287" s="77" t="b">
        <f t="shared" si="40"/>
        <v>0</v>
      </c>
      <c r="P287" s="77" t="b">
        <f t="shared" si="41"/>
        <v>0</v>
      </c>
      <c r="Q287" s="77" t="b">
        <f t="shared" si="42"/>
        <v>0</v>
      </c>
      <c r="R287" s="77">
        <f t="shared" si="43"/>
        <v>0</v>
      </c>
      <c r="T287" s="77">
        <v>284</v>
      </c>
    </row>
    <row r="288" spans="1:20" hidden="1" outlineLevel="1">
      <c r="A288" s="29"/>
      <c r="B288" s="606">
        <v>300</v>
      </c>
      <c r="C288" s="607">
        <v>333</v>
      </c>
      <c r="D288" s="30">
        <v>4</v>
      </c>
      <c r="E288" s="31" t="s">
        <v>1740</v>
      </c>
      <c r="F288" s="31" t="s">
        <v>1737</v>
      </c>
      <c r="G288" s="904">
        <v>1</v>
      </c>
      <c r="H288" s="32" t="s">
        <v>3551</v>
      </c>
      <c r="I288" s="320"/>
      <c r="J288" s="159">
        <v>0</v>
      </c>
      <c r="K288" s="58">
        <v>0</v>
      </c>
      <c r="L288" s="199">
        <f>J288+K288</f>
        <v>0</v>
      </c>
      <c r="M288" s="200">
        <f>L288*(G288+I288)</f>
        <v>0</v>
      </c>
      <c r="O288" s="77" t="b">
        <f t="shared" si="40"/>
        <v>0</v>
      </c>
      <c r="P288" s="77" t="b">
        <f t="shared" si="41"/>
        <v>0</v>
      </c>
      <c r="Q288" s="77" t="b">
        <f t="shared" si="42"/>
        <v>0</v>
      </c>
      <c r="R288" s="77">
        <f t="shared" si="43"/>
        <v>0</v>
      </c>
      <c r="T288" s="77">
        <v>285</v>
      </c>
    </row>
    <row r="289" spans="1:20" ht="67.5" hidden="1" outlineLevel="1">
      <c r="A289" s="29"/>
      <c r="B289" s="606">
        <v>300</v>
      </c>
      <c r="C289" s="607">
        <v>333</v>
      </c>
      <c r="D289" s="30"/>
      <c r="E289" s="42" t="s">
        <v>1797</v>
      </c>
      <c r="F289" s="31" t="s">
        <v>1744</v>
      </c>
      <c r="G289" s="904"/>
      <c r="H289" s="32"/>
      <c r="I289" s="320"/>
      <c r="J289" s="159"/>
      <c r="K289" s="58"/>
      <c r="L289" s="199"/>
      <c r="M289" s="200"/>
      <c r="O289" s="77" t="b">
        <f t="shared" si="40"/>
        <v>1</v>
      </c>
      <c r="P289" s="77" t="b">
        <f t="shared" si="41"/>
        <v>1</v>
      </c>
      <c r="Q289" s="77" t="b">
        <f t="shared" si="42"/>
        <v>1</v>
      </c>
      <c r="R289" s="77">
        <f t="shared" si="43"/>
        <v>0</v>
      </c>
      <c r="T289" s="77">
        <v>286</v>
      </c>
    </row>
    <row r="290" spans="1:20" hidden="1" outlineLevel="1">
      <c r="A290" s="29"/>
      <c r="B290" s="606">
        <v>300</v>
      </c>
      <c r="C290" s="607">
        <v>333</v>
      </c>
      <c r="D290" s="30">
        <v>5</v>
      </c>
      <c r="E290" s="31" t="s">
        <v>1741</v>
      </c>
      <c r="F290" s="31" t="s">
        <v>1742</v>
      </c>
      <c r="G290" s="904">
        <v>1</v>
      </c>
      <c r="H290" s="32" t="s">
        <v>3551</v>
      </c>
      <c r="I290" s="320"/>
      <c r="J290" s="159">
        <v>0</v>
      </c>
      <c r="K290" s="58">
        <v>0</v>
      </c>
      <c r="L290" s="199">
        <f>J290+K290</f>
        <v>0</v>
      </c>
      <c r="M290" s="200">
        <f>L290*(G290+I290)</f>
        <v>0</v>
      </c>
      <c r="O290" s="77" t="b">
        <f t="shared" si="40"/>
        <v>0</v>
      </c>
      <c r="P290" s="77" t="b">
        <f t="shared" si="41"/>
        <v>0</v>
      </c>
      <c r="Q290" s="77" t="b">
        <f t="shared" si="42"/>
        <v>0</v>
      </c>
      <c r="R290" s="77">
        <f t="shared" si="43"/>
        <v>0</v>
      </c>
      <c r="T290" s="77">
        <v>287</v>
      </c>
    </row>
    <row r="291" spans="1:20" hidden="1" outlineLevel="1">
      <c r="A291" s="29" t="s">
        <v>5251</v>
      </c>
      <c r="B291" s="606">
        <v>300</v>
      </c>
      <c r="C291" s="607">
        <v>333</v>
      </c>
      <c r="D291" s="30">
        <v>6</v>
      </c>
      <c r="E291" s="31" t="s">
        <v>1741</v>
      </c>
      <c r="F291" s="31" t="s">
        <v>1792</v>
      </c>
      <c r="G291" s="904">
        <v>8</v>
      </c>
      <c r="H291" s="32" t="s">
        <v>3551</v>
      </c>
      <c r="I291" s="320"/>
      <c r="J291" s="159">
        <v>0</v>
      </c>
      <c r="K291" s="58">
        <v>0</v>
      </c>
      <c r="L291" s="199">
        <f>J291+K291</f>
        <v>0</v>
      </c>
      <c r="M291" s="200">
        <f>L291*(G291+I291)</f>
        <v>0</v>
      </c>
      <c r="O291" s="77" t="b">
        <f t="shared" si="40"/>
        <v>0</v>
      </c>
      <c r="P291" s="77" t="b">
        <f t="shared" si="41"/>
        <v>0</v>
      </c>
      <c r="Q291" s="77" t="b">
        <f t="shared" si="42"/>
        <v>0</v>
      </c>
      <c r="R291" s="77">
        <f t="shared" si="43"/>
        <v>0</v>
      </c>
      <c r="T291" s="77">
        <v>288</v>
      </c>
    </row>
    <row r="292" spans="1:20" hidden="1" outlineLevel="1">
      <c r="A292" s="29" t="s">
        <v>5251</v>
      </c>
      <c r="B292" s="606">
        <v>300</v>
      </c>
      <c r="C292" s="607">
        <v>333</v>
      </c>
      <c r="D292" s="30">
        <v>7</v>
      </c>
      <c r="E292" s="31" t="s">
        <v>1721</v>
      </c>
      <c r="F292" s="31" t="s">
        <v>1736</v>
      </c>
      <c r="G292" s="904">
        <v>5</v>
      </c>
      <c r="H292" s="32" t="s">
        <v>3551</v>
      </c>
      <c r="I292" s="320"/>
      <c r="J292" s="159">
        <v>0</v>
      </c>
      <c r="K292" s="58">
        <v>0</v>
      </c>
      <c r="L292" s="199">
        <f>J292+K292</f>
        <v>0</v>
      </c>
      <c r="M292" s="200">
        <f>L292*(G292+I292)</f>
        <v>0</v>
      </c>
      <c r="O292" s="77" t="b">
        <f t="shared" si="40"/>
        <v>0</v>
      </c>
      <c r="P292" s="77" t="b">
        <f t="shared" si="41"/>
        <v>0</v>
      </c>
      <c r="Q292" s="77" t="b">
        <f t="shared" si="42"/>
        <v>0</v>
      </c>
      <c r="R292" s="77">
        <f t="shared" si="43"/>
        <v>0</v>
      </c>
      <c r="T292" s="77">
        <v>289</v>
      </c>
    </row>
    <row r="293" spans="1:20" hidden="1" outlineLevel="1">
      <c r="A293" s="29" t="s">
        <v>5251</v>
      </c>
      <c r="B293" s="606">
        <v>300</v>
      </c>
      <c r="C293" s="607">
        <v>333</v>
      </c>
      <c r="D293" s="30">
        <v>8</v>
      </c>
      <c r="E293" s="31" t="s">
        <v>1740</v>
      </c>
      <c r="F293" s="31" t="s">
        <v>1737</v>
      </c>
      <c r="G293" s="904">
        <v>2</v>
      </c>
      <c r="H293" s="32" t="s">
        <v>3551</v>
      </c>
      <c r="I293" s="320"/>
      <c r="J293" s="159">
        <v>0</v>
      </c>
      <c r="K293" s="58">
        <v>0</v>
      </c>
      <c r="L293" s="199">
        <f>J293+K293</f>
        <v>0</v>
      </c>
      <c r="M293" s="200">
        <f>L293*(G293+I293)</f>
        <v>0</v>
      </c>
      <c r="O293" s="77" t="b">
        <f t="shared" si="40"/>
        <v>0</v>
      </c>
      <c r="P293" s="77" t="b">
        <f t="shared" si="41"/>
        <v>0</v>
      </c>
      <c r="Q293" s="77" t="b">
        <f t="shared" si="42"/>
        <v>0</v>
      </c>
      <c r="R293" s="77">
        <f t="shared" si="43"/>
        <v>0</v>
      </c>
      <c r="T293" s="77">
        <v>290</v>
      </c>
    </row>
    <row r="294" spans="1:20" hidden="1" outlineLevel="1">
      <c r="A294" s="29"/>
      <c r="B294" s="606">
        <v>300</v>
      </c>
      <c r="C294" s="607">
        <v>333</v>
      </c>
      <c r="D294" s="30">
        <v>9</v>
      </c>
      <c r="E294" s="31" t="s">
        <v>1739</v>
      </c>
      <c r="F294" s="31" t="s">
        <v>1738</v>
      </c>
      <c r="G294" s="904">
        <v>2</v>
      </c>
      <c r="H294" s="32" t="s">
        <v>3551</v>
      </c>
      <c r="I294" s="320"/>
      <c r="J294" s="159">
        <v>0</v>
      </c>
      <c r="K294" s="58">
        <v>0</v>
      </c>
      <c r="L294" s="199">
        <f>J294+K294</f>
        <v>0</v>
      </c>
      <c r="M294" s="200">
        <f>L294*(G294+I294)</f>
        <v>0</v>
      </c>
      <c r="O294" s="77" t="b">
        <f t="shared" si="40"/>
        <v>0</v>
      </c>
      <c r="P294" s="77" t="b">
        <f t="shared" si="41"/>
        <v>0</v>
      </c>
      <c r="Q294" s="77" t="b">
        <f t="shared" si="42"/>
        <v>0</v>
      </c>
      <c r="R294" s="77">
        <f t="shared" si="43"/>
        <v>0</v>
      </c>
      <c r="T294" s="77">
        <v>291</v>
      </c>
    </row>
    <row r="295" spans="1:20" hidden="1" outlineLevel="1">
      <c r="A295" s="29"/>
      <c r="B295" s="606">
        <v>300</v>
      </c>
      <c r="C295" s="607">
        <v>333</v>
      </c>
      <c r="D295" s="30"/>
      <c r="E295" s="50" t="s">
        <v>1804</v>
      </c>
      <c r="F295" s="50" t="s">
        <v>1805</v>
      </c>
      <c r="G295" s="909"/>
      <c r="H295" s="57"/>
      <c r="I295" s="321"/>
      <c r="J295" s="301"/>
      <c r="K295" s="59"/>
      <c r="L295" s="201"/>
      <c r="M295" s="202"/>
      <c r="O295" s="77" t="b">
        <f t="shared" si="40"/>
        <v>1</v>
      </c>
      <c r="P295" s="77" t="b">
        <f t="shared" si="41"/>
        <v>1</v>
      </c>
      <c r="Q295" s="77" t="b">
        <f t="shared" si="42"/>
        <v>1</v>
      </c>
      <c r="R295" s="77">
        <f t="shared" si="43"/>
        <v>0</v>
      </c>
      <c r="T295" s="77">
        <v>292</v>
      </c>
    </row>
    <row r="296" spans="1:20" ht="56.25" hidden="1" outlineLevel="1">
      <c r="A296" s="29"/>
      <c r="B296" s="606">
        <v>300</v>
      </c>
      <c r="C296" s="607">
        <v>333</v>
      </c>
      <c r="E296" s="42" t="s">
        <v>1801</v>
      </c>
      <c r="F296" s="31" t="s">
        <v>1802</v>
      </c>
      <c r="G296" s="904"/>
      <c r="H296" s="32"/>
      <c r="I296" s="320"/>
      <c r="J296" s="159"/>
      <c r="K296" s="58"/>
      <c r="L296" s="199"/>
      <c r="M296" s="200"/>
      <c r="O296" s="77" t="b">
        <f t="shared" si="40"/>
        <v>1</v>
      </c>
      <c r="P296" s="77" t="b">
        <f t="shared" si="41"/>
        <v>1</v>
      </c>
      <c r="Q296" s="77" t="b">
        <f t="shared" si="42"/>
        <v>1</v>
      </c>
      <c r="R296" s="77">
        <f t="shared" si="43"/>
        <v>0</v>
      </c>
      <c r="T296" s="77">
        <v>293</v>
      </c>
    </row>
    <row r="297" spans="1:20" hidden="1" outlineLevel="1">
      <c r="A297" s="29"/>
      <c r="B297" s="606">
        <v>300</v>
      </c>
      <c r="C297" s="607">
        <v>333</v>
      </c>
      <c r="D297" s="30">
        <v>10</v>
      </c>
      <c r="E297" s="31" t="s">
        <v>1721</v>
      </c>
      <c r="F297" s="31" t="s">
        <v>1736</v>
      </c>
      <c r="G297" s="904">
        <v>1</v>
      </c>
      <c r="H297" s="32" t="s">
        <v>3551</v>
      </c>
      <c r="I297" s="320"/>
      <c r="J297" s="159">
        <v>0</v>
      </c>
      <c r="K297" s="58">
        <v>0</v>
      </c>
      <c r="L297" s="199">
        <f>J297+K297</f>
        <v>0</v>
      </c>
      <c r="M297" s="200">
        <f>L297*(G297+I297)</f>
        <v>0</v>
      </c>
      <c r="O297" s="77" t="b">
        <f t="shared" si="40"/>
        <v>0</v>
      </c>
      <c r="P297" s="77" t="b">
        <f t="shared" si="41"/>
        <v>0</v>
      </c>
      <c r="Q297" s="77" t="b">
        <f t="shared" si="42"/>
        <v>0</v>
      </c>
      <c r="R297" s="77">
        <f t="shared" si="43"/>
        <v>0</v>
      </c>
      <c r="T297" s="77">
        <v>294</v>
      </c>
    </row>
    <row r="298" spans="1:20" ht="67.5" hidden="1" outlineLevel="1">
      <c r="A298" s="29"/>
      <c r="B298" s="606">
        <v>300</v>
      </c>
      <c r="C298" s="607">
        <v>333</v>
      </c>
      <c r="E298" s="42" t="s">
        <v>1796</v>
      </c>
      <c r="F298" s="31" t="s">
        <v>1795</v>
      </c>
      <c r="G298" s="904"/>
      <c r="H298" s="32"/>
      <c r="I298" s="320"/>
      <c r="J298" s="159"/>
      <c r="K298" s="58"/>
      <c r="L298" s="199"/>
      <c r="M298" s="200"/>
      <c r="O298" s="77" t="b">
        <f t="shared" si="40"/>
        <v>1</v>
      </c>
      <c r="P298" s="77" t="b">
        <f t="shared" si="41"/>
        <v>1</v>
      </c>
      <c r="Q298" s="77" t="b">
        <f t="shared" si="42"/>
        <v>1</v>
      </c>
      <c r="R298" s="77">
        <f t="shared" si="43"/>
        <v>0</v>
      </c>
      <c r="T298" s="77">
        <v>295</v>
      </c>
    </row>
    <row r="299" spans="1:20" hidden="1" outlineLevel="1">
      <c r="A299" s="29"/>
      <c r="B299" s="606">
        <v>300</v>
      </c>
      <c r="C299" s="607">
        <v>333</v>
      </c>
      <c r="D299" s="30">
        <v>11</v>
      </c>
      <c r="E299" s="31" t="s">
        <v>1721</v>
      </c>
      <c r="F299" s="31" t="s">
        <v>1736</v>
      </c>
      <c r="G299" s="904">
        <v>2</v>
      </c>
      <c r="H299" s="32" t="s">
        <v>3551</v>
      </c>
      <c r="I299" s="320"/>
      <c r="J299" s="159">
        <v>0</v>
      </c>
      <c r="K299" s="58">
        <v>0</v>
      </c>
      <c r="L299" s="199">
        <f>J299+K299</f>
        <v>0</v>
      </c>
      <c r="M299" s="200">
        <f>L299*(G299+I299)</f>
        <v>0</v>
      </c>
      <c r="O299" s="77" t="b">
        <f t="shared" si="40"/>
        <v>0</v>
      </c>
      <c r="P299" s="77" t="b">
        <f t="shared" si="41"/>
        <v>0</v>
      </c>
      <c r="Q299" s="77" t="b">
        <f t="shared" si="42"/>
        <v>0</v>
      </c>
      <c r="R299" s="77">
        <f t="shared" si="43"/>
        <v>0</v>
      </c>
      <c r="T299" s="77">
        <v>296</v>
      </c>
    </row>
    <row r="300" spans="1:20" ht="67.5" hidden="1" outlineLevel="1">
      <c r="A300" s="29"/>
      <c r="B300" s="606">
        <v>300</v>
      </c>
      <c r="C300" s="607">
        <v>333</v>
      </c>
      <c r="D300" s="30"/>
      <c r="E300" s="42" t="s">
        <v>1799</v>
      </c>
      <c r="F300" s="31" t="s">
        <v>1800</v>
      </c>
      <c r="G300" s="904"/>
      <c r="H300" s="32"/>
      <c r="I300" s="320"/>
      <c r="J300" s="159"/>
      <c r="K300" s="58"/>
      <c r="L300" s="199"/>
      <c r="M300" s="200"/>
      <c r="O300" s="77" t="b">
        <f t="shared" si="40"/>
        <v>1</v>
      </c>
      <c r="P300" s="77" t="b">
        <f t="shared" si="41"/>
        <v>1</v>
      </c>
      <c r="Q300" s="77" t="b">
        <f t="shared" si="42"/>
        <v>1</v>
      </c>
      <c r="R300" s="77">
        <f t="shared" si="43"/>
        <v>0</v>
      </c>
      <c r="T300" s="77">
        <v>297</v>
      </c>
    </row>
    <row r="301" spans="1:20" hidden="1" outlineLevel="1">
      <c r="A301" s="29"/>
      <c r="B301" s="606">
        <v>300</v>
      </c>
      <c r="C301" s="607">
        <v>333</v>
      </c>
      <c r="D301" s="30">
        <v>12</v>
      </c>
      <c r="E301" s="31" t="s">
        <v>1740</v>
      </c>
      <c r="F301" s="31" t="s">
        <v>1737</v>
      </c>
      <c r="G301" s="904">
        <v>1</v>
      </c>
      <c r="H301" s="32" t="s">
        <v>3551</v>
      </c>
      <c r="I301" s="320"/>
      <c r="J301" s="159">
        <v>0</v>
      </c>
      <c r="K301" s="58">
        <v>0</v>
      </c>
      <c r="L301" s="199">
        <f>J301+K301</f>
        <v>0</v>
      </c>
      <c r="M301" s="200">
        <f>L301*(G301+I301)</f>
        <v>0</v>
      </c>
      <c r="O301" s="77" t="b">
        <f t="shared" si="40"/>
        <v>0</v>
      </c>
      <c r="P301" s="77" t="b">
        <f t="shared" si="41"/>
        <v>0</v>
      </c>
      <c r="Q301" s="77" t="b">
        <f t="shared" si="42"/>
        <v>0</v>
      </c>
      <c r="R301" s="77">
        <f t="shared" si="43"/>
        <v>0</v>
      </c>
      <c r="T301" s="77">
        <v>298</v>
      </c>
    </row>
    <row r="302" spans="1:20" hidden="1" outlineLevel="1">
      <c r="A302" s="29"/>
      <c r="B302" s="606">
        <v>300</v>
      </c>
      <c r="C302" s="607">
        <v>333</v>
      </c>
      <c r="D302" s="30"/>
      <c r="E302" s="50" t="s">
        <v>1911</v>
      </c>
      <c r="F302" s="50" t="s">
        <v>1910</v>
      </c>
      <c r="G302" s="904"/>
      <c r="H302" s="32"/>
      <c r="I302" s="320"/>
      <c r="J302" s="159"/>
      <c r="K302" s="58"/>
      <c r="L302" s="199"/>
      <c r="M302" s="200"/>
      <c r="O302" s="77" t="b">
        <f t="shared" si="40"/>
        <v>1</v>
      </c>
      <c r="P302" s="77" t="b">
        <f t="shared" si="41"/>
        <v>1</v>
      </c>
      <c r="Q302" s="77" t="b">
        <f t="shared" si="42"/>
        <v>1</v>
      </c>
      <c r="R302" s="77">
        <f t="shared" si="43"/>
        <v>0</v>
      </c>
      <c r="T302" s="77">
        <v>299</v>
      </c>
    </row>
    <row r="303" spans="1:20" hidden="1" outlineLevel="1">
      <c r="A303" s="29"/>
      <c r="B303" s="606">
        <v>300</v>
      </c>
      <c r="C303" s="607">
        <v>333</v>
      </c>
      <c r="D303" s="30">
        <v>13</v>
      </c>
      <c r="E303" s="31" t="s">
        <v>4638</v>
      </c>
      <c r="F303" s="31" t="s">
        <v>4636</v>
      </c>
      <c r="G303" s="904">
        <v>8</v>
      </c>
      <c r="H303" s="32" t="s">
        <v>3551</v>
      </c>
      <c r="I303" s="320"/>
      <c r="J303" s="159">
        <v>0</v>
      </c>
      <c r="K303" s="58">
        <v>0</v>
      </c>
      <c r="L303" s="199">
        <f>J303+K303</f>
        <v>0</v>
      </c>
      <c r="M303" s="200">
        <f>L303*(G303+I303)</f>
        <v>0</v>
      </c>
      <c r="O303" s="77" t="b">
        <f t="shared" si="40"/>
        <v>0</v>
      </c>
      <c r="P303" s="77" t="b">
        <f t="shared" si="41"/>
        <v>0</v>
      </c>
      <c r="Q303" s="77" t="b">
        <f t="shared" si="42"/>
        <v>0</v>
      </c>
      <c r="R303" s="77">
        <f t="shared" si="43"/>
        <v>0</v>
      </c>
      <c r="T303" s="77">
        <v>300</v>
      </c>
    </row>
    <row r="304" spans="1:20" hidden="1" outlineLevel="1">
      <c r="A304" s="29"/>
      <c r="B304" s="606">
        <v>300</v>
      </c>
      <c r="C304" s="607">
        <v>333</v>
      </c>
      <c r="D304" s="30">
        <v>14</v>
      </c>
      <c r="E304" s="31" t="s">
        <v>4639</v>
      </c>
      <c r="F304" s="31" t="s">
        <v>4637</v>
      </c>
      <c r="G304" s="904">
        <v>8</v>
      </c>
      <c r="H304" s="32" t="s">
        <v>3551</v>
      </c>
      <c r="I304" s="320"/>
      <c r="J304" s="159">
        <v>0</v>
      </c>
      <c r="K304" s="58">
        <v>0</v>
      </c>
      <c r="L304" s="199">
        <f>J304+K304</f>
        <v>0</v>
      </c>
      <c r="M304" s="200">
        <f>L304*(G304+I304)</f>
        <v>0</v>
      </c>
      <c r="O304" s="77" t="b">
        <f t="shared" si="40"/>
        <v>0</v>
      </c>
      <c r="P304" s="77" t="b">
        <f t="shared" si="41"/>
        <v>0</v>
      </c>
      <c r="Q304" s="77" t="b">
        <f t="shared" si="42"/>
        <v>0</v>
      </c>
      <c r="R304" s="77">
        <f t="shared" si="43"/>
        <v>0</v>
      </c>
      <c r="T304" s="77">
        <v>301</v>
      </c>
    </row>
    <row r="305" spans="1:20" hidden="1" outlineLevel="1">
      <c r="A305" s="29"/>
      <c r="B305" s="606">
        <v>300</v>
      </c>
      <c r="C305" s="607">
        <v>333</v>
      </c>
      <c r="D305" s="30"/>
      <c r="E305" s="50" t="s">
        <v>1763</v>
      </c>
      <c r="F305" s="50" t="s">
        <v>1743</v>
      </c>
      <c r="G305" s="904"/>
      <c r="H305" s="32"/>
      <c r="I305" s="320"/>
      <c r="J305" s="159"/>
      <c r="K305" s="58"/>
      <c r="L305" s="199"/>
      <c r="M305" s="200"/>
      <c r="O305" s="77" t="b">
        <f t="shared" si="40"/>
        <v>1</v>
      </c>
      <c r="P305" s="77" t="b">
        <f t="shared" si="41"/>
        <v>1</v>
      </c>
      <c r="Q305" s="77" t="b">
        <f t="shared" si="42"/>
        <v>1</v>
      </c>
      <c r="R305" s="77">
        <f t="shared" si="43"/>
        <v>0</v>
      </c>
      <c r="T305" s="77">
        <v>302</v>
      </c>
    </row>
    <row r="306" spans="1:20" ht="45" hidden="1" outlineLevel="1">
      <c r="A306" s="29"/>
      <c r="B306" s="606">
        <v>300</v>
      </c>
      <c r="C306" s="607">
        <v>333</v>
      </c>
      <c r="D306" s="30"/>
      <c r="E306" s="31" t="s">
        <v>1764</v>
      </c>
      <c r="F306" s="31" t="s">
        <v>1765</v>
      </c>
      <c r="G306" s="904"/>
      <c r="H306" s="32"/>
      <c r="I306" s="320"/>
      <c r="J306" s="159"/>
      <c r="K306" s="58"/>
      <c r="L306" s="199"/>
      <c r="M306" s="200"/>
      <c r="O306" s="77" t="b">
        <f t="shared" si="40"/>
        <v>1</v>
      </c>
      <c r="P306" s="77" t="b">
        <f t="shared" si="41"/>
        <v>1</v>
      </c>
      <c r="Q306" s="77" t="b">
        <f t="shared" si="42"/>
        <v>1</v>
      </c>
      <c r="R306" s="77">
        <f t="shared" si="43"/>
        <v>0</v>
      </c>
      <c r="T306" s="77">
        <v>303</v>
      </c>
    </row>
    <row r="307" spans="1:20" hidden="1" outlineLevel="1">
      <c r="A307" s="29"/>
      <c r="B307" s="606">
        <v>300</v>
      </c>
      <c r="C307" s="607">
        <v>333</v>
      </c>
      <c r="D307" s="30">
        <v>15</v>
      </c>
      <c r="E307" s="31" t="s">
        <v>1766</v>
      </c>
      <c r="F307" s="31" t="s">
        <v>1767</v>
      </c>
      <c r="G307" s="904">
        <v>2</v>
      </c>
      <c r="H307" s="32" t="s">
        <v>3551</v>
      </c>
      <c r="I307" s="320"/>
      <c r="J307" s="159">
        <v>0</v>
      </c>
      <c r="K307" s="58">
        <v>0</v>
      </c>
      <c r="L307" s="199">
        <f>J307+K307</f>
        <v>0</v>
      </c>
      <c r="M307" s="200">
        <f>L307*(G307+I307)</f>
        <v>0</v>
      </c>
      <c r="O307" s="77" t="b">
        <f t="shared" si="40"/>
        <v>0</v>
      </c>
      <c r="P307" s="77" t="b">
        <f t="shared" si="41"/>
        <v>0</v>
      </c>
      <c r="Q307" s="77" t="b">
        <f t="shared" si="42"/>
        <v>0</v>
      </c>
      <c r="R307" s="77">
        <f t="shared" si="43"/>
        <v>0</v>
      </c>
      <c r="T307" s="77">
        <v>304</v>
      </c>
    </row>
    <row r="308" spans="1:20" hidden="1" outlineLevel="1">
      <c r="A308" s="29"/>
      <c r="B308" s="606">
        <v>300</v>
      </c>
      <c r="C308" s="607">
        <v>333</v>
      </c>
      <c r="D308" s="30"/>
      <c r="E308" s="31" t="s">
        <v>4744</v>
      </c>
      <c r="F308" s="31" t="s">
        <v>4743</v>
      </c>
      <c r="G308" s="904"/>
      <c r="H308" s="32"/>
      <c r="I308" s="320"/>
      <c r="J308" s="159"/>
      <c r="K308" s="58"/>
      <c r="L308" s="199"/>
      <c r="M308" s="200"/>
      <c r="O308" s="77" t="b">
        <f t="shared" si="40"/>
        <v>1</v>
      </c>
      <c r="P308" s="77" t="b">
        <f t="shared" si="41"/>
        <v>1</v>
      </c>
      <c r="Q308" s="77" t="b">
        <f t="shared" si="42"/>
        <v>1</v>
      </c>
      <c r="R308" s="77">
        <f t="shared" si="43"/>
        <v>0</v>
      </c>
      <c r="T308" s="77">
        <v>306</v>
      </c>
    </row>
    <row r="309" spans="1:20" hidden="1" outlineLevel="1">
      <c r="A309" s="29"/>
      <c r="B309" s="606">
        <v>300</v>
      </c>
      <c r="C309" s="607">
        <v>333</v>
      </c>
      <c r="D309" s="30">
        <v>16</v>
      </c>
      <c r="E309" s="31" t="s">
        <v>4748</v>
      </c>
      <c r="F309" s="31" t="s">
        <v>4747</v>
      </c>
      <c r="G309" s="904">
        <v>4</v>
      </c>
      <c r="H309" s="32" t="s">
        <v>3551</v>
      </c>
      <c r="I309" s="320"/>
      <c r="J309" s="159">
        <v>0</v>
      </c>
      <c r="K309" s="58">
        <v>0</v>
      </c>
      <c r="L309" s="199">
        <f>J309+K309</f>
        <v>0</v>
      </c>
      <c r="M309" s="200">
        <f>L309*(G309+I309)</f>
        <v>0</v>
      </c>
      <c r="O309" s="77" t="b">
        <f t="shared" si="40"/>
        <v>0</v>
      </c>
      <c r="P309" s="77" t="b">
        <f t="shared" si="41"/>
        <v>0</v>
      </c>
      <c r="Q309" s="77" t="b">
        <f t="shared" si="42"/>
        <v>0</v>
      </c>
      <c r="R309" s="77">
        <f t="shared" si="43"/>
        <v>0</v>
      </c>
      <c r="T309" s="77">
        <v>307</v>
      </c>
    </row>
    <row r="310" spans="1:20" hidden="1" outlineLevel="1">
      <c r="A310" s="29"/>
      <c r="B310" s="606">
        <v>300</v>
      </c>
      <c r="C310" s="607">
        <v>333</v>
      </c>
      <c r="D310" s="30"/>
      <c r="E310" s="31" t="s">
        <v>4742</v>
      </c>
      <c r="F310" s="31" t="s">
        <v>4741</v>
      </c>
      <c r="G310" s="904"/>
      <c r="H310" s="32"/>
      <c r="I310" s="320"/>
      <c r="J310" s="159"/>
      <c r="K310" s="58"/>
      <c r="L310" s="199"/>
      <c r="M310" s="200"/>
      <c r="O310" s="77" t="b">
        <f t="shared" si="40"/>
        <v>1</v>
      </c>
      <c r="P310" s="77" t="b">
        <f t="shared" si="41"/>
        <v>1</v>
      </c>
      <c r="Q310" s="77" t="b">
        <f t="shared" si="42"/>
        <v>1</v>
      </c>
      <c r="R310" s="77">
        <f t="shared" si="43"/>
        <v>0</v>
      </c>
      <c r="T310" s="77">
        <v>308</v>
      </c>
    </row>
    <row r="311" spans="1:20" hidden="1" outlineLevel="1">
      <c r="A311" s="29"/>
      <c r="B311" s="606">
        <v>300</v>
      </c>
      <c r="C311" s="607">
        <v>333</v>
      </c>
      <c r="D311" s="30">
        <v>17</v>
      </c>
      <c r="E311" s="31" t="s">
        <v>4745</v>
      </c>
      <c r="F311" s="31" t="s">
        <v>4746</v>
      </c>
      <c r="G311" s="904">
        <v>2</v>
      </c>
      <c r="H311" s="32" t="s">
        <v>3551</v>
      </c>
      <c r="I311" s="320"/>
      <c r="J311" s="159">
        <v>0</v>
      </c>
      <c r="K311" s="58">
        <v>0</v>
      </c>
      <c r="L311" s="199">
        <f>J311+K311</f>
        <v>0</v>
      </c>
      <c r="M311" s="200">
        <f>L311*(G311+I311)</f>
        <v>0</v>
      </c>
      <c r="O311" s="77" t="b">
        <f t="shared" si="40"/>
        <v>0</v>
      </c>
      <c r="P311" s="77" t="b">
        <f t="shared" si="41"/>
        <v>0</v>
      </c>
      <c r="Q311" s="77" t="b">
        <f t="shared" si="42"/>
        <v>0</v>
      </c>
      <c r="R311" s="77">
        <f t="shared" si="43"/>
        <v>0</v>
      </c>
      <c r="T311" s="77">
        <v>309</v>
      </c>
    </row>
    <row r="312" spans="1:20" hidden="1" outlineLevel="1">
      <c r="A312" s="29"/>
      <c r="B312" s="606">
        <v>300</v>
      </c>
      <c r="C312" s="607">
        <v>333</v>
      </c>
      <c r="D312" s="30"/>
      <c r="E312" s="50" t="s">
        <v>1768</v>
      </c>
      <c r="F312" s="50" t="s">
        <v>1769</v>
      </c>
      <c r="G312" s="904"/>
      <c r="H312" s="32"/>
      <c r="I312" s="320"/>
      <c r="J312" s="159"/>
      <c r="K312" s="58"/>
      <c r="L312" s="199"/>
      <c r="M312" s="200"/>
      <c r="O312" s="77" t="b">
        <f t="shared" si="40"/>
        <v>1</v>
      </c>
      <c r="P312" s="77" t="b">
        <f t="shared" si="41"/>
        <v>1</v>
      </c>
      <c r="Q312" s="77" t="b">
        <f t="shared" si="42"/>
        <v>1</v>
      </c>
      <c r="R312" s="77">
        <f t="shared" si="43"/>
        <v>0</v>
      </c>
      <c r="T312" s="77">
        <v>310</v>
      </c>
    </row>
    <row r="313" spans="1:20" ht="33.75" hidden="1" outlineLevel="1">
      <c r="A313" s="29"/>
      <c r="B313" s="606">
        <v>300</v>
      </c>
      <c r="C313" s="607">
        <v>333</v>
      </c>
      <c r="D313" s="30"/>
      <c r="E313" s="245" t="s">
        <v>1770</v>
      </c>
      <c r="F313" s="246" t="s">
        <v>5568</v>
      </c>
      <c r="G313" s="904"/>
      <c r="H313" s="32"/>
      <c r="I313" s="320"/>
      <c r="J313" s="159"/>
      <c r="K313" s="58"/>
      <c r="L313" s="199"/>
      <c r="M313" s="200"/>
      <c r="O313" s="77" t="b">
        <f t="shared" si="40"/>
        <v>1</v>
      </c>
      <c r="P313" s="77" t="b">
        <f t="shared" si="41"/>
        <v>1</v>
      </c>
      <c r="Q313" s="77" t="b">
        <f t="shared" si="42"/>
        <v>1</v>
      </c>
      <c r="R313" s="77">
        <f t="shared" si="43"/>
        <v>0</v>
      </c>
      <c r="T313" s="77">
        <v>311</v>
      </c>
    </row>
    <row r="314" spans="1:20" s="43" customFormat="1" hidden="1" outlineLevel="1">
      <c r="A314" s="29"/>
      <c r="B314" s="606">
        <v>300</v>
      </c>
      <c r="C314" s="607">
        <v>333</v>
      </c>
      <c r="D314" s="30">
        <v>18</v>
      </c>
      <c r="E314" s="31" t="s">
        <v>1771</v>
      </c>
      <c r="F314" s="31" t="s">
        <v>344</v>
      </c>
      <c r="G314" s="904">
        <v>4</v>
      </c>
      <c r="H314" s="32" t="s">
        <v>3551</v>
      </c>
      <c r="I314" s="320"/>
      <c r="J314" s="159">
        <v>0</v>
      </c>
      <c r="K314" s="58">
        <v>0</v>
      </c>
      <c r="L314" s="199">
        <f t="shared" ref="L314:L324" si="46">J314+K314</f>
        <v>0</v>
      </c>
      <c r="M314" s="200">
        <f t="shared" ref="M314:M324" si="47">L314*(G314+I314)</f>
        <v>0</v>
      </c>
      <c r="O314" s="77" t="b">
        <f t="shared" si="40"/>
        <v>0</v>
      </c>
      <c r="P314" s="77" t="b">
        <f t="shared" si="41"/>
        <v>0</v>
      </c>
      <c r="Q314" s="77" t="b">
        <f t="shared" si="42"/>
        <v>0</v>
      </c>
      <c r="R314" s="77">
        <f t="shared" si="43"/>
        <v>0</v>
      </c>
      <c r="T314" s="77">
        <v>312</v>
      </c>
    </row>
    <row r="315" spans="1:20" hidden="1" outlineLevel="1">
      <c r="A315" s="29"/>
      <c r="B315" s="606">
        <v>300</v>
      </c>
      <c r="C315" s="607">
        <v>333</v>
      </c>
      <c r="D315" s="30">
        <v>19</v>
      </c>
      <c r="E315" s="31" t="s">
        <v>1772</v>
      </c>
      <c r="F315" s="31" t="s">
        <v>1782</v>
      </c>
      <c r="G315" s="904">
        <v>1</v>
      </c>
      <c r="H315" s="32" t="s">
        <v>3551</v>
      </c>
      <c r="I315" s="320"/>
      <c r="J315" s="159">
        <v>0</v>
      </c>
      <c r="K315" s="58">
        <v>0</v>
      </c>
      <c r="L315" s="199">
        <f t="shared" si="46"/>
        <v>0</v>
      </c>
      <c r="M315" s="200">
        <f t="shared" si="47"/>
        <v>0</v>
      </c>
      <c r="O315" s="77" t="b">
        <f t="shared" si="40"/>
        <v>0</v>
      </c>
      <c r="P315" s="77" t="b">
        <f t="shared" si="41"/>
        <v>0</v>
      </c>
      <c r="Q315" s="77" t="b">
        <f t="shared" si="42"/>
        <v>0</v>
      </c>
      <c r="R315" s="77">
        <f t="shared" si="43"/>
        <v>0</v>
      </c>
      <c r="T315" s="77">
        <v>313</v>
      </c>
    </row>
    <row r="316" spans="1:20" hidden="1" outlineLevel="1">
      <c r="A316" s="29"/>
      <c r="B316" s="606">
        <v>300</v>
      </c>
      <c r="C316" s="607">
        <v>333</v>
      </c>
      <c r="D316" s="30">
        <v>20</v>
      </c>
      <c r="E316" s="31" t="s">
        <v>1774</v>
      </c>
      <c r="F316" s="31" t="s">
        <v>1783</v>
      </c>
      <c r="G316" s="904">
        <v>2</v>
      </c>
      <c r="H316" s="32" t="s">
        <v>3551</v>
      </c>
      <c r="I316" s="320"/>
      <c r="J316" s="159">
        <v>0</v>
      </c>
      <c r="K316" s="58">
        <v>0</v>
      </c>
      <c r="L316" s="199">
        <f t="shared" si="46"/>
        <v>0</v>
      </c>
      <c r="M316" s="200">
        <f t="shared" si="47"/>
        <v>0</v>
      </c>
      <c r="O316" s="77" t="b">
        <f t="shared" si="40"/>
        <v>0</v>
      </c>
      <c r="P316" s="77" t="b">
        <f t="shared" si="41"/>
        <v>0</v>
      </c>
      <c r="Q316" s="77" t="b">
        <f t="shared" si="42"/>
        <v>0</v>
      </c>
      <c r="R316" s="77">
        <f t="shared" si="43"/>
        <v>0</v>
      </c>
      <c r="T316" s="77">
        <v>314</v>
      </c>
    </row>
    <row r="317" spans="1:20" hidden="1" outlineLevel="1">
      <c r="A317" s="29"/>
      <c r="B317" s="606">
        <v>300</v>
      </c>
      <c r="C317" s="607">
        <v>333</v>
      </c>
      <c r="D317" s="30">
        <v>21</v>
      </c>
      <c r="E317" s="31" t="s">
        <v>1773</v>
      </c>
      <c r="F317" s="31" t="s">
        <v>1784</v>
      </c>
      <c r="G317" s="904">
        <v>1</v>
      </c>
      <c r="H317" s="32" t="s">
        <v>3551</v>
      </c>
      <c r="I317" s="320"/>
      <c r="J317" s="159">
        <v>0</v>
      </c>
      <c r="K317" s="58">
        <v>0</v>
      </c>
      <c r="L317" s="199">
        <f t="shared" si="46"/>
        <v>0</v>
      </c>
      <c r="M317" s="200">
        <f t="shared" si="47"/>
        <v>0</v>
      </c>
      <c r="O317" s="77" t="b">
        <f t="shared" si="40"/>
        <v>0</v>
      </c>
      <c r="P317" s="77" t="b">
        <f t="shared" si="41"/>
        <v>0</v>
      </c>
      <c r="Q317" s="77" t="b">
        <f t="shared" si="42"/>
        <v>0</v>
      </c>
      <c r="R317" s="77">
        <f t="shared" si="43"/>
        <v>0</v>
      </c>
      <c r="T317" s="77">
        <v>315</v>
      </c>
    </row>
    <row r="318" spans="1:20" hidden="1" outlineLevel="1">
      <c r="A318" s="29"/>
      <c r="B318" s="606">
        <v>300</v>
      </c>
      <c r="C318" s="607">
        <v>333</v>
      </c>
      <c r="D318" s="30">
        <v>22</v>
      </c>
      <c r="E318" s="31" t="s">
        <v>1775</v>
      </c>
      <c r="F318" s="31" t="s">
        <v>1785</v>
      </c>
      <c r="G318" s="904">
        <v>1</v>
      </c>
      <c r="H318" s="32" t="s">
        <v>3551</v>
      </c>
      <c r="I318" s="320"/>
      <c r="J318" s="159">
        <v>0</v>
      </c>
      <c r="K318" s="58">
        <v>0</v>
      </c>
      <c r="L318" s="199">
        <f t="shared" si="46"/>
        <v>0</v>
      </c>
      <c r="M318" s="200">
        <f t="shared" si="47"/>
        <v>0</v>
      </c>
      <c r="O318" s="77" t="b">
        <f t="shared" si="40"/>
        <v>0</v>
      </c>
      <c r="P318" s="77" t="b">
        <f t="shared" si="41"/>
        <v>0</v>
      </c>
      <c r="Q318" s="77" t="b">
        <f t="shared" si="42"/>
        <v>0</v>
      </c>
      <c r="R318" s="77">
        <f t="shared" si="43"/>
        <v>0</v>
      </c>
      <c r="T318" s="77">
        <v>316</v>
      </c>
    </row>
    <row r="319" spans="1:20" hidden="1" outlineLevel="1">
      <c r="A319" s="29"/>
      <c r="B319" s="606">
        <v>300</v>
      </c>
      <c r="C319" s="607">
        <v>333</v>
      </c>
      <c r="D319" s="30">
        <v>23</v>
      </c>
      <c r="E319" s="31" t="s">
        <v>1776</v>
      </c>
      <c r="F319" s="31" t="s">
        <v>1786</v>
      </c>
      <c r="G319" s="904">
        <v>1</v>
      </c>
      <c r="H319" s="32" t="s">
        <v>3551</v>
      </c>
      <c r="I319" s="320"/>
      <c r="J319" s="159">
        <v>0</v>
      </c>
      <c r="K319" s="58">
        <v>0</v>
      </c>
      <c r="L319" s="199">
        <f t="shared" si="46"/>
        <v>0</v>
      </c>
      <c r="M319" s="200">
        <f t="shared" si="47"/>
        <v>0</v>
      </c>
      <c r="O319" s="77" t="b">
        <f t="shared" si="40"/>
        <v>0</v>
      </c>
      <c r="P319" s="77" t="b">
        <f t="shared" si="41"/>
        <v>0</v>
      </c>
      <c r="Q319" s="77" t="b">
        <f t="shared" si="42"/>
        <v>0</v>
      </c>
      <c r="R319" s="77">
        <f t="shared" si="43"/>
        <v>0</v>
      </c>
      <c r="T319" s="77">
        <v>317</v>
      </c>
    </row>
    <row r="320" spans="1:20" hidden="1" outlineLevel="1">
      <c r="A320" s="29"/>
      <c r="B320" s="606">
        <v>300</v>
      </c>
      <c r="C320" s="607">
        <v>333</v>
      </c>
      <c r="D320" s="30">
        <v>24</v>
      </c>
      <c r="E320" s="31" t="s">
        <v>1777</v>
      </c>
      <c r="F320" s="31" t="s">
        <v>1787</v>
      </c>
      <c r="G320" s="904">
        <v>1</v>
      </c>
      <c r="H320" s="32" t="s">
        <v>3551</v>
      </c>
      <c r="I320" s="320"/>
      <c r="J320" s="159">
        <v>0</v>
      </c>
      <c r="K320" s="58">
        <v>0</v>
      </c>
      <c r="L320" s="199">
        <f t="shared" si="46"/>
        <v>0</v>
      </c>
      <c r="M320" s="200">
        <f t="shared" si="47"/>
        <v>0</v>
      </c>
      <c r="O320" s="77" t="b">
        <f t="shared" si="40"/>
        <v>0</v>
      </c>
      <c r="P320" s="77" t="b">
        <f t="shared" si="41"/>
        <v>0</v>
      </c>
      <c r="Q320" s="77" t="b">
        <f t="shared" si="42"/>
        <v>0</v>
      </c>
      <c r="R320" s="77">
        <f t="shared" si="43"/>
        <v>0</v>
      </c>
      <c r="T320" s="77">
        <v>318</v>
      </c>
    </row>
    <row r="321" spans="1:20" hidden="1" outlineLevel="1">
      <c r="A321" s="29"/>
      <c r="B321" s="606">
        <v>300</v>
      </c>
      <c r="C321" s="607">
        <v>333</v>
      </c>
      <c r="D321" s="30">
        <v>25</v>
      </c>
      <c r="E321" s="31" t="s">
        <v>1778</v>
      </c>
      <c r="F321" s="31" t="s">
        <v>1788</v>
      </c>
      <c r="G321" s="904">
        <v>1</v>
      </c>
      <c r="H321" s="32" t="s">
        <v>3551</v>
      </c>
      <c r="I321" s="320"/>
      <c r="J321" s="159">
        <v>0</v>
      </c>
      <c r="K321" s="58">
        <v>0</v>
      </c>
      <c r="L321" s="199">
        <f t="shared" si="46"/>
        <v>0</v>
      </c>
      <c r="M321" s="200">
        <f t="shared" si="47"/>
        <v>0</v>
      </c>
      <c r="O321" s="77" t="b">
        <f t="shared" si="40"/>
        <v>0</v>
      </c>
      <c r="P321" s="77" t="b">
        <f t="shared" si="41"/>
        <v>0</v>
      </c>
      <c r="Q321" s="77" t="b">
        <f t="shared" si="42"/>
        <v>0</v>
      </c>
      <c r="R321" s="77">
        <f t="shared" si="43"/>
        <v>0</v>
      </c>
      <c r="T321" s="77">
        <v>319</v>
      </c>
    </row>
    <row r="322" spans="1:20" hidden="1" outlineLevel="1">
      <c r="A322" s="29"/>
      <c r="B322" s="606">
        <v>300</v>
      </c>
      <c r="C322" s="607">
        <v>333</v>
      </c>
      <c r="D322" s="30">
        <v>26</v>
      </c>
      <c r="E322" s="31" t="s">
        <v>1779</v>
      </c>
      <c r="F322" s="31" t="s">
        <v>1789</v>
      </c>
      <c r="G322" s="904">
        <v>1</v>
      </c>
      <c r="H322" s="32" t="s">
        <v>3551</v>
      </c>
      <c r="I322" s="320"/>
      <c r="J322" s="159">
        <v>0</v>
      </c>
      <c r="K322" s="58">
        <v>0</v>
      </c>
      <c r="L322" s="199">
        <f t="shared" si="46"/>
        <v>0</v>
      </c>
      <c r="M322" s="200">
        <f t="shared" si="47"/>
        <v>0</v>
      </c>
      <c r="O322" s="77" t="b">
        <f t="shared" si="40"/>
        <v>0</v>
      </c>
      <c r="P322" s="77" t="b">
        <f t="shared" si="41"/>
        <v>0</v>
      </c>
      <c r="Q322" s="77" t="b">
        <f t="shared" si="42"/>
        <v>0</v>
      </c>
      <c r="R322" s="77">
        <f t="shared" si="43"/>
        <v>0</v>
      </c>
      <c r="T322" s="77">
        <v>320</v>
      </c>
    </row>
    <row r="323" spans="1:20" hidden="1" outlineLevel="1">
      <c r="A323" s="29"/>
      <c r="B323" s="606">
        <v>300</v>
      </c>
      <c r="C323" s="607">
        <v>333</v>
      </c>
      <c r="D323" s="30">
        <v>27</v>
      </c>
      <c r="E323" s="31" t="s">
        <v>1780</v>
      </c>
      <c r="F323" s="31" t="s">
        <v>1790</v>
      </c>
      <c r="G323" s="904">
        <v>2</v>
      </c>
      <c r="H323" s="32" t="s">
        <v>3551</v>
      </c>
      <c r="I323" s="320"/>
      <c r="J323" s="159">
        <v>0</v>
      </c>
      <c r="K323" s="58">
        <v>0</v>
      </c>
      <c r="L323" s="199">
        <f t="shared" si="46"/>
        <v>0</v>
      </c>
      <c r="M323" s="200">
        <f t="shared" si="47"/>
        <v>0</v>
      </c>
      <c r="O323" s="77" t="b">
        <f t="shared" si="40"/>
        <v>0</v>
      </c>
      <c r="P323" s="77" t="b">
        <f t="shared" si="41"/>
        <v>0</v>
      </c>
      <c r="Q323" s="77" t="b">
        <f t="shared" si="42"/>
        <v>0</v>
      </c>
      <c r="R323" s="77">
        <f t="shared" si="43"/>
        <v>0</v>
      </c>
      <c r="T323" s="77">
        <v>321</v>
      </c>
    </row>
    <row r="324" spans="1:20" hidden="1" outlineLevel="1">
      <c r="A324" s="29"/>
      <c r="B324" s="606">
        <v>300</v>
      </c>
      <c r="C324" s="607">
        <v>333</v>
      </c>
      <c r="D324" s="30">
        <v>28</v>
      </c>
      <c r="E324" s="31" t="s">
        <v>1781</v>
      </c>
      <c r="F324" s="31" t="s">
        <v>1791</v>
      </c>
      <c r="G324" s="904">
        <v>1</v>
      </c>
      <c r="H324" s="32" t="s">
        <v>3551</v>
      </c>
      <c r="I324" s="320"/>
      <c r="J324" s="159">
        <v>0</v>
      </c>
      <c r="K324" s="58">
        <v>0</v>
      </c>
      <c r="L324" s="199">
        <f t="shared" si="46"/>
        <v>0</v>
      </c>
      <c r="M324" s="200">
        <f t="shared" si="47"/>
        <v>0</v>
      </c>
      <c r="O324" s="77" t="b">
        <f t="shared" si="40"/>
        <v>0</v>
      </c>
      <c r="P324" s="77" t="b">
        <f t="shared" si="41"/>
        <v>0</v>
      </c>
      <c r="Q324" s="77" t="b">
        <f t="shared" si="42"/>
        <v>0</v>
      </c>
      <c r="R324" s="77">
        <f t="shared" si="43"/>
        <v>0</v>
      </c>
      <c r="T324" s="77">
        <v>322</v>
      </c>
    </row>
    <row r="325" spans="1:20" s="16" customFormat="1" hidden="1" outlineLevel="1">
      <c r="A325" s="29"/>
      <c r="B325" s="606">
        <v>300</v>
      </c>
      <c r="C325" s="607">
        <v>333</v>
      </c>
      <c r="D325" s="30"/>
      <c r="E325" s="50" t="s">
        <v>175</v>
      </c>
      <c r="F325" s="50" t="s">
        <v>174</v>
      </c>
      <c r="G325" s="909"/>
      <c r="H325" s="57"/>
      <c r="I325" s="321"/>
      <c r="J325" s="301"/>
      <c r="K325" s="59"/>
      <c r="L325" s="201"/>
      <c r="M325" s="202"/>
      <c r="O325" s="77" t="b">
        <f t="shared" si="40"/>
        <v>1</v>
      </c>
      <c r="P325" s="77" t="b">
        <f t="shared" si="41"/>
        <v>1</v>
      </c>
      <c r="Q325" s="77" t="b">
        <f t="shared" si="42"/>
        <v>1</v>
      </c>
      <c r="R325" s="77">
        <f t="shared" si="43"/>
        <v>0</v>
      </c>
      <c r="T325" s="77">
        <v>323</v>
      </c>
    </row>
    <row r="326" spans="1:20" ht="123.75" hidden="1" outlineLevel="1">
      <c r="A326" s="29"/>
      <c r="B326" s="606">
        <v>300</v>
      </c>
      <c r="C326" s="607">
        <v>333</v>
      </c>
      <c r="D326" s="30">
        <v>29</v>
      </c>
      <c r="E326" s="31" t="s">
        <v>1806</v>
      </c>
      <c r="F326" s="31" t="s">
        <v>1807</v>
      </c>
      <c r="G326" s="904">
        <v>71.52</v>
      </c>
      <c r="H326" s="32" t="s">
        <v>0</v>
      </c>
      <c r="I326" s="320"/>
      <c r="J326" s="159">
        <v>0</v>
      </c>
      <c r="K326" s="58">
        <v>0</v>
      </c>
      <c r="L326" s="199">
        <f>J326+K326</f>
        <v>0</v>
      </c>
      <c r="M326" s="200">
        <f>L326*(G326+I326)</f>
        <v>0</v>
      </c>
      <c r="O326" s="77" t="b">
        <f t="shared" si="40"/>
        <v>0</v>
      </c>
      <c r="P326" s="77" t="b">
        <f t="shared" si="41"/>
        <v>0</v>
      </c>
      <c r="Q326" s="77" t="b">
        <f t="shared" si="42"/>
        <v>0</v>
      </c>
      <c r="R326" s="77">
        <f t="shared" si="43"/>
        <v>0</v>
      </c>
      <c r="T326" s="77">
        <v>324</v>
      </c>
    </row>
    <row r="327" spans="1:20" ht="258.75" hidden="1" outlineLevel="1">
      <c r="A327" s="29"/>
      <c r="B327" s="606">
        <v>300</v>
      </c>
      <c r="C327" s="607">
        <v>333</v>
      </c>
      <c r="D327" s="30"/>
      <c r="E327" s="31" t="s">
        <v>1833</v>
      </c>
      <c r="F327" s="31" t="s">
        <v>1809</v>
      </c>
      <c r="G327" s="904"/>
      <c r="H327" s="32"/>
      <c r="I327" s="320"/>
      <c r="J327" s="159"/>
      <c r="K327" s="58"/>
      <c r="L327" s="199"/>
      <c r="M327" s="200"/>
      <c r="O327" s="77" t="b">
        <f t="shared" si="40"/>
        <v>1</v>
      </c>
      <c r="P327" s="77" t="b">
        <f t="shared" si="41"/>
        <v>1</v>
      </c>
      <c r="Q327" s="77" t="b">
        <f t="shared" si="42"/>
        <v>1</v>
      </c>
      <c r="R327" s="77">
        <f t="shared" si="43"/>
        <v>0</v>
      </c>
      <c r="T327" s="77">
        <v>325</v>
      </c>
    </row>
    <row r="328" spans="1:20" hidden="1" outlineLevel="1">
      <c r="A328" s="29"/>
      <c r="B328" s="606">
        <v>300</v>
      </c>
      <c r="C328" s="607">
        <v>333</v>
      </c>
      <c r="D328" s="30">
        <v>30</v>
      </c>
      <c r="E328" s="31" t="s">
        <v>1810</v>
      </c>
      <c r="F328" s="31" t="s">
        <v>1808</v>
      </c>
      <c r="G328" s="904">
        <v>1</v>
      </c>
      <c r="H328" s="32" t="s">
        <v>3551</v>
      </c>
      <c r="I328" s="320"/>
      <c r="J328" s="159">
        <v>0</v>
      </c>
      <c r="K328" s="58">
        <v>0</v>
      </c>
      <c r="L328" s="199">
        <f>J328+K328</f>
        <v>0</v>
      </c>
      <c r="M328" s="200">
        <f>L328*(G328+I328)</f>
        <v>0</v>
      </c>
      <c r="O328" s="77" t="b">
        <f t="shared" si="40"/>
        <v>0</v>
      </c>
      <c r="P328" s="77" t="b">
        <f t="shared" si="41"/>
        <v>0</v>
      </c>
      <c r="Q328" s="77" t="b">
        <f t="shared" si="42"/>
        <v>0</v>
      </c>
      <c r="R328" s="77">
        <f t="shared" si="43"/>
        <v>0</v>
      </c>
      <c r="T328" s="77">
        <v>326</v>
      </c>
    </row>
    <row r="329" spans="1:20" s="16" customFormat="1" hidden="1" outlineLevel="1">
      <c r="A329" s="29"/>
      <c r="B329" s="606">
        <v>300</v>
      </c>
      <c r="C329" s="607">
        <v>333</v>
      </c>
      <c r="D329" s="30"/>
      <c r="E329" s="50" t="s">
        <v>172</v>
      </c>
      <c r="F329" s="50" t="s">
        <v>173</v>
      </c>
      <c r="G329" s="909"/>
      <c r="H329" s="57"/>
      <c r="I329" s="321"/>
      <c r="J329" s="301"/>
      <c r="K329" s="59"/>
      <c r="L329" s="201"/>
      <c r="M329" s="202"/>
      <c r="O329" s="77" t="b">
        <f t="shared" si="40"/>
        <v>1</v>
      </c>
      <c r="P329" s="77" t="b">
        <f t="shared" si="41"/>
        <v>1</v>
      </c>
      <c r="Q329" s="77" t="b">
        <f t="shared" si="42"/>
        <v>1</v>
      </c>
      <c r="R329" s="77">
        <f t="shared" si="43"/>
        <v>0</v>
      </c>
      <c r="T329" s="77">
        <v>327</v>
      </c>
    </row>
    <row r="330" spans="1:20" ht="382.5" hidden="1" outlineLevel="1">
      <c r="A330" s="29"/>
      <c r="B330" s="606">
        <v>300</v>
      </c>
      <c r="C330" s="607">
        <v>333</v>
      </c>
      <c r="D330" s="30"/>
      <c r="E330" s="31" t="s">
        <v>1834</v>
      </c>
      <c r="F330" s="31" t="s">
        <v>4238</v>
      </c>
      <c r="G330" s="904"/>
      <c r="H330" s="32"/>
      <c r="I330" s="320"/>
      <c r="J330" s="159"/>
      <c r="K330" s="58"/>
      <c r="L330" s="199"/>
      <c r="M330" s="200"/>
      <c r="O330" s="77" t="b">
        <f t="shared" ref="O330:O393" si="48">ISBLANK(D330)</f>
        <v>1</v>
      </c>
      <c r="P330" s="77" t="b">
        <f t="shared" ref="P330:P393" si="49">ISBLANK(G330)</f>
        <v>1</v>
      </c>
      <c r="Q330" s="77" t="b">
        <f t="shared" ref="Q330:Q393" si="50">ISBLANK(M330)</f>
        <v>1</v>
      </c>
      <c r="R330" s="77">
        <f t="shared" ref="R330:R393" si="51">IF(AND(O330=P330,O330=Q330),,"!!!")</f>
        <v>0</v>
      </c>
      <c r="T330" s="77">
        <v>328</v>
      </c>
    </row>
    <row r="331" spans="1:20" hidden="1" outlineLevel="1">
      <c r="A331" s="29"/>
      <c r="B331" s="606">
        <v>300</v>
      </c>
      <c r="C331" s="607">
        <v>333</v>
      </c>
      <c r="D331" s="30">
        <v>31</v>
      </c>
      <c r="E331" s="31" t="s">
        <v>1820</v>
      </c>
      <c r="F331" s="31" t="s">
        <v>1811</v>
      </c>
      <c r="G331" s="904">
        <v>1</v>
      </c>
      <c r="H331" s="32" t="s">
        <v>3551</v>
      </c>
      <c r="I331" s="320"/>
      <c r="J331" s="159">
        <v>0</v>
      </c>
      <c r="K331" s="58">
        <v>0</v>
      </c>
      <c r="L331" s="199">
        <f t="shared" ref="L331:L347" si="52">J331+K331</f>
        <v>0</v>
      </c>
      <c r="M331" s="200">
        <f t="shared" ref="M331:M347" si="53">L331*(G331+I331)</f>
        <v>0</v>
      </c>
      <c r="O331" s="77" t="b">
        <f t="shared" si="48"/>
        <v>0</v>
      </c>
      <c r="P331" s="77" t="b">
        <f t="shared" si="49"/>
        <v>0</v>
      </c>
      <c r="Q331" s="77" t="b">
        <f t="shared" si="50"/>
        <v>0</v>
      </c>
      <c r="R331" s="77">
        <f t="shared" si="51"/>
        <v>0</v>
      </c>
      <c r="T331" s="77">
        <v>329</v>
      </c>
    </row>
    <row r="332" spans="1:20" hidden="1" outlineLevel="1">
      <c r="A332" s="29"/>
      <c r="B332" s="606">
        <v>300</v>
      </c>
      <c r="C332" s="607">
        <v>333</v>
      </c>
      <c r="D332" s="30">
        <v>32</v>
      </c>
      <c r="E332" s="31" t="s">
        <v>1821</v>
      </c>
      <c r="F332" s="31" t="s">
        <v>1812</v>
      </c>
      <c r="G332" s="904">
        <v>1</v>
      </c>
      <c r="H332" s="32" t="s">
        <v>3551</v>
      </c>
      <c r="I332" s="320"/>
      <c r="J332" s="159">
        <v>0</v>
      </c>
      <c r="K332" s="58">
        <v>0</v>
      </c>
      <c r="L332" s="199">
        <f t="shared" si="52"/>
        <v>0</v>
      </c>
      <c r="M332" s="200">
        <f t="shared" si="53"/>
        <v>0</v>
      </c>
      <c r="O332" s="77" t="b">
        <f t="shared" si="48"/>
        <v>0</v>
      </c>
      <c r="P332" s="77" t="b">
        <f t="shared" si="49"/>
        <v>0</v>
      </c>
      <c r="Q332" s="77" t="b">
        <f t="shared" si="50"/>
        <v>0</v>
      </c>
      <c r="R332" s="77">
        <f t="shared" si="51"/>
        <v>0</v>
      </c>
      <c r="T332" s="77">
        <v>330</v>
      </c>
    </row>
    <row r="333" spans="1:20" hidden="1" outlineLevel="1">
      <c r="A333" s="29"/>
      <c r="B333" s="606">
        <v>300</v>
      </c>
      <c r="C333" s="607">
        <v>333</v>
      </c>
      <c r="D333" s="30">
        <v>33</v>
      </c>
      <c r="E333" s="31" t="s">
        <v>1832</v>
      </c>
      <c r="F333" s="31" t="s">
        <v>1831</v>
      </c>
      <c r="G333" s="904">
        <v>1</v>
      </c>
      <c r="H333" s="32" t="s">
        <v>3551</v>
      </c>
      <c r="I333" s="320"/>
      <c r="J333" s="159">
        <v>0</v>
      </c>
      <c r="K333" s="58">
        <v>0</v>
      </c>
      <c r="L333" s="199">
        <f t="shared" si="52"/>
        <v>0</v>
      </c>
      <c r="M333" s="200">
        <f t="shared" si="53"/>
        <v>0</v>
      </c>
      <c r="O333" s="77" t="b">
        <f t="shared" si="48"/>
        <v>0</v>
      </c>
      <c r="P333" s="77" t="b">
        <f t="shared" si="49"/>
        <v>0</v>
      </c>
      <c r="Q333" s="77" t="b">
        <f t="shared" si="50"/>
        <v>0</v>
      </c>
      <c r="R333" s="77">
        <f t="shared" si="51"/>
        <v>0</v>
      </c>
      <c r="T333" s="77">
        <v>331</v>
      </c>
    </row>
    <row r="334" spans="1:20" hidden="1" outlineLevel="1">
      <c r="A334" s="29"/>
      <c r="B334" s="606">
        <v>300</v>
      </c>
      <c r="C334" s="607">
        <v>333</v>
      </c>
      <c r="D334" s="30">
        <v>34</v>
      </c>
      <c r="E334" s="31" t="s">
        <v>1835</v>
      </c>
      <c r="F334" s="31" t="s">
        <v>1836</v>
      </c>
      <c r="G334" s="904">
        <v>2</v>
      </c>
      <c r="H334" s="32" t="s">
        <v>3551</v>
      </c>
      <c r="I334" s="320"/>
      <c r="J334" s="159">
        <v>0</v>
      </c>
      <c r="K334" s="58">
        <v>0</v>
      </c>
      <c r="L334" s="199">
        <f t="shared" si="52"/>
        <v>0</v>
      </c>
      <c r="M334" s="200">
        <f t="shared" si="53"/>
        <v>0</v>
      </c>
      <c r="O334" s="77" t="b">
        <f t="shared" si="48"/>
        <v>0</v>
      </c>
      <c r="P334" s="77" t="b">
        <f t="shared" si="49"/>
        <v>0</v>
      </c>
      <c r="Q334" s="77" t="b">
        <f t="shared" si="50"/>
        <v>0</v>
      </c>
      <c r="R334" s="77">
        <f t="shared" si="51"/>
        <v>0</v>
      </c>
      <c r="T334" s="77">
        <v>332</v>
      </c>
    </row>
    <row r="335" spans="1:20" hidden="1" outlineLevel="1">
      <c r="A335" s="29"/>
      <c r="B335" s="606">
        <v>300</v>
      </c>
      <c r="C335" s="607">
        <v>333</v>
      </c>
      <c r="D335" s="30">
        <v>35</v>
      </c>
      <c r="E335" s="31" t="s">
        <v>1837</v>
      </c>
      <c r="F335" s="31" t="s">
        <v>1838</v>
      </c>
      <c r="G335" s="904">
        <v>1</v>
      </c>
      <c r="H335" s="32" t="s">
        <v>3551</v>
      </c>
      <c r="I335" s="320"/>
      <c r="J335" s="159">
        <v>0</v>
      </c>
      <c r="K335" s="58">
        <v>0</v>
      </c>
      <c r="L335" s="199">
        <f t="shared" si="52"/>
        <v>0</v>
      </c>
      <c r="M335" s="200">
        <f t="shared" si="53"/>
        <v>0</v>
      </c>
      <c r="O335" s="77" t="b">
        <f t="shared" si="48"/>
        <v>0</v>
      </c>
      <c r="P335" s="77" t="b">
        <f t="shared" si="49"/>
        <v>0</v>
      </c>
      <c r="Q335" s="77" t="b">
        <f t="shared" si="50"/>
        <v>0</v>
      </c>
      <c r="R335" s="77">
        <f t="shared" si="51"/>
        <v>0</v>
      </c>
      <c r="T335" s="77">
        <v>333</v>
      </c>
    </row>
    <row r="336" spans="1:20" hidden="1" outlineLevel="1">
      <c r="A336" s="29"/>
      <c r="B336" s="606">
        <v>300</v>
      </c>
      <c r="C336" s="607">
        <v>333</v>
      </c>
      <c r="D336" s="30">
        <v>36</v>
      </c>
      <c r="E336" s="31" t="s">
        <v>1822</v>
      </c>
      <c r="F336" s="31" t="s">
        <v>1921</v>
      </c>
      <c r="G336" s="904">
        <v>1</v>
      </c>
      <c r="H336" s="32" t="s">
        <v>3551</v>
      </c>
      <c r="I336" s="320"/>
      <c r="J336" s="159">
        <v>0</v>
      </c>
      <c r="K336" s="58">
        <v>0</v>
      </c>
      <c r="L336" s="199">
        <f t="shared" si="52"/>
        <v>0</v>
      </c>
      <c r="M336" s="200">
        <f t="shared" si="53"/>
        <v>0</v>
      </c>
      <c r="O336" s="77" t="b">
        <f t="shared" si="48"/>
        <v>0</v>
      </c>
      <c r="P336" s="77" t="b">
        <f t="shared" si="49"/>
        <v>0</v>
      </c>
      <c r="Q336" s="77" t="b">
        <f t="shared" si="50"/>
        <v>0</v>
      </c>
      <c r="R336" s="77">
        <f t="shared" si="51"/>
        <v>0</v>
      </c>
      <c r="T336" s="77">
        <v>334</v>
      </c>
    </row>
    <row r="337" spans="1:20" hidden="1" outlineLevel="1">
      <c r="A337" s="29"/>
      <c r="B337" s="606">
        <v>300</v>
      </c>
      <c r="C337" s="607">
        <v>333</v>
      </c>
      <c r="D337" s="30">
        <v>37</v>
      </c>
      <c r="E337" s="31" t="s">
        <v>1823</v>
      </c>
      <c r="F337" s="31" t="s">
        <v>1813</v>
      </c>
      <c r="G337" s="904">
        <v>1</v>
      </c>
      <c r="H337" s="32" t="s">
        <v>3551</v>
      </c>
      <c r="I337" s="320"/>
      <c r="J337" s="159">
        <v>0</v>
      </c>
      <c r="K337" s="58">
        <v>0</v>
      </c>
      <c r="L337" s="199">
        <f t="shared" si="52"/>
        <v>0</v>
      </c>
      <c r="M337" s="200">
        <f t="shared" si="53"/>
        <v>0</v>
      </c>
      <c r="O337" s="77" t="b">
        <f t="shared" si="48"/>
        <v>0</v>
      </c>
      <c r="P337" s="77" t="b">
        <f t="shared" si="49"/>
        <v>0</v>
      </c>
      <c r="Q337" s="77" t="b">
        <f t="shared" si="50"/>
        <v>0</v>
      </c>
      <c r="R337" s="77">
        <f t="shared" si="51"/>
        <v>0</v>
      </c>
      <c r="T337" s="77">
        <v>335</v>
      </c>
    </row>
    <row r="338" spans="1:20" hidden="1" outlineLevel="1">
      <c r="A338" s="29"/>
      <c r="B338" s="606">
        <v>300</v>
      </c>
      <c r="C338" s="607">
        <v>333</v>
      </c>
      <c r="D338" s="30">
        <v>38</v>
      </c>
      <c r="E338" s="31" t="s">
        <v>1824</v>
      </c>
      <c r="F338" s="31" t="s">
        <v>1814</v>
      </c>
      <c r="G338" s="904">
        <v>1</v>
      </c>
      <c r="H338" s="32" t="s">
        <v>3551</v>
      </c>
      <c r="I338" s="320"/>
      <c r="J338" s="159">
        <v>0</v>
      </c>
      <c r="K338" s="58">
        <v>0</v>
      </c>
      <c r="L338" s="199">
        <f t="shared" si="52"/>
        <v>0</v>
      </c>
      <c r="M338" s="200">
        <f t="shared" si="53"/>
        <v>0</v>
      </c>
      <c r="O338" s="77" t="b">
        <f t="shared" si="48"/>
        <v>0</v>
      </c>
      <c r="P338" s="77" t="b">
        <f t="shared" si="49"/>
        <v>0</v>
      </c>
      <c r="Q338" s="77" t="b">
        <f t="shared" si="50"/>
        <v>0</v>
      </c>
      <c r="R338" s="77">
        <f t="shared" si="51"/>
        <v>0</v>
      </c>
      <c r="T338" s="77">
        <v>336</v>
      </c>
    </row>
    <row r="339" spans="1:20" hidden="1" outlineLevel="1">
      <c r="A339" s="29"/>
      <c r="B339" s="606">
        <v>300</v>
      </c>
      <c r="C339" s="607">
        <v>333</v>
      </c>
      <c r="D339" s="30">
        <v>39</v>
      </c>
      <c r="E339" s="31" t="s">
        <v>1839</v>
      </c>
      <c r="F339" s="31" t="s">
        <v>1841</v>
      </c>
      <c r="G339" s="904">
        <v>1</v>
      </c>
      <c r="H339" s="32" t="s">
        <v>3551</v>
      </c>
      <c r="I339" s="320"/>
      <c r="J339" s="159">
        <v>0</v>
      </c>
      <c r="K339" s="58">
        <v>0</v>
      </c>
      <c r="L339" s="199">
        <f t="shared" si="52"/>
        <v>0</v>
      </c>
      <c r="M339" s="200">
        <f t="shared" si="53"/>
        <v>0</v>
      </c>
      <c r="O339" s="77" t="b">
        <f t="shared" si="48"/>
        <v>0</v>
      </c>
      <c r="P339" s="77" t="b">
        <f t="shared" si="49"/>
        <v>0</v>
      </c>
      <c r="Q339" s="77" t="b">
        <f t="shared" si="50"/>
        <v>0</v>
      </c>
      <c r="R339" s="77">
        <f t="shared" si="51"/>
        <v>0</v>
      </c>
      <c r="T339" s="77">
        <v>337</v>
      </c>
    </row>
    <row r="340" spans="1:20" hidden="1" outlineLevel="1">
      <c r="A340" s="29"/>
      <c r="B340" s="606">
        <v>300</v>
      </c>
      <c r="C340" s="607">
        <v>333</v>
      </c>
      <c r="D340" s="30">
        <v>40</v>
      </c>
      <c r="E340" s="31" t="s">
        <v>1840</v>
      </c>
      <c r="F340" s="31" t="s">
        <v>1842</v>
      </c>
      <c r="G340" s="904">
        <v>1</v>
      </c>
      <c r="H340" s="32" t="s">
        <v>3551</v>
      </c>
      <c r="I340" s="320"/>
      <c r="J340" s="159">
        <v>0</v>
      </c>
      <c r="K340" s="58">
        <v>0</v>
      </c>
      <c r="L340" s="199">
        <f t="shared" si="52"/>
        <v>0</v>
      </c>
      <c r="M340" s="200">
        <f t="shared" si="53"/>
        <v>0</v>
      </c>
      <c r="O340" s="77" t="b">
        <f t="shared" si="48"/>
        <v>0</v>
      </c>
      <c r="P340" s="77" t="b">
        <f t="shared" si="49"/>
        <v>0</v>
      </c>
      <c r="Q340" s="77" t="b">
        <f t="shared" si="50"/>
        <v>0</v>
      </c>
      <c r="R340" s="77">
        <f t="shared" si="51"/>
        <v>0</v>
      </c>
      <c r="T340" s="77">
        <v>338</v>
      </c>
    </row>
    <row r="341" spans="1:20" hidden="1" outlineLevel="1">
      <c r="A341" s="29"/>
      <c r="B341" s="606">
        <v>300</v>
      </c>
      <c r="C341" s="607">
        <v>333</v>
      </c>
      <c r="D341" s="30">
        <v>41</v>
      </c>
      <c r="E341" s="31" t="s">
        <v>1825</v>
      </c>
      <c r="F341" s="31" t="s">
        <v>1808</v>
      </c>
      <c r="G341" s="904">
        <v>1</v>
      </c>
      <c r="H341" s="32" t="s">
        <v>3551</v>
      </c>
      <c r="I341" s="320"/>
      <c r="J341" s="159">
        <v>0</v>
      </c>
      <c r="K341" s="58">
        <v>0</v>
      </c>
      <c r="L341" s="199">
        <f t="shared" si="52"/>
        <v>0</v>
      </c>
      <c r="M341" s="200">
        <f t="shared" si="53"/>
        <v>0</v>
      </c>
      <c r="O341" s="77" t="b">
        <f t="shared" si="48"/>
        <v>0</v>
      </c>
      <c r="P341" s="77" t="b">
        <f t="shared" si="49"/>
        <v>0</v>
      </c>
      <c r="Q341" s="77" t="b">
        <f t="shared" si="50"/>
        <v>0</v>
      </c>
      <c r="R341" s="77">
        <f t="shared" si="51"/>
        <v>0</v>
      </c>
      <c r="T341" s="77">
        <v>339</v>
      </c>
    </row>
    <row r="342" spans="1:20" hidden="1" outlineLevel="1">
      <c r="A342" s="29"/>
      <c r="B342" s="606">
        <v>300</v>
      </c>
      <c r="C342" s="607">
        <v>333</v>
      </c>
      <c r="D342" s="30">
        <v>42</v>
      </c>
      <c r="E342" s="31" t="s">
        <v>1826</v>
      </c>
      <c r="F342" s="31" t="s">
        <v>1815</v>
      </c>
      <c r="G342" s="904">
        <v>2</v>
      </c>
      <c r="H342" s="32" t="s">
        <v>3551</v>
      </c>
      <c r="I342" s="320"/>
      <c r="J342" s="159">
        <v>0</v>
      </c>
      <c r="K342" s="58">
        <v>0</v>
      </c>
      <c r="L342" s="199">
        <f t="shared" si="52"/>
        <v>0</v>
      </c>
      <c r="M342" s="200">
        <f t="shared" si="53"/>
        <v>0</v>
      </c>
      <c r="O342" s="77" t="b">
        <f t="shared" si="48"/>
        <v>0</v>
      </c>
      <c r="P342" s="77" t="b">
        <f t="shared" si="49"/>
        <v>0</v>
      </c>
      <c r="Q342" s="77" t="b">
        <f t="shared" si="50"/>
        <v>0</v>
      </c>
      <c r="R342" s="77">
        <f t="shared" si="51"/>
        <v>0</v>
      </c>
      <c r="T342" s="77">
        <v>340</v>
      </c>
    </row>
    <row r="343" spans="1:20" hidden="1" outlineLevel="1">
      <c r="A343" s="29"/>
      <c r="B343" s="606">
        <v>300</v>
      </c>
      <c r="C343" s="607">
        <v>333</v>
      </c>
      <c r="D343" s="30">
        <v>43</v>
      </c>
      <c r="E343" s="31" t="s">
        <v>1827</v>
      </c>
      <c r="F343" s="31" t="s">
        <v>1816</v>
      </c>
      <c r="G343" s="904">
        <v>1</v>
      </c>
      <c r="H343" s="32" t="s">
        <v>3551</v>
      </c>
      <c r="I343" s="320"/>
      <c r="J343" s="159">
        <v>0</v>
      </c>
      <c r="K343" s="58">
        <v>0</v>
      </c>
      <c r="L343" s="199">
        <f t="shared" si="52"/>
        <v>0</v>
      </c>
      <c r="M343" s="200">
        <f t="shared" si="53"/>
        <v>0</v>
      </c>
      <c r="O343" s="77" t="b">
        <f t="shared" si="48"/>
        <v>0</v>
      </c>
      <c r="P343" s="77" t="b">
        <f t="shared" si="49"/>
        <v>0</v>
      </c>
      <c r="Q343" s="77" t="b">
        <f t="shared" si="50"/>
        <v>0</v>
      </c>
      <c r="R343" s="77">
        <f t="shared" si="51"/>
        <v>0</v>
      </c>
      <c r="T343" s="77">
        <v>341</v>
      </c>
    </row>
    <row r="344" spans="1:20" hidden="1" outlineLevel="1">
      <c r="A344" s="29"/>
      <c r="B344" s="606">
        <v>300</v>
      </c>
      <c r="C344" s="607">
        <v>333</v>
      </c>
      <c r="D344" s="30">
        <v>44</v>
      </c>
      <c r="E344" s="31" t="s">
        <v>1828</v>
      </c>
      <c r="F344" s="31" t="s">
        <v>1817</v>
      </c>
      <c r="G344" s="904">
        <v>2</v>
      </c>
      <c r="H344" s="32" t="s">
        <v>3551</v>
      </c>
      <c r="I344" s="320"/>
      <c r="J344" s="159">
        <v>0</v>
      </c>
      <c r="K344" s="58">
        <v>0</v>
      </c>
      <c r="L344" s="199">
        <f t="shared" si="52"/>
        <v>0</v>
      </c>
      <c r="M344" s="200">
        <f t="shared" si="53"/>
        <v>0</v>
      </c>
      <c r="O344" s="77" t="b">
        <f t="shared" si="48"/>
        <v>0</v>
      </c>
      <c r="P344" s="77" t="b">
        <f t="shared" si="49"/>
        <v>0</v>
      </c>
      <c r="Q344" s="77" t="b">
        <f t="shared" si="50"/>
        <v>0</v>
      </c>
      <c r="R344" s="77">
        <f t="shared" si="51"/>
        <v>0</v>
      </c>
      <c r="T344" s="77">
        <v>342</v>
      </c>
    </row>
    <row r="345" spans="1:20" hidden="1" outlineLevel="1">
      <c r="A345" s="29"/>
      <c r="B345" s="606">
        <v>300</v>
      </c>
      <c r="C345" s="607">
        <v>333</v>
      </c>
      <c r="D345" s="30">
        <v>45</v>
      </c>
      <c r="E345" s="31" t="s">
        <v>1829</v>
      </c>
      <c r="F345" s="31" t="s">
        <v>1818</v>
      </c>
      <c r="G345" s="904">
        <v>1</v>
      </c>
      <c r="H345" s="32" t="s">
        <v>3551</v>
      </c>
      <c r="I345" s="320"/>
      <c r="J345" s="159">
        <v>0</v>
      </c>
      <c r="K345" s="58">
        <v>0</v>
      </c>
      <c r="L345" s="199">
        <f t="shared" si="52"/>
        <v>0</v>
      </c>
      <c r="M345" s="200">
        <f t="shared" si="53"/>
        <v>0</v>
      </c>
      <c r="O345" s="77" t="b">
        <f t="shared" si="48"/>
        <v>0</v>
      </c>
      <c r="P345" s="77" t="b">
        <f t="shared" si="49"/>
        <v>0</v>
      </c>
      <c r="Q345" s="77" t="b">
        <f t="shared" si="50"/>
        <v>0</v>
      </c>
      <c r="R345" s="77">
        <f t="shared" si="51"/>
        <v>0</v>
      </c>
      <c r="T345" s="77">
        <v>343</v>
      </c>
    </row>
    <row r="346" spans="1:20" hidden="1" outlineLevel="1">
      <c r="A346" s="29"/>
      <c r="B346" s="606">
        <v>300</v>
      </c>
      <c r="C346" s="607">
        <v>333</v>
      </c>
      <c r="D346" s="30">
        <v>46</v>
      </c>
      <c r="E346" s="31" t="s">
        <v>1830</v>
      </c>
      <c r="F346" s="31" t="s">
        <v>1819</v>
      </c>
      <c r="G346" s="904">
        <v>1</v>
      </c>
      <c r="H346" s="32" t="s">
        <v>3551</v>
      </c>
      <c r="I346" s="320"/>
      <c r="J346" s="159">
        <v>0</v>
      </c>
      <c r="K346" s="58">
        <v>0</v>
      </c>
      <c r="L346" s="199">
        <f t="shared" si="52"/>
        <v>0</v>
      </c>
      <c r="M346" s="200">
        <f t="shared" si="53"/>
        <v>0</v>
      </c>
      <c r="O346" s="77" t="b">
        <f t="shared" si="48"/>
        <v>0</v>
      </c>
      <c r="P346" s="77" t="b">
        <f t="shared" si="49"/>
        <v>0</v>
      </c>
      <c r="Q346" s="77" t="b">
        <f t="shared" si="50"/>
        <v>0</v>
      </c>
      <c r="R346" s="77">
        <f t="shared" si="51"/>
        <v>0</v>
      </c>
      <c r="T346" s="77">
        <v>344</v>
      </c>
    </row>
    <row r="347" spans="1:20" ht="13.5" hidden="1" outlineLevel="1" thickBot="1">
      <c r="A347" s="29"/>
      <c r="B347" s="606">
        <v>300</v>
      </c>
      <c r="C347" s="608">
        <v>333</v>
      </c>
      <c r="D347" s="37">
        <v>47</v>
      </c>
      <c r="E347" s="38" t="s">
        <v>4239</v>
      </c>
      <c r="F347" s="38" t="s">
        <v>4240</v>
      </c>
      <c r="G347" s="906">
        <v>32.299999999999997</v>
      </c>
      <c r="H347" s="39" t="s">
        <v>0</v>
      </c>
      <c r="I347" s="320"/>
      <c r="J347" s="159">
        <v>0</v>
      </c>
      <c r="K347" s="159">
        <v>0</v>
      </c>
      <c r="L347" s="232">
        <f t="shared" si="52"/>
        <v>0</v>
      </c>
      <c r="M347" s="200">
        <f t="shared" si="53"/>
        <v>0</v>
      </c>
      <c r="O347" s="77" t="b">
        <f t="shared" si="48"/>
        <v>0</v>
      </c>
      <c r="P347" s="77" t="b">
        <f t="shared" si="49"/>
        <v>0</v>
      </c>
      <c r="Q347" s="77" t="b">
        <f t="shared" si="50"/>
        <v>0</v>
      </c>
      <c r="R347" s="77">
        <f t="shared" si="51"/>
        <v>0</v>
      </c>
      <c r="T347" s="77">
        <v>345</v>
      </c>
    </row>
    <row r="348" spans="1:20" ht="13.5" hidden="1" outlineLevel="1" thickBot="1">
      <c r="A348" s="33"/>
      <c r="B348" s="609">
        <v>300</v>
      </c>
      <c r="C348" s="610">
        <v>332</v>
      </c>
      <c r="D348" s="431"/>
      <c r="E348" s="60" t="s">
        <v>1927</v>
      </c>
      <c r="F348" s="60" t="s">
        <v>1928</v>
      </c>
      <c r="G348" s="905"/>
      <c r="H348" s="294"/>
      <c r="I348" s="323"/>
      <c r="J348" s="95"/>
      <c r="K348" s="23"/>
      <c r="L348" s="194"/>
      <c r="M348" s="203">
        <f>SUM(M284:M347)</f>
        <v>0</v>
      </c>
      <c r="O348" s="77" t="b">
        <f t="shared" si="48"/>
        <v>1</v>
      </c>
      <c r="P348" s="77" t="b">
        <f t="shared" si="49"/>
        <v>1</v>
      </c>
      <c r="Q348" s="77" t="b">
        <f t="shared" si="50"/>
        <v>0</v>
      </c>
      <c r="R348" s="77" t="str">
        <f t="shared" si="51"/>
        <v>!!!</v>
      </c>
      <c r="T348" s="77">
        <v>346</v>
      </c>
    </row>
    <row r="349" spans="1:20" ht="13.5" hidden="1" outlineLevel="1" thickBot="1">
      <c r="A349" s="33"/>
      <c r="B349" s="609">
        <v>300</v>
      </c>
      <c r="C349" s="610">
        <v>339</v>
      </c>
      <c r="D349" s="431"/>
      <c r="E349" s="466" t="s">
        <v>167</v>
      </c>
      <c r="F349" s="466" t="s">
        <v>1972</v>
      </c>
      <c r="G349" s="913"/>
      <c r="H349" s="467"/>
      <c r="I349" s="468"/>
      <c r="J349" s="469"/>
      <c r="K349" s="470"/>
      <c r="L349" s="471"/>
      <c r="M349" s="191"/>
      <c r="O349" s="77" t="b">
        <f t="shared" si="48"/>
        <v>1</v>
      </c>
      <c r="P349" s="77" t="b">
        <f t="shared" si="49"/>
        <v>1</v>
      </c>
      <c r="Q349" s="77" t="b">
        <f t="shared" si="50"/>
        <v>1</v>
      </c>
      <c r="R349" s="77">
        <f t="shared" si="51"/>
        <v>0</v>
      </c>
      <c r="T349" s="77">
        <v>347</v>
      </c>
    </row>
    <row r="350" spans="1:20" s="464" customFormat="1" ht="67.5" hidden="1" outlineLevel="1">
      <c r="A350" s="29"/>
      <c r="B350" s="606">
        <v>300</v>
      </c>
      <c r="C350" s="607">
        <v>339</v>
      </c>
      <c r="D350" s="30">
        <v>19</v>
      </c>
      <c r="E350" s="78" t="s">
        <v>1975</v>
      </c>
      <c r="F350" s="78" t="s">
        <v>1974</v>
      </c>
      <c r="G350" s="906">
        <v>1</v>
      </c>
      <c r="H350" s="79" t="s">
        <v>1973</v>
      </c>
      <c r="I350" s="320"/>
      <c r="J350" s="159">
        <v>0</v>
      </c>
      <c r="K350" s="58">
        <v>0</v>
      </c>
      <c r="L350" s="199">
        <f>J350+K350</f>
        <v>0</v>
      </c>
      <c r="M350" s="200">
        <f>L350*(G350+I350)</f>
        <v>0</v>
      </c>
      <c r="O350" s="77" t="b">
        <f t="shared" si="48"/>
        <v>0</v>
      </c>
      <c r="P350" s="77" t="b">
        <f t="shared" si="49"/>
        <v>0</v>
      </c>
      <c r="Q350" s="77" t="b">
        <f t="shared" si="50"/>
        <v>0</v>
      </c>
      <c r="R350" s="77">
        <f t="shared" si="51"/>
        <v>0</v>
      </c>
      <c r="T350" s="77">
        <v>348</v>
      </c>
    </row>
    <row r="351" spans="1:20" s="464" customFormat="1" hidden="1" outlineLevel="1">
      <c r="A351" s="29"/>
      <c r="B351" s="606">
        <v>300</v>
      </c>
      <c r="C351" s="607">
        <v>339</v>
      </c>
      <c r="D351" s="30"/>
      <c r="E351" s="161" t="s">
        <v>4643</v>
      </c>
      <c r="F351" s="161" t="s">
        <v>4640</v>
      </c>
      <c r="G351" s="906"/>
      <c r="H351" s="79"/>
      <c r="I351" s="320"/>
      <c r="J351" s="472"/>
      <c r="K351" s="472"/>
      <c r="L351" s="473"/>
      <c r="M351" s="200"/>
      <c r="O351" s="77" t="b">
        <f t="shared" si="48"/>
        <v>1</v>
      </c>
      <c r="P351" s="77" t="b">
        <f t="shared" si="49"/>
        <v>1</v>
      </c>
      <c r="Q351" s="77" t="b">
        <f t="shared" si="50"/>
        <v>1</v>
      </c>
      <c r="R351" s="77">
        <f t="shared" si="51"/>
        <v>0</v>
      </c>
      <c r="T351" s="77">
        <v>349</v>
      </c>
    </row>
    <row r="352" spans="1:20" s="464" customFormat="1" hidden="1" outlineLevel="1">
      <c r="A352" s="29"/>
      <c r="B352" s="606">
        <v>300</v>
      </c>
      <c r="C352" s="607">
        <v>339</v>
      </c>
      <c r="D352" s="30">
        <v>20</v>
      </c>
      <c r="E352" s="78" t="s">
        <v>4642</v>
      </c>
      <c r="F352" s="78" t="s">
        <v>4641</v>
      </c>
      <c r="G352" s="906">
        <v>400</v>
      </c>
      <c r="H352" s="79" t="s">
        <v>0</v>
      </c>
      <c r="I352" s="320"/>
      <c r="J352" s="159">
        <v>0</v>
      </c>
      <c r="K352" s="58">
        <v>0</v>
      </c>
      <c r="L352" s="199">
        <f>J352+K352</f>
        <v>0</v>
      </c>
      <c r="M352" s="200">
        <f>L352*(G352+I352)</f>
        <v>0</v>
      </c>
      <c r="O352" s="77" t="b">
        <f t="shared" si="48"/>
        <v>0</v>
      </c>
      <c r="P352" s="77" t="b">
        <f t="shared" si="49"/>
        <v>0</v>
      </c>
      <c r="Q352" s="77" t="b">
        <f t="shared" si="50"/>
        <v>0</v>
      </c>
      <c r="R352" s="77">
        <f t="shared" si="51"/>
        <v>0</v>
      </c>
      <c r="T352" s="77">
        <v>350</v>
      </c>
    </row>
    <row r="353" spans="1:20" s="464" customFormat="1" ht="13.5" hidden="1" outlineLevel="1" thickBot="1">
      <c r="A353" s="29"/>
      <c r="B353" s="613"/>
      <c r="C353" s="617"/>
      <c r="D353" s="432"/>
      <c r="E353" s="161"/>
      <c r="F353" s="161"/>
      <c r="G353" s="906"/>
      <c r="H353" s="79"/>
      <c r="I353" s="320"/>
      <c r="J353" s="472"/>
      <c r="K353" s="472"/>
      <c r="L353" s="473"/>
      <c r="M353" s="200"/>
      <c r="O353" s="77" t="b">
        <f t="shared" si="48"/>
        <v>1</v>
      </c>
      <c r="P353" s="77" t="b">
        <f t="shared" si="49"/>
        <v>1</v>
      </c>
      <c r="Q353" s="77" t="b">
        <f t="shared" si="50"/>
        <v>1</v>
      </c>
      <c r="R353" s="77">
        <f t="shared" si="51"/>
        <v>0</v>
      </c>
      <c r="T353" s="77">
        <v>351</v>
      </c>
    </row>
    <row r="354" spans="1:20" ht="13.5" hidden="1" outlineLevel="1" thickBot="1">
      <c r="A354" s="33"/>
      <c r="B354" s="609">
        <v>300</v>
      </c>
      <c r="C354" s="610">
        <v>339</v>
      </c>
      <c r="D354" s="431"/>
      <c r="E354" s="60" t="s">
        <v>168</v>
      </c>
      <c r="F354" s="60" t="s">
        <v>166</v>
      </c>
      <c r="G354" s="905"/>
      <c r="H354" s="294"/>
      <c r="I354" s="323"/>
      <c r="J354" s="95"/>
      <c r="K354" s="23"/>
      <c r="L354" s="194"/>
      <c r="M354" s="203">
        <f>SUM(M350:M353)</f>
        <v>0</v>
      </c>
      <c r="O354" s="77" t="b">
        <f t="shared" si="48"/>
        <v>1</v>
      </c>
      <c r="P354" s="77" t="b">
        <f t="shared" si="49"/>
        <v>1</v>
      </c>
      <c r="Q354" s="77" t="b">
        <f t="shared" si="50"/>
        <v>0</v>
      </c>
      <c r="R354" s="77" t="str">
        <f t="shared" si="51"/>
        <v>!!!</v>
      </c>
      <c r="T354" s="77">
        <v>352</v>
      </c>
    </row>
    <row r="355" spans="1:20" ht="34.9" customHeight="1" collapsed="1" thickBot="1">
      <c r="A355" s="373"/>
      <c r="B355" s="601">
        <v>300</v>
      </c>
      <c r="C355" s="611">
        <v>360</v>
      </c>
      <c r="D355" s="431"/>
      <c r="E355" s="21" t="s">
        <v>5238</v>
      </c>
      <c r="F355" s="21" t="s">
        <v>5239</v>
      </c>
      <c r="G355" s="900"/>
      <c r="H355" s="292"/>
      <c r="I355" s="311"/>
      <c r="J355" s="95"/>
      <c r="K355" s="23"/>
      <c r="L355" s="23"/>
      <c r="M355" s="191">
        <f>SUMIF(D357:D395,"&gt;0",M357:M395)</f>
        <v>0</v>
      </c>
      <c r="O355" s="77" t="b">
        <f t="shared" si="48"/>
        <v>1</v>
      </c>
      <c r="P355" s="77" t="b">
        <f t="shared" si="49"/>
        <v>1</v>
      </c>
      <c r="Q355" s="77" t="b">
        <f t="shared" si="50"/>
        <v>0</v>
      </c>
      <c r="R355" s="77" t="str">
        <f t="shared" si="51"/>
        <v>!!!</v>
      </c>
      <c r="T355" s="77">
        <v>353</v>
      </c>
    </row>
    <row r="356" spans="1:20" ht="16.5" hidden="1" outlineLevel="1" thickBot="1">
      <c r="A356" s="24"/>
      <c r="B356" s="603"/>
      <c r="C356" s="604"/>
      <c r="D356" s="555"/>
      <c r="E356" s="25" t="s">
        <v>48</v>
      </c>
      <c r="F356" s="26" t="s">
        <v>47</v>
      </c>
      <c r="G356" s="901"/>
      <c r="H356" s="130"/>
      <c r="I356" s="328"/>
      <c r="J356" s="131"/>
      <c r="K356" s="27"/>
      <c r="L356" s="195"/>
      <c r="M356" s="204"/>
      <c r="O356" s="77" t="b">
        <f t="shared" si="48"/>
        <v>1</v>
      </c>
      <c r="P356" s="77" t="b">
        <f t="shared" si="49"/>
        <v>1</v>
      </c>
      <c r="Q356" s="77" t="b">
        <f t="shared" si="50"/>
        <v>1</v>
      </c>
      <c r="R356" s="77">
        <f t="shared" si="51"/>
        <v>0</v>
      </c>
      <c r="T356" s="77">
        <v>354</v>
      </c>
    </row>
    <row r="357" spans="1:20" ht="15.75" hidden="1" outlineLevel="1" thickBot="1">
      <c r="A357" s="576"/>
      <c r="B357" s="601">
        <v>300</v>
      </c>
      <c r="C357" s="611">
        <v>361</v>
      </c>
      <c r="D357" s="556"/>
      <c r="E357" s="1" t="s">
        <v>25</v>
      </c>
      <c r="F357" s="1" t="s">
        <v>176</v>
      </c>
      <c r="G357" s="902"/>
      <c r="H357" s="293"/>
      <c r="I357" s="329"/>
      <c r="J357" s="298"/>
      <c r="K357" s="2"/>
      <c r="L357" s="205"/>
      <c r="M357" s="206"/>
      <c r="O357" s="77" t="b">
        <f t="shared" si="48"/>
        <v>1</v>
      </c>
      <c r="P357" s="77" t="b">
        <f t="shared" si="49"/>
        <v>1</v>
      </c>
      <c r="Q357" s="77" t="b">
        <f t="shared" si="50"/>
        <v>1</v>
      </c>
      <c r="R357" s="77">
        <f t="shared" si="51"/>
        <v>0</v>
      </c>
      <c r="T357" s="77">
        <v>355</v>
      </c>
    </row>
    <row r="358" spans="1:20" ht="15" hidden="1" outlineLevel="1">
      <c r="A358" s="578"/>
      <c r="B358" s="618"/>
      <c r="C358" s="621"/>
      <c r="D358" s="560"/>
      <c r="E358" s="81" t="s">
        <v>4644</v>
      </c>
      <c r="F358" s="81" t="s">
        <v>4645</v>
      </c>
      <c r="G358" s="907"/>
      <c r="H358" s="71"/>
      <c r="I358" s="330"/>
      <c r="J358" s="302"/>
      <c r="K358" s="72"/>
      <c r="L358" s="207"/>
      <c r="M358" s="208"/>
      <c r="O358" s="77" t="b">
        <f t="shared" si="48"/>
        <v>1</v>
      </c>
      <c r="P358" s="77" t="b">
        <f t="shared" si="49"/>
        <v>1</v>
      </c>
      <c r="Q358" s="77" t="b">
        <f t="shared" si="50"/>
        <v>1</v>
      </c>
      <c r="R358" s="77">
        <f t="shared" si="51"/>
        <v>0</v>
      </c>
      <c r="T358" s="77">
        <v>356</v>
      </c>
    </row>
    <row r="359" spans="1:20" s="16" customFormat="1" hidden="1" outlineLevel="1">
      <c r="A359" s="29"/>
      <c r="B359" s="613"/>
      <c r="C359" s="617"/>
      <c r="D359" s="37"/>
      <c r="E359" s="88" t="s">
        <v>1930</v>
      </c>
      <c r="F359" s="450" t="s">
        <v>1931</v>
      </c>
      <c r="G359" s="906"/>
      <c r="H359" s="39"/>
      <c r="I359" s="474"/>
      <c r="J359" s="159"/>
      <c r="K359" s="159"/>
      <c r="L359" s="232"/>
      <c r="M359" s="200"/>
      <c r="O359" s="77" t="b">
        <f t="shared" si="48"/>
        <v>1</v>
      </c>
      <c r="P359" s="77" t="b">
        <f t="shared" si="49"/>
        <v>1</v>
      </c>
      <c r="Q359" s="77" t="b">
        <f t="shared" si="50"/>
        <v>1</v>
      </c>
      <c r="R359" s="77">
        <f t="shared" si="51"/>
        <v>0</v>
      </c>
      <c r="T359" s="77">
        <v>357</v>
      </c>
    </row>
    <row r="360" spans="1:20" ht="33.75" hidden="1" outlineLevel="1">
      <c r="A360" s="29"/>
      <c r="B360" s="606">
        <v>300</v>
      </c>
      <c r="C360" s="607">
        <v>361</v>
      </c>
      <c r="D360" s="30">
        <v>74</v>
      </c>
      <c r="E360" s="42" t="s">
        <v>4647</v>
      </c>
      <c r="F360" s="31" t="s">
        <v>4646</v>
      </c>
      <c r="G360" s="904">
        <f>26506+750+2900+105+167+107</f>
        <v>30535</v>
      </c>
      <c r="H360" s="32" t="s">
        <v>0</v>
      </c>
      <c r="I360" s="474"/>
      <c r="J360" s="159">
        <v>0</v>
      </c>
      <c r="K360" s="58">
        <v>0</v>
      </c>
      <c r="L360" s="199">
        <f t="shared" ref="L360:L373" si="54">J360+K360</f>
        <v>0</v>
      </c>
      <c r="M360" s="200">
        <f t="shared" ref="M360:M373" si="55">L360*(G360+I360)</f>
        <v>0</v>
      </c>
      <c r="O360" s="77" t="b">
        <f t="shared" si="48"/>
        <v>0</v>
      </c>
      <c r="P360" s="77" t="b">
        <f t="shared" si="49"/>
        <v>0</v>
      </c>
      <c r="Q360" s="77" t="b">
        <f t="shared" si="50"/>
        <v>0</v>
      </c>
      <c r="R360" s="77">
        <f t="shared" si="51"/>
        <v>0</v>
      </c>
      <c r="T360" s="77">
        <v>358</v>
      </c>
    </row>
    <row r="361" spans="1:20" ht="22.5" hidden="1" outlineLevel="1">
      <c r="A361" s="29"/>
      <c r="B361" s="606">
        <v>300</v>
      </c>
      <c r="C361" s="607">
        <v>361</v>
      </c>
      <c r="D361" s="30">
        <v>75</v>
      </c>
      <c r="E361" s="42" t="s">
        <v>1934</v>
      </c>
      <c r="F361" s="31" t="s">
        <v>1935</v>
      </c>
      <c r="G361" s="904">
        <v>750</v>
      </c>
      <c r="H361" s="32" t="s">
        <v>0</v>
      </c>
      <c r="I361" s="474"/>
      <c r="J361" s="159">
        <v>0</v>
      </c>
      <c r="K361" s="58">
        <v>0</v>
      </c>
      <c r="L361" s="199">
        <f t="shared" si="54"/>
        <v>0</v>
      </c>
      <c r="M361" s="200">
        <f t="shared" si="55"/>
        <v>0</v>
      </c>
      <c r="O361" s="77" t="b">
        <f t="shared" si="48"/>
        <v>0</v>
      </c>
      <c r="P361" s="77" t="b">
        <f t="shared" si="49"/>
        <v>0</v>
      </c>
      <c r="Q361" s="77" t="b">
        <f t="shared" si="50"/>
        <v>0</v>
      </c>
      <c r="R361" s="77">
        <f t="shared" si="51"/>
        <v>0</v>
      </c>
      <c r="T361" s="77">
        <v>359</v>
      </c>
    </row>
    <row r="362" spans="1:20" ht="22.5" hidden="1" outlineLevel="1">
      <c r="A362" s="29"/>
      <c r="B362" s="606">
        <v>300</v>
      </c>
      <c r="C362" s="607">
        <v>361</v>
      </c>
      <c r="D362" s="30">
        <v>76</v>
      </c>
      <c r="E362" s="42" t="s">
        <v>1936</v>
      </c>
      <c r="F362" s="31" t="s">
        <v>1937</v>
      </c>
      <c r="G362" s="904">
        <v>30535</v>
      </c>
      <c r="H362" s="32" t="s">
        <v>0</v>
      </c>
      <c r="I362" s="474"/>
      <c r="J362" s="159">
        <v>0</v>
      </c>
      <c r="K362" s="58">
        <v>0</v>
      </c>
      <c r="L362" s="199">
        <f t="shared" si="54"/>
        <v>0</v>
      </c>
      <c r="M362" s="200">
        <f t="shared" si="55"/>
        <v>0</v>
      </c>
      <c r="O362" s="77" t="b">
        <f t="shared" si="48"/>
        <v>0</v>
      </c>
      <c r="P362" s="77" t="b">
        <f t="shared" si="49"/>
        <v>0</v>
      </c>
      <c r="Q362" s="77" t="b">
        <f t="shared" si="50"/>
        <v>0</v>
      </c>
      <c r="R362" s="77">
        <f t="shared" si="51"/>
        <v>0</v>
      </c>
      <c r="T362" s="77">
        <v>360</v>
      </c>
    </row>
    <row r="363" spans="1:20" ht="33.75" hidden="1" outlineLevel="1">
      <c r="A363" s="29" t="s">
        <v>5251</v>
      </c>
      <c r="B363" s="606">
        <v>300</v>
      </c>
      <c r="C363" s="607">
        <v>361</v>
      </c>
      <c r="D363" s="30">
        <v>77</v>
      </c>
      <c r="E363" s="42" t="s">
        <v>5769</v>
      </c>
      <c r="F363" s="31" t="s">
        <v>5770</v>
      </c>
      <c r="G363" s="904">
        <f>26506+105+167+107</f>
        <v>26885</v>
      </c>
      <c r="H363" s="32" t="s">
        <v>0</v>
      </c>
      <c r="I363" s="474"/>
      <c r="J363" s="159">
        <v>0</v>
      </c>
      <c r="K363" s="58">
        <v>0</v>
      </c>
      <c r="L363" s="199">
        <f t="shared" si="54"/>
        <v>0</v>
      </c>
      <c r="M363" s="200">
        <f t="shared" si="55"/>
        <v>0</v>
      </c>
      <c r="O363" s="77" t="b">
        <f t="shared" si="48"/>
        <v>0</v>
      </c>
      <c r="P363" s="77" t="b">
        <f t="shared" si="49"/>
        <v>0</v>
      </c>
      <c r="Q363" s="77" t="b">
        <f t="shared" si="50"/>
        <v>0</v>
      </c>
      <c r="R363" s="77">
        <f t="shared" si="51"/>
        <v>0</v>
      </c>
      <c r="T363" s="77">
        <v>361</v>
      </c>
    </row>
    <row r="364" spans="1:20" ht="33.75" hidden="1" outlineLevel="1">
      <c r="A364" s="29"/>
      <c r="B364" s="606">
        <v>300</v>
      </c>
      <c r="C364" s="607">
        <v>361</v>
      </c>
      <c r="D364" s="30">
        <v>78</v>
      </c>
      <c r="E364" s="42" t="s">
        <v>5741</v>
      </c>
      <c r="F364" s="31" t="s">
        <v>5771</v>
      </c>
      <c r="G364" s="904">
        <f>2900+167</f>
        <v>3067</v>
      </c>
      <c r="H364" s="32" t="s">
        <v>0</v>
      </c>
      <c r="I364" s="474"/>
      <c r="J364" s="159">
        <v>0</v>
      </c>
      <c r="K364" s="58">
        <v>0</v>
      </c>
      <c r="L364" s="199">
        <f t="shared" si="54"/>
        <v>0</v>
      </c>
      <c r="M364" s="200">
        <f t="shared" si="55"/>
        <v>0</v>
      </c>
      <c r="O364" s="77" t="b">
        <f t="shared" si="48"/>
        <v>0</v>
      </c>
      <c r="P364" s="77" t="b">
        <f t="shared" si="49"/>
        <v>0</v>
      </c>
      <c r="Q364" s="77" t="b">
        <f t="shared" si="50"/>
        <v>0</v>
      </c>
      <c r="R364" s="77">
        <f t="shared" si="51"/>
        <v>0</v>
      </c>
      <c r="T364" s="77">
        <v>362</v>
      </c>
    </row>
    <row r="365" spans="1:20" ht="22.5" hidden="1" outlineLevel="1">
      <c r="A365" s="29" t="s">
        <v>5251</v>
      </c>
      <c r="B365" s="606">
        <v>300</v>
      </c>
      <c r="C365" s="607">
        <v>361</v>
      </c>
      <c r="D365" s="30">
        <v>79</v>
      </c>
      <c r="E365" s="42" t="s">
        <v>4659</v>
      </c>
      <c r="F365" s="31" t="s">
        <v>4660</v>
      </c>
      <c r="G365" s="904">
        <v>8424</v>
      </c>
      <c r="H365" s="32" t="s">
        <v>0</v>
      </c>
      <c r="I365" s="474"/>
      <c r="J365" s="159">
        <v>0</v>
      </c>
      <c r="K365" s="58">
        <v>0</v>
      </c>
      <c r="L365" s="199">
        <f t="shared" si="54"/>
        <v>0</v>
      </c>
      <c r="M365" s="200">
        <f t="shared" si="55"/>
        <v>0</v>
      </c>
      <c r="O365" s="77" t="b">
        <f t="shared" si="48"/>
        <v>0</v>
      </c>
      <c r="P365" s="77" t="b">
        <f t="shared" si="49"/>
        <v>0</v>
      </c>
      <c r="Q365" s="77" t="b">
        <f t="shared" si="50"/>
        <v>0</v>
      </c>
      <c r="R365" s="77">
        <f t="shared" si="51"/>
        <v>0</v>
      </c>
      <c r="T365" s="77">
        <v>363</v>
      </c>
    </row>
    <row r="366" spans="1:20" ht="33.75" hidden="1" outlineLevel="1">
      <c r="A366" s="29"/>
      <c r="B366" s="606">
        <v>300</v>
      </c>
      <c r="C366" s="607">
        <v>361</v>
      </c>
      <c r="D366" s="30">
        <v>80</v>
      </c>
      <c r="E366" s="42" t="s">
        <v>1940</v>
      </c>
      <c r="F366" s="31" t="s">
        <v>1939</v>
      </c>
      <c r="G366" s="904">
        <v>1</v>
      </c>
      <c r="H366" s="32" t="s">
        <v>1973</v>
      </c>
      <c r="I366" s="474"/>
      <c r="J366" s="159">
        <v>0</v>
      </c>
      <c r="K366" s="58">
        <v>0</v>
      </c>
      <c r="L366" s="199">
        <f t="shared" si="54"/>
        <v>0</v>
      </c>
      <c r="M366" s="200">
        <f t="shared" si="55"/>
        <v>0</v>
      </c>
      <c r="O366" s="77" t="b">
        <f t="shared" si="48"/>
        <v>0</v>
      </c>
      <c r="P366" s="77" t="b">
        <f t="shared" si="49"/>
        <v>0</v>
      </c>
      <c r="Q366" s="77" t="b">
        <f t="shared" si="50"/>
        <v>0</v>
      </c>
      <c r="R366" s="77">
        <f t="shared" si="51"/>
        <v>0</v>
      </c>
      <c r="T366" s="77">
        <v>364</v>
      </c>
    </row>
    <row r="367" spans="1:20" ht="33.75" hidden="1" outlineLevel="1">
      <c r="A367" s="29"/>
      <c r="B367" s="606">
        <v>300</v>
      </c>
      <c r="C367" s="607">
        <v>361</v>
      </c>
      <c r="D367" s="30">
        <v>81</v>
      </c>
      <c r="E367" s="245" t="s">
        <v>1941</v>
      </c>
      <c r="F367" s="246" t="s">
        <v>1942</v>
      </c>
      <c r="G367" s="904">
        <v>1</v>
      </c>
      <c r="H367" s="32" t="s">
        <v>1973</v>
      </c>
      <c r="I367" s="474"/>
      <c r="J367" s="159">
        <v>0</v>
      </c>
      <c r="K367" s="58">
        <v>0</v>
      </c>
      <c r="L367" s="199">
        <f t="shared" si="54"/>
        <v>0</v>
      </c>
      <c r="M367" s="200">
        <f t="shared" si="55"/>
        <v>0</v>
      </c>
      <c r="O367" s="77" t="b">
        <f t="shared" si="48"/>
        <v>0</v>
      </c>
      <c r="P367" s="77" t="b">
        <f t="shared" si="49"/>
        <v>0</v>
      </c>
      <c r="Q367" s="77" t="b">
        <f t="shared" si="50"/>
        <v>0</v>
      </c>
      <c r="R367" s="77">
        <f t="shared" si="51"/>
        <v>0</v>
      </c>
      <c r="T367" s="77">
        <v>365</v>
      </c>
    </row>
    <row r="368" spans="1:20" ht="22.5" hidden="1" outlineLevel="1">
      <c r="A368" s="29"/>
      <c r="B368" s="606">
        <v>300</v>
      </c>
      <c r="C368" s="607">
        <v>361</v>
      </c>
      <c r="D368" s="30">
        <v>82</v>
      </c>
      <c r="E368" s="245" t="s">
        <v>4661</v>
      </c>
      <c r="F368" s="246" t="s">
        <v>4662</v>
      </c>
      <c r="G368" s="904">
        <f>26506+750+2900+105+167+107</f>
        <v>30535</v>
      </c>
      <c r="H368" s="32" t="s">
        <v>1973</v>
      </c>
      <c r="I368" s="474"/>
      <c r="J368" s="159">
        <v>0</v>
      </c>
      <c r="K368" s="58">
        <v>0</v>
      </c>
      <c r="L368" s="199">
        <f t="shared" si="54"/>
        <v>0</v>
      </c>
      <c r="M368" s="200">
        <f t="shared" si="55"/>
        <v>0</v>
      </c>
      <c r="O368" s="77" t="b">
        <f t="shared" si="48"/>
        <v>0</v>
      </c>
      <c r="P368" s="77" t="b">
        <f t="shared" si="49"/>
        <v>0</v>
      </c>
      <c r="Q368" s="77" t="b">
        <f t="shared" si="50"/>
        <v>0</v>
      </c>
      <c r="R368" s="77">
        <f t="shared" si="51"/>
        <v>0</v>
      </c>
      <c r="T368" s="77">
        <v>366</v>
      </c>
    </row>
    <row r="369" spans="1:20" ht="45" hidden="1" outlineLevel="1">
      <c r="A369" s="29"/>
      <c r="B369" s="606">
        <v>300</v>
      </c>
      <c r="C369" s="607">
        <v>361</v>
      </c>
      <c r="D369" s="30">
        <v>83</v>
      </c>
      <c r="E369" s="245" t="s">
        <v>1943</v>
      </c>
      <c r="F369" s="246" t="s">
        <v>1944</v>
      </c>
      <c r="G369" s="904">
        <v>1</v>
      </c>
      <c r="H369" s="32" t="s">
        <v>1973</v>
      </c>
      <c r="I369" s="474"/>
      <c r="J369" s="159">
        <v>0</v>
      </c>
      <c r="K369" s="58">
        <v>0</v>
      </c>
      <c r="L369" s="199">
        <f t="shared" si="54"/>
        <v>0</v>
      </c>
      <c r="M369" s="200">
        <f t="shared" si="55"/>
        <v>0</v>
      </c>
      <c r="O369" s="77" t="b">
        <f t="shared" si="48"/>
        <v>0</v>
      </c>
      <c r="P369" s="77" t="b">
        <f t="shared" si="49"/>
        <v>0</v>
      </c>
      <c r="Q369" s="77" t="b">
        <f t="shared" si="50"/>
        <v>0</v>
      </c>
      <c r="R369" s="77">
        <f t="shared" si="51"/>
        <v>0</v>
      </c>
      <c r="T369" s="77">
        <v>367</v>
      </c>
    </row>
    <row r="370" spans="1:20" ht="33.75" hidden="1" outlineLevel="1">
      <c r="A370" s="29"/>
      <c r="B370" s="606">
        <v>300</v>
      </c>
      <c r="C370" s="607">
        <v>361</v>
      </c>
      <c r="D370" s="30">
        <v>84</v>
      </c>
      <c r="E370" s="245" t="s">
        <v>1945</v>
      </c>
      <c r="F370" s="246" t="s">
        <v>1946</v>
      </c>
      <c r="G370" s="904">
        <v>1</v>
      </c>
      <c r="H370" s="32" t="s">
        <v>1973</v>
      </c>
      <c r="I370" s="474"/>
      <c r="J370" s="159">
        <v>0</v>
      </c>
      <c r="K370" s="58">
        <v>0</v>
      </c>
      <c r="L370" s="199">
        <f t="shared" si="54"/>
        <v>0</v>
      </c>
      <c r="M370" s="200">
        <f t="shared" si="55"/>
        <v>0</v>
      </c>
      <c r="O370" s="77" t="b">
        <f t="shared" si="48"/>
        <v>0</v>
      </c>
      <c r="P370" s="77" t="b">
        <f t="shared" si="49"/>
        <v>0</v>
      </c>
      <c r="Q370" s="77" t="b">
        <f t="shared" si="50"/>
        <v>0</v>
      </c>
      <c r="R370" s="77">
        <f t="shared" si="51"/>
        <v>0</v>
      </c>
      <c r="T370" s="77">
        <v>368</v>
      </c>
    </row>
    <row r="371" spans="1:20" ht="22.5" hidden="1" outlineLevel="1">
      <c r="A371" s="29"/>
      <c r="B371" s="606">
        <v>300</v>
      </c>
      <c r="C371" s="607">
        <v>361</v>
      </c>
      <c r="D371" s="30">
        <v>85</v>
      </c>
      <c r="E371" s="245" t="s">
        <v>1948</v>
      </c>
      <c r="F371" s="246" t="s">
        <v>1947</v>
      </c>
      <c r="G371" s="904">
        <v>1400</v>
      </c>
      <c r="H371" s="32" t="s">
        <v>13</v>
      </c>
      <c r="I371" s="474"/>
      <c r="J371" s="159">
        <v>0</v>
      </c>
      <c r="K371" s="58">
        <v>0</v>
      </c>
      <c r="L371" s="199">
        <f t="shared" si="54"/>
        <v>0</v>
      </c>
      <c r="M371" s="200">
        <f t="shared" si="55"/>
        <v>0</v>
      </c>
      <c r="O371" s="77" t="b">
        <f t="shared" si="48"/>
        <v>0</v>
      </c>
      <c r="P371" s="77" t="b">
        <f t="shared" si="49"/>
        <v>0</v>
      </c>
      <c r="Q371" s="77" t="b">
        <f t="shared" si="50"/>
        <v>0</v>
      </c>
      <c r="R371" s="77">
        <f t="shared" si="51"/>
        <v>0</v>
      </c>
      <c r="T371" s="77">
        <v>369</v>
      </c>
    </row>
    <row r="372" spans="1:20" ht="33.75" hidden="1" outlineLevel="1">
      <c r="A372" s="29"/>
      <c r="B372" s="606">
        <v>300</v>
      </c>
      <c r="C372" s="607">
        <v>361</v>
      </c>
      <c r="D372" s="30">
        <v>86</v>
      </c>
      <c r="E372" s="245" t="s">
        <v>4665</v>
      </c>
      <c r="F372" s="246" t="s">
        <v>4666</v>
      </c>
      <c r="G372" s="904">
        <v>330</v>
      </c>
      <c r="H372" s="32" t="s">
        <v>13</v>
      </c>
      <c r="I372" s="474"/>
      <c r="J372" s="159">
        <v>0</v>
      </c>
      <c r="K372" s="58">
        <v>0</v>
      </c>
      <c r="L372" s="199">
        <f t="shared" si="54"/>
        <v>0</v>
      </c>
      <c r="M372" s="200">
        <f t="shared" si="55"/>
        <v>0</v>
      </c>
      <c r="O372" s="77" t="b">
        <f t="shared" si="48"/>
        <v>0</v>
      </c>
      <c r="P372" s="77" t="b">
        <f t="shared" si="49"/>
        <v>0</v>
      </c>
      <c r="Q372" s="77" t="b">
        <f t="shared" si="50"/>
        <v>0</v>
      </c>
      <c r="R372" s="77">
        <f t="shared" si="51"/>
        <v>0</v>
      </c>
      <c r="T372" s="77">
        <v>370</v>
      </c>
    </row>
    <row r="373" spans="1:20" ht="23.25" hidden="1" outlineLevel="1" thickBot="1">
      <c r="A373" s="29"/>
      <c r="B373" s="606">
        <v>300</v>
      </c>
      <c r="C373" s="608">
        <v>361</v>
      </c>
      <c r="D373" s="37">
        <v>87</v>
      </c>
      <c r="E373" s="245" t="s">
        <v>4663</v>
      </c>
      <c r="F373" s="246" t="s">
        <v>4664</v>
      </c>
      <c r="G373" s="906">
        <v>23</v>
      </c>
      <c r="H373" s="39" t="s">
        <v>0</v>
      </c>
      <c r="I373" s="474"/>
      <c r="J373" s="159">
        <v>0</v>
      </c>
      <c r="K373" s="159">
        <v>0</v>
      </c>
      <c r="L373" s="232">
        <f t="shared" si="54"/>
        <v>0</v>
      </c>
      <c r="M373" s="200">
        <f t="shared" si="55"/>
        <v>0</v>
      </c>
      <c r="O373" s="77" t="b">
        <f t="shared" si="48"/>
        <v>0</v>
      </c>
      <c r="P373" s="77" t="b">
        <f t="shared" si="49"/>
        <v>0</v>
      </c>
      <c r="Q373" s="77" t="b">
        <f t="shared" si="50"/>
        <v>0</v>
      </c>
      <c r="R373" s="77">
        <f t="shared" si="51"/>
        <v>0</v>
      </c>
      <c r="T373" s="77">
        <v>371</v>
      </c>
    </row>
    <row r="374" spans="1:20" ht="13.5" hidden="1" outlineLevel="1" thickBot="1">
      <c r="A374" s="33"/>
      <c r="B374" s="609">
        <v>300</v>
      </c>
      <c r="C374" s="610">
        <v>361</v>
      </c>
      <c r="D374" s="431"/>
      <c r="E374" s="60" t="s">
        <v>25</v>
      </c>
      <c r="F374" s="60" t="s">
        <v>176</v>
      </c>
      <c r="G374" s="905"/>
      <c r="H374" s="294"/>
      <c r="I374" s="475"/>
      <c r="J374" s="95"/>
      <c r="K374" s="23"/>
      <c r="L374" s="194"/>
      <c r="M374" s="203">
        <f>SUM(M359:M373)</f>
        <v>0</v>
      </c>
      <c r="O374" s="77" t="b">
        <f t="shared" si="48"/>
        <v>1</v>
      </c>
      <c r="P374" s="77" t="b">
        <f t="shared" si="49"/>
        <v>1</v>
      </c>
      <c r="Q374" s="77" t="b">
        <f t="shared" si="50"/>
        <v>0</v>
      </c>
      <c r="R374" s="77" t="str">
        <f t="shared" si="51"/>
        <v>!!!</v>
      </c>
      <c r="T374" s="77">
        <v>372</v>
      </c>
    </row>
    <row r="375" spans="1:20" ht="15.75" hidden="1" outlineLevel="1" thickBot="1">
      <c r="A375" s="576"/>
      <c r="B375" s="601">
        <v>300</v>
      </c>
      <c r="C375" s="605">
        <v>362</v>
      </c>
      <c r="D375" s="556"/>
      <c r="E375" s="1" t="s">
        <v>17</v>
      </c>
      <c r="F375" s="1" t="s">
        <v>177</v>
      </c>
      <c r="G375" s="902"/>
      <c r="H375" s="293"/>
      <c r="I375" s="329"/>
      <c r="J375" s="298"/>
      <c r="K375" s="2"/>
      <c r="L375" s="205"/>
      <c r="M375" s="206"/>
      <c r="O375" s="77" t="b">
        <f t="shared" si="48"/>
        <v>1</v>
      </c>
      <c r="P375" s="77" t="b">
        <f t="shared" si="49"/>
        <v>1</v>
      </c>
      <c r="Q375" s="77" t="b">
        <f t="shared" si="50"/>
        <v>1</v>
      </c>
      <c r="R375" s="77">
        <f t="shared" si="51"/>
        <v>0</v>
      </c>
      <c r="T375" s="77">
        <v>373</v>
      </c>
    </row>
    <row r="376" spans="1:20" s="16" customFormat="1" hidden="1" outlineLevel="1">
      <c r="A376" s="578"/>
      <c r="B376" s="618"/>
      <c r="C376" s="619"/>
      <c r="D376" s="560"/>
      <c r="E376" s="16" t="s">
        <v>7</v>
      </c>
      <c r="F376" s="50" t="s">
        <v>178</v>
      </c>
      <c r="G376" s="910"/>
      <c r="H376" s="75"/>
      <c r="I376" s="331"/>
      <c r="J376" s="303"/>
      <c r="K376" s="76"/>
      <c r="L376" s="209"/>
      <c r="M376" s="210"/>
      <c r="O376" s="77" t="b">
        <f t="shared" si="48"/>
        <v>1</v>
      </c>
      <c r="P376" s="77" t="b">
        <f t="shared" si="49"/>
        <v>1</v>
      </c>
      <c r="Q376" s="77" t="b">
        <f t="shared" si="50"/>
        <v>1</v>
      </c>
      <c r="R376" s="77">
        <f t="shared" si="51"/>
        <v>0</v>
      </c>
      <c r="T376" s="77">
        <v>374</v>
      </c>
    </row>
    <row r="377" spans="1:20" ht="45" hidden="1" outlineLevel="1">
      <c r="A377" s="29"/>
      <c r="B377" s="606">
        <v>300</v>
      </c>
      <c r="C377" s="607">
        <v>362</v>
      </c>
      <c r="D377" s="30"/>
      <c r="E377" s="42" t="s">
        <v>4668</v>
      </c>
      <c r="F377" s="31" t="s">
        <v>4667</v>
      </c>
      <c r="G377" s="904"/>
      <c r="H377" s="32"/>
      <c r="I377" s="474"/>
      <c r="J377" s="159"/>
      <c r="K377" s="58"/>
      <c r="L377" s="199"/>
      <c r="M377" s="200"/>
      <c r="O377" s="77" t="b">
        <f t="shared" si="48"/>
        <v>1</v>
      </c>
      <c r="P377" s="77" t="b">
        <f t="shared" si="49"/>
        <v>1</v>
      </c>
      <c r="Q377" s="77" t="b">
        <f t="shared" si="50"/>
        <v>1</v>
      </c>
      <c r="R377" s="77">
        <f t="shared" si="51"/>
        <v>0</v>
      </c>
      <c r="T377" s="77">
        <v>375</v>
      </c>
    </row>
    <row r="378" spans="1:20" hidden="1" outlineLevel="1">
      <c r="A378" s="29"/>
      <c r="B378" s="613"/>
      <c r="C378" s="616"/>
      <c r="D378" s="30">
        <v>1</v>
      </c>
      <c r="E378" s="42" t="s">
        <v>1959</v>
      </c>
      <c r="F378" s="31" t="s">
        <v>1962</v>
      </c>
      <c r="G378" s="904">
        <v>28</v>
      </c>
      <c r="H378" s="247" t="s">
        <v>3551</v>
      </c>
      <c r="I378" s="474"/>
      <c r="J378" s="159">
        <v>0</v>
      </c>
      <c r="K378" s="58">
        <v>0</v>
      </c>
      <c r="L378" s="199">
        <f>J378+K378</f>
        <v>0</v>
      </c>
      <c r="M378" s="200">
        <f>L378*(G378+I378)</f>
        <v>0</v>
      </c>
      <c r="O378" s="77" t="b">
        <f t="shared" si="48"/>
        <v>0</v>
      </c>
      <c r="P378" s="77" t="b">
        <f t="shared" si="49"/>
        <v>0</v>
      </c>
      <c r="Q378" s="77" t="b">
        <f t="shared" si="50"/>
        <v>0</v>
      </c>
      <c r="R378" s="77">
        <f t="shared" si="51"/>
        <v>0</v>
      </c>
      <c r="T378" s="77">
        <v>376</v>
      </c>
    </row>
    <row r="379" spans="1:20" hidden="1" outlineLevel="1">
      <c r="A379" s="29"/>
      <c r="B379" s="613"/>
      <c r="C379" s="616"/>
      <c r="D379" s="30">
        <v>2</v>
      </c>
      <c r="E379" s="42" t="s">
        <v>1961</v>
      </c>
      <c r="F379" s="31" t="s">
        <v>1963</v>
      </c>
      <c r="G379" s="904">
        <v>79</v>
      </c>
      <c r="H379" s="247" t="s">
        <v>3551</v>
      </c>
      <c r="I379" s="474"/>
      <c r="J379" s="159">
        <v>0</v>
      </c>
      <c r="K379" s="58">
        <v>0</v>
      </c>
      <c r="L379" s="199">
        <f>J379+K379</f>
        <v>0</v>
      </c>
      <c r="M379" s="200">
        <f>L379*(G379+I379)</f>
        <v>0</v>
      </c>
      <c r="O379" s="77" t="b">
        <f t="shared" si="48"/>
        <v>0</v>
      </c>
      <c r="P379" s="77" t="b">
        <f t="shared" si="49"/>
        <v>0</v>
      </c>
      <c r="Q379" s="77" t="b">
        <f t="shared" si="50"/>
        <v>0</v>
      </c>
      <c r="R379" s="77">
        <f t="shared" si="51"/>
        <v>0</v>
      </c>
      <c r="T379" s="77">
        <v>377</v>
      </c>
    </row>
    <row r="380" spans="1:20" hidden="1" outlineLevel="1">
      <c r="A380" s="29"/>
      <c r="B380" s="613"/>
      <c r="C380" s="616"/>
      <c r="D380" s="30">
        <v>3</v>
      </c>
      <c r="E380" s="42" t="s">
        <v>1960</v>
      </c>
      <c r="F380" s="31" t="s">
        <v>1964</v>
      </c>
      <c r="G380" s="904">
        <v>14</v>
      </c>
      <c r="H380" s="247" t="s">
        <v>3551</v>
      </c>
      <c r="I380" s="474"/>
      <c r="J380" s="159">
        <v>0</v>
      </c>
      <c r="K380" s="58">
        <v>0</v>
      </c>
      <c r="L380" s="199">
        <f>J380+K380</f>
        <v>0</v>
      </c>
      <c r="M380" s="200">
        <f>L380*(G380+I380)</f>
        <v>0</v>
      </c>
      <c r="O380" s="77" t="b">
        <f t="shared" si="48"/>
        <v>0</v>
      </c>
      <c r="P380" s="77" t="b">
        <f t="shared" si="49"/>
        <v>0</v>
      </c>
      <c r="Q380" s="77" t="b">
        <f t="shared" si="50"/>
        <v>0</v>
      </c>
      <c r="R380" s="77">
        <f t="shared" si="51"/>
        <v>0</v>
      </c>
      <c r="T380" s="77">
        <v>378</v>
      </c>
    </row>
    <row r="381" spans="1:20" ht="33.75" hidden="1" outlineLevel="1">
      <c r="A381" s="29"/>
      <c r="B381" s="613"/>
      <c r="C381" s="616"/>
      <c r="D381" s="30"/>
      <c r="E381" s="42" t="s">
        <v>4237</v>
      </c>
      <c r="F381" s="31" t="s">
        <v>4236</v>
      </c>
      <c r="G381" s="904"/>
      <c r="H381" s="32"/>
      <c r="I381" s="474"/>
      <c r="J381" s="159"/>
      <c r="K381" s="58"/>
      <c r="L381" s="199"/>
      <c r="M381" s="200"/>
      <c r="O381" s="77" t="b">
        <f t="shared" si="48"/>
        <v>1</v>
      </c>
      <c r="P381" s="77" t="b">
        <f t="shared" si="49"/>
        <v>1</v>
      </c>
      <c r="Q381" s="77" t="b">
        <f t="shared" si="50"/>
        <v>1</v>
      </c>
      <c r="R381" s="77">
        <f t="shared" si="51"/>
        <v>0</v>
      </c>
      <c r="T381" s="77">
        <v>379</v>
      </c>
    </row>
    <row r="382" spans="1:20" hidden="1" outlineLevel="1">
      <c r="A382" s="29"/>
      <c r="B382" s="613"/>
      <c r="C382" s="616"/>
      <c r="D382" s="30">
        <v>4</v>
      </c>
      <c r="E382" s="42" t="s">
        <v>1965</v>
      </c>
      <c r="F382" s="31" t="s">
        <v>1966</v>
      </c>
      <c r="G382" s="904">
        <v>2</v>
      </c>
      <c r="H382" s="247" t="s">
        <v>3551</v>
      </c>
      <c r="I382" s="474"/>
      <c r="J382" s="159">
        <v>0</v>
      </c>
      <c r="K382" s="58">
        <v>0</v>
      </c>
      <c r="L382" s="199">
        <f>J382+K382</f>
        <v>0</v>
      </c>
      <c r="M382" s="200">
        <f>L382*(G382+I382)</f>
        <v>0</v>
      </c>
      <c r="O382" s="77" t="b">
        <f t="shared" si="48"/>
        <v>0</v>
      </c>
      <c r="P382" s="77" t="b">
        <f t="shared" si="49"/>
        <v>0</v>
      </c>
      <c r="Q382" s="77" t="b">
        <f t="shared" si="50"/>
        <v>0</v>
      </c>
      <c r="R382" s="77">
        <f t="shared" si="51"/>
        <v>0</v>
      </c>
      <c r="T382" s="77">
        <v>380</v>
      </c>
    </row>
    <row r="383" spans="1:20" hidden="1" outlineLevel="1">
      <c r="A383" s="29"/>
      <c r="B383" s="613"/>
      <c r="C383" s="616"/>
      <c r="D383" s="30">
        <v>5</v>
      </c>
      <c r="E383" s="42" t="s">
        <v>1967</v>
      </c>
      <c r="F383" s="31" t="s">
        <v>1966</v>
      </c>
      <c r="G383" s="904">
        <v>2</v>
      </c>
      <c r="H383" s="247" t="s">
        <v>3551</v>
      </c>
      <c r="I383" s="474"/>
      <c r="J383" s="159">
        <v>0</v>
      </c>
      <c r="K383" s="58">
        <v>0</v>
      </c>
      <c r="L383" s="199">
        <f>J383+K383</f>
        <v>0</v>
      </c>
      <c r="M383" s="200">
        <f>L383*(G383+I383)</f>
        <v>0</v>
      </c>
      <c r="O383" s="77" t="b">
        <f t="shared" si="48"/>
        <v>0</v>
      </c>
      <c r="P383" s="77" t="b">
        <f t="shared" si="49"/>
        <v>0</v>
      </c>
      <c r="Q383" s="77" t="b">
        <f t="shared" si="50"/>
        <v>0</v>
      </c>
      <c r="R383" s="77">
        <f t="shared" si="51"/>
        <v>0</v>
      </c>
      <c r="T383" s="77">
        <v>381</v>
      </c>
    </row>
    <row r="384" spans="1:20" ht="33.75" hidden="1" outlineLevel="1">
      <c r="A384" s="29"/>
      <c r="B384" s="613"/>
      <c r="C384" s="616"/>
      <c r="D384" s="30"/>
      <c r="E384" s="42" t="s">
        <v>5372</v>
      </c>
      <c r="F384" s="31" t="s">
        <v>4669</v>
      </c>
      <c r="G384" s="904"/>
      <c r="H384" s="247"/>
      <c r="I384" s="474"/>
      <c r="J384" s="159"/>
      <c r="K384" s="58"/>
      <c r="L384" s="199"/>
      <c r="M384" s="200"/>
      <c r="O384" s="77" t="b">
        <f t="shared" si="48"/>
        <v>1</v>
      </c>
      <c r="P384" s="77" t="b">
        <f t="shared" si="49"/>
        <v>1</v>
      </c>
      <c r="Q384" s="77" t="b">
        <f t="shared" si="50"/>
        <v>1</v>
      </c>
      <c r="R384" s="77">
        <f t="shared" si="51"/>
        <v>0</v>
      </c>
      <c r="T384" s="77">
        <v>382</v>
      </c>
    </row>
    <row r="385" spans="1:20" hidden="1" outlineLevel="1">
      <c r="A385" s="29"/>
      <c r="B385" s="613"/>
      <c r="C385" s="616"/>
      <c r="D385" s="30">
        <v>6</v>
      </c>
      <c r="E385" s="42" t="s">
        <v>1968</v>
      </c>
      <c r="F385" s="31" t="s">
        <v>1969</v>
      </c>
      <c r="G385" s="904">
        <v>1</v>
      </c>
      <c r="H385" s="247" t="s">
        <v>3551</v>
      </c>
      <c r="I385" s="474"/>
      <c r="J385" s="159">
        <v>0</v>
      </c>
      <c r="K385" s="58">
        <v>0</v>
      </c>
      <c r="L385" s="199">
        <f>J385+K385</f>
        <v>0</v>
      </c>
      <c r="M385" s="200">
        <f>L385*(G385+I385)</f>
        <v>0</v>
      </c>
      <c r="O385" s="77" t="b">
        <f t="shared" si="48"/>
        <v>0</v>
      </c>
      <c r="P385" s="77" t="b">
        <f t="shared" si="49"/>
        <v>0</v>
      </c>
      <c r="Q385" s="77" t="b">
        <f t="shared" si="50"/>
        <v>0</v>
      </c>
      <c r="R385" s="77">
        <f t="shared" si="51"/>
        <v>0</v>
      </c>
      <c r="T385" s="77">
        <v>383</v>
      </c>
    </row>
    <row r="386" spans="1:20" hidden="1" outlineLevel="1">
      <c r="A386" s="29"/>
      <c r="B386" s="606">
        <v>300</v>
      </c>
      <c r="C386" s="607">
        <v>362</v>
      </c>
      <c r="D386" s="30">
        <v>7</v>
      </c>
      <c r="E386" s="31" t="s">
        <v>1957</v>
      </c>
      <c r="F386" s="31" t="s">
        <v>1958</v>
      </c>
      <c r="G386" s="904">
        <v>956.6</v>
      </c>
      <c r="H386" s="32" t="s">
        <v>13</v>
      </c>
      <c r="I386" s="474"/>
      <c r="J386" s="159">
        <v>0</v>
      </c>
      <c r="K386" s="58">
        <v>0</v>
      </c>
      <c r="L386" s="199">
        <f>J386+K386</f>
        <v>0</v>
      </c>
      <c r="M386" s="200">
        <f>L386*(G386+I386)</f>
        <v>0</v>
      </c>
      <c r="O386" s="77" t="b">
        <f t="shared" si="48"/>
        <v>0</v>
      </c>
      <c r="P386" s="77" t="b">
        <f t="shared" si="49"/>
        <v>0</v>
      </c>
      <c r="Q386" s="77" t="b">
        <f t="shared" si="50"/>
        <v>0</v>
      </c>
      <c r="R386" s="77">
        <f t="shared" si="51"/>
        <v>0</v>
      </c>
      <c r="T386" s="77">
        <v>384</v>
      </c>
    </row>
    <row r="387" spans="1:20" hidden="1" outlineLevel="1">
      <c r="A387" s="29"/>
      <c r="B387" s="606">
        <v>300</v>
      </c>
      <c r="C387" s="607">
        <v>362</v>
      </c>
      <c r="D387" s="30"/>
      <c r="E387" s="16" t="s">
        <v>1970</v>
      </c>
      <c r="F387" s="50" t="s">
        <v>1970</v>
      </c>
      <c r="G387" s="904"/>
      <c r="H387" s="32"/>
      <c r="I387" s="474"/>
      <c r="J387" s="159"/>
      <c r="K387" s="58"/>
      <c r="L387" s="199"/>
      <c r="M387" s="200"/>
      <c r="O387" s="77" t="b">
        <f t="shared" si="48"/>
        <v>1</v>
      </c>
      <c r="P387" s="77" t="b">
        <f t="shared" si="49"/>
        <v>1</v>
      </c>
      <c r="Q387" s="77" t="b">
        <f t="shared" si="50"/>
        <v>1</v>
      </c>
      <c r="R387" s="77">
        <f t="shared" si="51"/>
        <v>0</v>
      </c>
      <c r="T387" s="77">
        <v>385</v>
      </c>
    </row>
    <row r="388" spans="1:20" ht="45.75" hidden="1" outlineLevel="1" thickBot="1">
      <c r="A388" s="29"/>
      <c r="B388" s="613"/>
      <c r="C388" s="617"/>
      <c r="D388" s="37">
        <v>8</v>
      </c>
      <c r="E388" s="427" t="s">
        <v>4671</v>
      </c>
      <c r="F388" s="427" t="s">
        <v>4670</v>
      </c>
      <c r="G388" s="906">
        <v>1</v>
      </c>
      <c r="H388" s="429" t="s">
        <v>1973</v>
      </c>
      <c r="I388" s="474"/>
      <c r="J388" s="159">
        <v>0</v>
      </c>
      <c r="K388" s="159">
        <v>0</v>
      </c>
      <c r="L388" s="232">
        <f>J388+K388</f>
        <v>0</v>
      </c>
      <c r="M388" s="200">
        <f>L388*(G388+I388)</f>
        <v>0</v>
      </c>
      <c r="O388" s="77" t="b">
        <f t="shared" si="48"/>
        <v>0</v>
      </c>
      <c r="P388" s="77" t="b">
        <f t="shared" si="49"/>
        <v>0</v>
      </c>
      <c r="Q388" s="77" t="b">
        <f t="shared" si="50"/>
        <v>0</v>
      </c>
      <c r="R388" s="77">
        <f t="shared" si="51"/>
        <v>0</v>
      </c>
      <c r="T388" s="77">
        <v>386</v>
      </c>
    </row>
    <row r="389" spans="1:20" ht="13.5" hidden="1" outlineLevel="1" thickBot="1">
      <c r="A389" s="33"/>
      <c r="B389" s="609">
        <v>300</v>
      </c>
      <c r="C389" s="610">
        <v>362</v>
      </c>
      <c r="D389" s="431"/>
      <c r="E389" s="60" t="s">
        <v>179</v>
      </c>
      <c r="F389" s="60" t="s">
        <v>1971</v>
      </c>
      <c r="G389" s="905"/>
      <c r="H389" s="294"/>
      <c r="I389" s="475"/>
      <c r="J389" s="95"/>
      <c r="K389" s="23"/>
      <c r="L389" s="194"/>
      <c r="M389" s="203">
        <f>SUM(M377:M388)</f>
        <v>0</v>
      </c>
      <c r="O389" s="77" t="b">
        <f t="shared" si="48"/>
        <v>1</v>
      </c>
      <c r="P389" s="77" t="b">
        <f t="shared" si="49"/>
        <v>1</v>
      </c>
      <c r="Q389" s="77" t="b">
        <f t="shared" si="50"/>
        <v>0</v>
      </c>
      <c r="R389" s="77" t="str">
        <f t="shared" si="51"/>
        <v>!!!</v>
      </c>
      <c r="T389" s="77">
        <v>387</v>
      </c>
    </row>
    <row r="390" spans="1:20" ht="15.75" hidden="1" outlineLevel="1" thickBot="1">
      <c r="A390" s="576"/>
      <c r="B390" s="601">
        <v>300</v>
      </c>
      <c r="C390" s="605">
        <v>369</v>
      </c>
      <c r="D390" s="556"/>
      <c r="E390" s="1" t="s">
        <v>180</v>
      </c>
      <c r="F390" s="1" t="s">
        <v>181</v>
      </c>
      <c r="G390" s="902"/>
      <c r="H390" s="293"/>
      <c r="I390" s="329"/>
      <c r="J390" s="298"/>
      <c r="K390" s="2"/>
      <c r="L390" s="205"/>
      <c r="M390" s="206"/>
      <c r="O390" s="77" t="b">
        <f t="shared" si="48"/>
        <v>1</v>
      </c>
      <c r="P390" s="77" t="b">
        <f t="shared" si="49"/>
        <v>1</v>
      </c>
      <c r="Q390" s="77" t="b">
        <f t="shared" si="50"/>
        <v>1</v>
      </c>
      <c r="R390" s="77">
        <f t="shared" si="51"/>
        <v>0</v>
      </c>
      <c r="T390" s="77">
        <v>388</v>
      </c>
    </row>
    <row r="391" spans="1:20" ht="22.5" hidden="1" outlineLevel="1">
      <c r="A391" s="29"/>
      <c r="B391" s="606">
        <v>300</v>
      </c>
      <c r="C391" s="607">
        <v>369</v>
      </c>
      <c r="D391" s="30">
        <v>1</v>
      </c>
      <c r="E391" s="43" t="s">
        <v>1949</v>
      </c>
      <c r="F391" s="31" t="s">
        <v>1950</v>
      </c>
      <c r="G391" s="904">
        <v>1</v>
      </c>
      <c r="H391" s="32" t="s">
        <v>5232</v>
      </c>
      <c r="I391" s="474"/>
      <c r="J391" s="159">
        <v>0</v>
      </c>
      <c r="K391" s="58">
        <v>0</v>
      </c>
      <c r="L391" s="199">
        <f>J391+K391</f>
        <v>0</v>
      </c>
      <c r="M391" s="200">
        <f>L391*(G391+I391)</f>
        <v>0</v>
      </c>
      <c r="O391" s="77" t="b">
        <f t="shared" si="48"/>
        <v>0</v>
      </c>
      <c r="P391" s="77" t="b">
        <f t="shared" si="49"/>
        <v>0</v>
      </c>
      <c r="Q391" s="77" t="b">
        <f t="shared" si="50"/>
        <v>0</v>
      </c>
      <c r="R391" s="77">
        <f t="shared" si="51"/>
        <v>0</v>
      </c>
      <c r="T391" s="77">
        <v>389</v>
      </c>
    </row>
    <row r="392" spans="1:20" ht="22.5" hidden="1" outlineLevel="1">
      <c r="A392" s="29"/>
      <c r="B392" s="606">
        <v>300</v>
      </c>
      <c r="C392" s="608">
        <v>369</v>
      </c>
      <c r="D392" s="37">
        <v>2</v>
      </c>
      <c r="E392" s="38" t="s">
        <v>1951</v>
      </c>
      <c r="F392" s="38" t="s">
        <v>1952</v>
      </c>
      <c r="G392" s="904">
        <v>1</v>
      </c>
      <c r="H392" s="32" t="s">
        <v>5232</v>
      </c>
      <c r="I392" s="474"/>
      <c r="J392" s="159">
        <v>0</v>
      </c>
      <c r="K392" s="159">
        <v>0</v>
      </c>
      <c r="L392" s="232">
        <f>J392+K392</f>
        <v>0</v>
      </c>
      <c r="M392" s="200">
        <f>L392*(G392+I392)</f>
        <v>0</v>
      </c>
      <c r="O392" s="77" t="b">
        <f t="shared" si="48"/>
        <v>0</v>
      </c>
      <c r="P392" s="77" t="b">
        <f t="shared" si="49"/>
        <v>0</v>
      </c>
      <c r="Q392" s="77" t="b">
        <f t="shared" si="50"/>
        <v>0</v>
      </c>
      <c r="R392" s="77">
        <f t="shared" si="51"/>
        <v>0</v>
      </c>
      <c r="T392" s="77">
        <v>390</v>
      </c>
    </row>
    <row r="393" spans="1:20" ht="22.5" hidden="1" outlineLevel="1">
      <c r="A393" s="29"/>
      <c r="B393" s="606">
        <v>300</v>
      </c>
      <c r="C393" s="608">
        <v>369</v>
      </c>
      <c r="D393" s="37">
        <v>3</v>
      </c>
      <c r="E393" s="38" t="s">
        <v>1953</v>
      </c>
      <c r="F393" s="38" t="s">
        <v>1954</v>
      </c>
      <c r="G393" s="904">
        <v>1</v>
      </c>
      <c r="H393" s="32" t="s">
        <v>5232</v>
      </c>
      <c r="I393" s="474"/>
      <c r="J393" s="159">
        <v>0</v>
      </c>
      <c r="K393" s="159">
        <v>0</v>
      </c>
      <c r="L393" s="232">
        <f>J393+K393</f>
        <v>0</v>
      </c>
      <c r="M393" s="200">
        <f>L393*(G393+I393)</f>
        <v>0</v>
      </c>
      <c r="O393" s="77" t="b">
        <f t="shared" si="48"/>
        <v>0</v>
      </c>
      <c r="P393" s="77" t="b">
        <f t="shared" si="49"/>
        <v>0</v>
      </c>
      <c r="Q393" s="77" t="b">
        <f t="shared" si="50"/>
        <v>0</v>
      </c>
      <c r="R393" s="77">
        <f t="shared" si="51"/>
        <v>0</v>
      </c>
      <c r="T393" s="77">
        <v>391</v>
      </c>
    </row>
    <row r="394" spans="1:20" ht="23.25" hidden="1" outlineLevel="1" thickBot="1">
      <c r="A394" s="29"/>
      <c r="B394" s="606">
        <v>300</v>
      </c>
      <c r="C394" s="608">
        <v>369</v>
      </c>
      <c r="D394" s="37">
        <v>4</v>
      </c>
      <c r="E394" s="38" t="s">
        <v>1955</v>
      </c>
      <c r="F394" s="38" t="s">
        <v>1956</v>
      </c>
      <c r="G394" s="904">
        <v>1</v>
      </c>
      <c r="H394" s="32" t="s">
        <v>5232</v>
      </c>
      <c r="I394" s="474"/>
      <c r="J394" s="159">
        <v>0</v>
      </c>
      <c r="K394" s="159">
        <v>0</v>
      </c>
      <c r="L394" s="232">
        <f>J394+K394</f>
        <v>0</v>
      </c>
      <c r="M394" s="200">
        <f>L394*(G394+I394)</f>
        <v>0</v>
      </c>
      <c r="O394" s="77" t="b">
        <f t="shared" ref="O394:O457" si="56">ISBLANK(D394)</f>
        <v>0</v>
      </c>
      <c r="P394" s="77" t="b">
        <f t="shared" ref="P394:P457" si="57">ISBLANK(G394)</f>
        <v>0</v>
      </c>
      <c r="Q394" s="77" t="b">
        <f t="shared" ref="Q394:Q457" si="58">ISBLANK(M394)</f>
        <v>0</v>
      </c>
      <c r="R394" s="77">
        <f t="shared" ref="R394:R457" si="59">IF(AND(O394=P394,O394=Q394),,"!!!")</f>
        <v>0</v>
      </c>
      <c r="T394" s="77">
        <v>392</v>
      </c>
    </row>
    <row r="395" spans="1:20" ht="13.5" hidden="1" outlineLevel="1" thickBot="1">
      <c r="A395" s="33"/>
      <c r="B395" s="609">
        <v>300</v>
      </c>
      <c r="C395" s="610">
        <v>369</v>
      </c>
      <c r="D395" s="431"/>
      <c r="E395" s="60" t="s">
        <v>182</v>
      </c>
      <c r="F395" s="60" t="s">
        <v>183</v>
      </c>
      <c r="G395" s="905"/>
      <c r="H395" s="294"/>
      <c r="I395" s="475"/>
      <c r="J395" s="95"/>
      <c r="K395" s="23"/>
      <c r="L395" s="194"/>
      <c r="M395" s="203">
        <f>SUM(M391:M394)</f>
        <v>0</v>
      </c>
      <c r="O395" s="77" t="b">
        <f t="shared" si="56"/>
        <v>1</v>
      </c>
      <c r="P395" s="77" t="b">
        <f t="shared" si="57"/>
        <v>1</v>
      </c>
      <c r="Q395" s="77" t="b">
        <f t="shared" si="58"/>
        <v>0</v>
      </c>
      <c r="R395" s="77" t="str">
        <f t="shared" si="59"/>
        <v>!!!</v>
      </c>
      <c r="T395" s="77">
        <v>393</v>
      </c>
    </row>
    <row r="396" spans="1:20" ht="34.9" customHeight="1" collapsed="1" thickBot="1">
      <c r="A396" s="373"/>
      <c r="B396" s="601">
        <v>300</v>
      </c>
      <c r="C396" s="602" t="s">
        <v>184</v>
      </c>
      <c r="D396" s="431"/>
      <c r="E396" s="21" t="s">
        <v>5173</v>
      </c>
      <c r="F396" s="21" t="s">
        <v>4751</v>
      </c>
      <c r="G396" s="900"/>
      <c r="H396" s="292"/>
      <c r="I396" s="311"/>
      <c r="J396" s="95"/>
      <c r="K396" s="23"/>
      <c r="L396" s="23"/>
      <c r="M396" s="191">
        <f>SUMIF(D398:D688,"&gt;0",M398:M688)</f>
        <v>0</v>
      </c>
      <c r="O396" s="77" t="b">
        <f t="shared" si="56"/>
        <v>1</v>
      </c>
      <c r="P396" s="77" t="b">
        <f t="shared" si="57"/>
        <v>1</v>
      </c>
      <c r="Q396" s="77" t="b">
        <f t="shared" si="58"/>
        <v>0</v>
      </c>
      <c r="R396" s="77" t="str">
        <f t="shared" si="59"/>
        <v>!!!</v>
      </c>
      <c r="T396" s="77">
        <v>394</v>
      </c>
    </row>
    <row r="397" spans="1:20" ht="16.5" hidden="1" outlineLevel="1" thickBot="1">
      <c r="A397" s="24"/>
      <c r="B397" s="603"/>
      <c r="C397" s="604"/>
      <c r="D397" s="555"/>
      <c r="E397" s="25" t="s">
        <v>48</v>
      </c>
      <c r="F397" s="26" t="s">
        <v>47</v>
      </c>
      <c r="G397" s="901"/>
      <c r="H397" s="130"/>
      <c r="I397" s="316"/>
      <c r="J397" s="131"/>
      <c r="K397" s="27"/>
      <c r="L397" s="195"/>
      <c r="M397" s="204"/>
      <c r="O397" s="77" t="b">
        <f t="shared" si="56"/>
        <v>1</v>
      </c>
      <c r="P397" s="77" t="b">
        <f t="shared" si="57"/>
        <v>1</v>
      </c>
      <c r="Q397" s="77" t="b">
        <f t="shared" si="58"/>
        <v>1</v>
      </c>
      <c r="R397" s="77">
        <f t="shared" si="59"/>
        <v>0</v>
      </c>
      <c r="T397" s="77">
        <v>395</v>
      </c>
    </row>
    <row r="398" spans="1:20" ht="15.75" hidden="1" outlineLevel="1" thickBot="1">
      <c r="A398" s="576"/>
      <c r="B398" s="601">
        <v>300</v>
      </c>
      <c r="C398" s="611">
        <v>342</v>
      </c>
      <c r="D398" s="556"/>
      <c r="E398" s="1" t="s">
        <v>355</v>
      </c>
      <c r="F398" s="1" t="s">
        <v>354</v>
      </c>
      <c r="G398" s="902"/>
      <c r="H398" s="293"/>
      <c r="I398" s="325"/>
      <c r="J398" s="298"/>
      <c r="K398" s="2"/>
      <c r="L398" s="205"/>
      <c r="M398" s="206"/>
      <c r="O398" s="77" t="b">
        <f t="shared" si="56"/>
        <v>1</v>
      </c>
      <c r="P398" s="77" t="b">
        <f t="shared" si="57"/>
        <v>1</v>
      </c>
      <c r="Q398" s="77" t="b">
        <f t="shared" si="58"/>
        <v>1</v>
      </c>
      <c r="R398" s="77">
        <f t="shared" si="59"/>
        <v>0</v>
      </c>
      <c r="T398" s="77">
        <v>396</v>
      </c>
    </row>
    <row r="399" spans="1:20" s="16" customFormat="1" hidden="1" outlineLevel="1">
      <c r="A399" s="29"/>
      <c r="B399" s="613"/>
      <c r="C399" s="617"/>
      <c r="D399" s="37"/>
      <c r="E399" s="449" t="s">
        <v>164</v>
      </c>
      <c r="F399" s="14" t="s">
        <v>165</v>
      </c>
      <c r="G399" s="910"/>
      <c r="H399" s="68"/>
      <c r="I399" s="321"/>
      <c r="J399" s="301"/>
      <c r="K399" s="301"/>
      <c r="L399" s="463"/>
      <c r="M399" s="202"/>
      <c r="O399" s="77" t="b">
        <f t="shared" si="56"/>
        <v>1</v>
      </c>
      <c r="P399" s="77" t="b">
        <f t="shared" si="57"/>
        <v>1</v>
      </c>
      <c r="Q399" s="77" t="b">
        <f t="shared" si="58"/>
        <v>1</v>
      </c>
      <c r="R399" s="77">
        <f t="shared" si="59"/>
        <v>0</v>
      </c>
      <c r="T399" s="77">
        <v>397</v>
      </c>
    </row>
    <row r="400" spans="1:20" ht="22.5" hidden="1" outlineLevel="1">
      <c r="A400" s="29"/>
      <c r="B400" s="606">
        <v>300</v>
      </c>
      <c r="C400" s="608">
        <v>342</v>
      </c>
      <c r="D400" s="37">
        <v>1</v>
      </c>
      <c r="E400" s="38" t="s">
        <v>353</v>
      </c>
      <c r="F400" s="38" t="s">
        <v>4700</v>
      </c>
      <c r="G400" s="906">
        <v>360</v>
      </c>
      <c r="H400" s="39" t="s">
        <v>0</v>
      </c>
      <c r="I400" s="320"/>
      <c r="J400" s="159">
        <v>0</v>
      </c>
      <c r="K400" s="159">
        <v>0</v>
      </c>
      <c r="L400" s="232">
        <f>J400+K400</f>
        <v>0</v>
      </c>
      <c r="M400" s="200">
        <f>L400*(G400+I400)</f>
        <v>0</v>
      </c>
      <c r="O400" s="77" t="b">
        <f t="shared" si="56"/>
        <v>0</v>
      </c>
      <c r="P400" s="77" t="b">
        <f t="shared" si="57"/>
        <v>0</v>
      </c>
      <c r="Q400" s="77" t="b">
        <f t="shared" si="58"/>
        <v>0</v>
      </c>
      <c r="R400" s="77">
        <f t="shared" si="59"/>
        <v>0</v>
      </c>
      <c r="T400" s="77">
        <v>398</v>
      </c>
    </row>
    <row r="401" spans="1:20" s="16" customFormat="1" hidden="1" outlineLevel="1">
      <c r="A401" s="29"/>
      <c r="B401" s="613"/>
      <c r="C401" s="617"/>
      <c r="D401" s="37"/>
      <c r="E401" s="449" t="s">
        <v>270</v>
      </c>
      <c r="F401" s="14" t="s">
        <v>273</v>
      </c>
      <c r="G401" s="910"/>
      <c r="H401" s="68"/>
      <c r="I401" s="321"/>
      <c r="J401" s="301"/>
      <c r="K401" s="301"/>
      <c r="L401" s="463"/>
      <c r="M401" s="202"/>
      <c r="O401" s="77" t="b">
        <f t="shared" si="56"/>
        <v>1</v>
      </c>
      <c r="P401" s="77" t="b">
        <f t="shared" si="57"/>
        <v>1</v>
      </c>
      <c r="Q401" s="77" t="b">
        <f t="shared" si="58"/>
        <v>1</v>
      </c>
      <c r="R401" s="77">
        <f t="shared" si="59"/>
        <v>0</v>
      </c>
      <c r="T401" s="77">
        <v>399</v>
      </c>
    </row>
    <row r="402" spans="1:20" ht="191.25" hidden="1" outlineLevel="1">
      <c r="A402" s="29"/>
      <c r="B402" s="613"/>
      <c r="C402" s="616"/>
      <c r="D402" s="30"/>
      <c r="E402" s="42" t="s">
        <v>271</v>
      </c>
      <c r="F402" s="31" t="s">
        <v>272</v>
      </c>
      <c r="G402" s="904"/>
      <c r="H402" s="32"/>
      <c r="I402" s="320"/>
      <c r="J402" s="159"/>
      <c r="K402" s="58"/>
      <c r="L402" s="199"/>
      <c r="M402" s="200"/>
      <c r="O402" s="77" t="b">
        <f t="shared" si="56"/>
        <v>1</v>
      </c>
      <c r="P402" s="77" t="b">
        <f t="shared" si="57"/>
        <v>1</v>
      </c>
      <c r="Q402" s="77" t="b">
        <f t="shared" si="58"/>
        <v>1</v>
      </c>
      <c r="R402" s="77">
        <f t="shared" si="59"/>
        <v>0</v>
      </c>
      <c r="T402" s="77">
        <v>400</v>
      </c>
    </row>
    <row r="403" spans="1:20" ht="56.25" hidden="1" outlineLevel="1">
      <c r="A403" s="29"/>
      <c r="B403" s="606">
        <v>300</v>
      </c>
      <c r="C403" s="607">
        <v>342</v>
      </c>
      <c r="D403" s="30">
        <v>2</v>
      </c>
      <c r="E403" s="42" t="s">
        <v>276</v>
      </c>
      <c r="F403" s="42" t="s">
        <v>280</v>
      </c>
      <c r="G403" s="904">
        <v>420</v>
      </c>
      <c r="H403" s="32" t="s">
        <v>0</v>
      </c>
      <c r="I403" s="320"/>
      <c r="J403" s="159">
        <v>0</v>
      </c>
      <c r="K403" s="58">
        <v>0</v>
      </c>
      <c r="L403" s="199">
        <f t="shared" ref="L403:L423" si="60">J403+K403</f>
        <v>0</v>
      </c>
      <c r="M403" s="200">
        <f t="shared" ref="M403:M423" si="61">L403*(G403+I403)</f>
        <v>0</v>
      </c>
      <c r="O403" s="77" t="b">
        <f t="shared" si="56"/>
        <v>0</v>
      </c>
      <c r="P403" s="77" t="b">
        <f t="shared" si="57"/>
        <v>0</v>
      </c>
      <c r="Q403" s="77" t="b">
        <f t="shared" si="58"/>
        <v>0</v>
      </c>
      <c r="R403" s="77">
        <f t="shared" si="59"/>
        <v>0</v>
      </c>
      <c r="T403" s="77">
        <v>401</v>
      </c>
    </row>
    <row r="404" spans="1:20" ht="22.5" hidden="1" outlineLevel="1">
      <c r="A404" s="29"/>
      <c r="B404" s="606">
        <v>300</v>
      </c>
      <c r="C404" s="607">
        <v>342</v>
      </c>
      <c r="D404" s="30">
        <v>3</v>
      </c>
      <c r="E404" s="42" t="s">
        <v>275</v>
      </c>
      <c r="F404" s="42" t="s">
        <v>274</v>
      </c>
      <c r="G404" s="904">
        <v>235</v>
      </c>
      <c r="H404" s="32" t="s">
        <v>0</v>
      </c>
      <c r="I404" s="320"/>
      <c r="J404" s="159">
        <v>0</v>
      </c>
      <c r="K404" s="58">
        <v>0</v>
      </c>
      <c r="L404" s="199">
        <f t="shared" si="60"/>
        <v>0</v>
      </c>
      <c r="M404" s="200">
        <f t="shared" si="61"/>
        <v>0</v>
      </c>
      <c r="O404" s="77" t="b">
        <f t="shared" si="56"/>
        <v>0</v>
      </c>
      <c r="P404" s="77" t="b">
        <f t="shared" si="57"/>
        <v>0</v>
      </c>
      <c r="Q404" s="77" t="b">
        <f t="shared" si="58"/>
        <v>0</v>
      </c>
      <c r="R404" s="77">
        <f t="shared" si="59"/>
        <v>0</v>
      </c>
      <c r="T404" s="77">
        <v>402</v>
      </c>
    </row>
    <row r="405" spans="1:20" ht="22.5" hidden="1" outlineLevel="1">
      <c r="A405" s="29"/>
      <c r="B405" s="606">
        <v>300</v>
      </c>
      <c r="C405" s="607">
        <v>342</v>
      </c>
      <c r="D405" s="30">
        <v>4</v>
      </c>
      <c r="E405" s="42" t="s">
        <v>278</v>
      </c>
      <c r="F405" s="42" t="s">
        <v>279</v>
      </c>
      <c r="G405" s="904">
        <v>85</v>
      </c>
      <c r="H405" s="32" t="s">
        <v>13</v>
      </c>
      <c r="I405" s="320"/>
      <c r="J405" s="159">
        <v>0</v>
      </c>
      <c r="K405" s="58">
        <v>0</v>
      </c>
      <c r="L405" s="199">
        <f t="shared" si="60"/>
        <v>0</v>
      </c>
      <c r="M405" s="200">
        <f t="shared" si="61"/>
        <v>0</v>
      </c>
      <c r="O405" s="77" t="b">
        <f t="shared" si="56"/>
        <v>0</v>
      </c>
      <c r="P405" s="77" t="b">
        <f t="shared" si="57"/>
        <v>0</v>
      </c>
      <c r="Q405" s="77" t="b">
        <f t="shared" si="58"/>
        <v>0</v>
      </c>
      <c r="R405" s="77">
        <f t="shared" si="59"/>
        <v>0</v>
      </c>
      <c r="T405" s="77">
        <v>403</v>
      </c>
    </row>
    <row r="406" spans="1:20" ht="45" hidden="1" outlineLevel="1">
      <c r="A406" s="29"/>
      <c r="B406" s="606">
        <v>300</v>
      </c>
      <c r="C406" s="607">
        <v>342</v>
      </c>
      <c r="D406" s="30">
        <v>5</v>
      </c>
      <c r="E406" s="42" t="s">
        <v>282</v>
      </c>
      <c r="F406" s="42" t="s">
        <v>283</v>
      </c>
      <c r="G406" s="904">
        <v>260</v>
      </c>
      <c r="H406" s="32" t="s">
        <v>0</v>
      </c>
      <c r="I406" s="320"/>
      <c r="J406" s="159">
        <v>0</v>
      </c>
      <c r="K406" s="58">
        <v>0</v>
      </c>
      <c r="L406" s="199">
        <f t="shared" si="60"/>
        <v>0</v>
      </c>
      <c r="M406" s="200">
        <f t="shared" si="61"/>
        <v>0</v>
      </c>
      <c r="O406" s="77" t="b">
        <f t="shared" si="56"/>
        <v>0</v>
      </c>
      <c r="P406" s="77" t="b">
        <f t="shared" si="57"/>
        <v>0</v>
      </c>
      <c r="Q406" s="77" t="b">
        <f t="shared" si="58"/>
        <v>0</v>
      </c>
      <c r="R406" s="77">
        <f t="shared" si="59"/>
        <v>0</v>
      </c>
      <c r="T406" s="77">
        <v>404</v>
      </c>
    </row>
    <row r="407" spans="1:20" ht="22.5" hidden="1" outlineLevel="1">
      <c r="A407" s="29"/>
      <c r="B407" s="606">
        <v>300</v>
      </c>
      <c r="C407" s="607">
        <v>342</v>
      </c>
      <c r="D407" s="30">
        <v>6</v>
      </c>
      <c r="E407" s="42" t="s">
        <v>275</v>
      </c>
      <c r="F407" s="42" t="s">
        <v>274</v>
      </c>
      <c r="G407" s="904">
        <v>225</v>
      </c>
      <c r="H407" s="32" t="s">
        <v>0</v>
      </c>
      <c r="I407" s="320"/>
      <c r="J407" s="159">
        <v>0</v>
      </c>
      <c r="K407" s="58">
        <v>0</v>
      </c>
      <c r="L407" s="199">
        <f t="shared" si="60"/>
        <v>0</v>
      </c>
      <c r="M407" s="200">
        <f t="shared" si="61"/>
        <v>0</v>
      </c>
      <c r="O407" s="77" t="b">
        <f t="shared" si="56"/>
        <v>0</v>
      </c>
      <c r="P407" s="77" t="b">
        <f t="shared" si="57"/>
        <v>0</v>
      </c>
      <c r="Q407" s="77" t="b">
        <f t="shared" si="58"/>
        <v>0</v>
      </c>
      <c r="R407" s="77">
        <f t="shared" si="59"/>
        <v>0</v>
      </c>
      <c r="T407" s="77">
        <v>405</v>
      </c>
    </row>
    <row r="408" spans="1:20" ht="22.5" hidden="1" outlineLevel="1">
      <c r="A408" s="29"/>
      <c r="B408" s="606">
        <v>300</v>
      </c>
      <c r="C408" s="607">
        <v>342</v>
      </c>
      <c r="D408" s="30">
        <v>7</v>
      </c>
      <c r="E408" s="42" t="s">
        <v>278</v>
      </c>
      <c r="F408" s="42" t="s">
        <v>279</v>
      </c>
      <c r="G408" s="904">
        <v>50</v>
      </c>
      <c r="H408" s="32" t="s">
        <v>13</v>
      </c>
      <c r="I408" s="320"/>
      <c r="J408" s="159">
        <v>0</v>
      </c>
      <c r="K408" s="58">
        <v>0</v>
      </c>
      <c r="L408" s="199">
        <f t="shared" si="60"/>
        <v>0</v>
      </c>
      <c r="M408" s="200">
        <f t="shared" si="61"/>
        <v>0</v>
      </c>
      <c r="O408" s="77" t="b">
        <f t="shared" si="56"/>
        <v>0</v>
      </c>
      <c r="P408" s="77" t="b">
        <f t="shared" si="57"/>
        <v>0</v>
      </c>
      <c r="Q408" s="77" t="b">
        <f t="shared" si="58"/>
        <v>0</v>
      </c>
      <c r="R408" s="77">
        <f t="shared" si="59"/>
        <v>0</v>
      </c>
      <c r="T408" s="77">
        <v>406</v>
      </c>
    </row>
    <row r="409" spans="1:20" ht="56.25" hidden="1" outlineLevel="1">
      <c r="A409" s="29"/>
      <c r="B409" s="606">
        <v>300</v>
      </c>
      <c r="C409" s="607">
        <v>342</v>
      </c>
      <c r="D409" s="30">
        <v>8</v>
      </c>
      <c r="E409" s="42" t="s">
        <v>277</v>
      </c>
      <c r="F409" s="42" t="s">
        <v>281</v>
      </c>
      <c r="G409" s="904">
        <v>25</v>
      </c>
      <c r="H409" s="32" t="s">
        <v>0</v>
      </c>
      <c r="I409" s="320"/>
      <c r="J409" s="159">
        <v>0</v>
      </c>
      <c r="K409" s="58">
        <v>0</v>
      </c>
      <c r="L409" s="199">
        <f t="shared" si="60"/>
        <v>0</v>
      </c>
      <c r="M409" s="200">
        <f t="shared" si="61"/>
        <v>0</v>
      </c>
      <c r="O409" s="77" t="b">
        <f t="shared" si="56"/>
        <v>0</v>
      </c>
      <c r="P409" s="77" t="b">
        <f t="shared" si="57"/>
        <v>0</v>
      </c>
      <c r="Q409" s="77" t="b">
        <f t="shared" si="58"/>
        <v>0</v>
      </c>
      <c r="R409" s="77">
        <f t="shared" si="59"/>
        <v>0</v>
      </c>
      <c r="T409" s="77">
        <v>407</v>
      </c>
    </row>
    <row r="410" spans="1:20" ht="22.5" hidden="1" outlineLevel="1">
      <c r="A410" s="29"/>
      <c r="B410" s="606">
        <v>300</v>
      </c>
      <c r="C410" s="607">
        <v>342</v>
      </c>
      <c r="D410" s="30">
        <v>9</v>
      </c>
      <c r="E410" s="42" t="s">
        <v>275</v>
      </c>
      <c r="F410" s="42" t="s">
        <v>274</v>
      </c>
      <c r="G410" s="904">
        <v>90</v>
      </c>
      <c r="H410" s="32" t="s">
        <v>0</v>
      </c>
      <c r="I410" s="320"/>
      <c r="J410" s="159">
        <v>0</v>
      </c>
      <c r="K410" s="58">
        <v>0</v>
      </c>
      <c r="L410" s="199">
        <f t="shared" si="60"/>
        <v>0</v>
      </c>
      <c r="M410" s="200">
        <f t="shared" si="61"/>
        <v>0</v>
      </c>
      <c r="O410" s="77" t="b">
        <f t="shared" si="56"/>
        <v>0</v>
      </c>
      <c r="P410" s="77" t="b">
        <f t="shared" si="57"/>
        <v>0</v>
      </c>
      <c r="Q410" s="77" t="b">
        <f t="shared" si="58"/>
        <v>0</v>
      </c>
      <c r="R410" s="77">
        <f t="shared" si="59"/>
        <v>0</v>
      </c>
      <c r="T410" s="77">
        <v>408</v>
      </c>
    </row>
    <row r="411" spans="1:20" ht="22.5" hidden="1" outlineLevel="1">
      <c r="A411" s="29"/>
      <c r="B411" s="606">
        <v>300</v>
      </c>
      <c r="C411" s="607">
        <v>342</v>
      </c>
      <c r="D411" s="30">
        <v>10</v>
      </c>
      <c r="E411" s="42" t="s">
        <v>278</v>
      </c>
      <c r="F411" s="42" t="s">
        <v>279</v>
      </c>
      <c r="G411" s="904">
        <v>20</v>
      </c>
      <c r="H411" s="32" t="s">
        <v>13</v>
      </c>
      <c r="I411" s="320"/>
      <c r="J411" s="159">
        <v>0</v>
      </c>
      <c r="K411" s="58">
        <v>0</v>
      </c>
      <c r="L411" s="199">
        <f t="shared" si="60"/>
        <v>0</v>
      </c>
      <c r="M411" s="200">
        <f t="shared" si="61"/>
        <v>0</v>
      </c>
      <c r="O411" s="77" t="b">
        <f t="shared" si="56"/>
        <v>0</v>
      </c>
      <c r="P411" s="77" t="b">
        <f t="shared" si="57"/>
        <v>0</v>
      </c>
      <c r="Q411" s="77" t="b">
        <f t="shared" si="58"/>
        <v>0</v>
      </c>
      <c r="R411" s="77">
        <f t="shared" si="59"/>
        <v>0</v>
      </c>
      <c r="T411" s="77">
        <v>409</v>
      </c>
    </row>
    <row r="412" spans="1:20" ht="56.25" hidden="1" outlineLevel="1">
      <c r="A412" s="29"/>
      <c r="B412" s="606">
        <v>300</v>
      </c>
      <c r="C412" s="607">
        <v>342</v>
      </c>
      <c r="D412" s="30">
        <v>11</v>
      </c>
      <c r="E412" s="42" t="s">
        <v>4703</v>
      </c>
      <c r="F412" s="42" t="s">
        <v>4704</v>
      </c>
      <c r="G412" s="904">
        <v>140</v>
      </c>
      <c r="H412" s="32" t="s">
        <v>0</v>
      </c>
      <c r="I412" s="320"/>
      <c r="J412" s="159">
        <v>0</v>
      </c>
      <c r="K412" s="58">
        <v>0</v>
      </c>
      <c r="L412" s="199">
        <f t="shared" si="60"/>
        <v>0</v>
      </c>
      <c r="M412" s="200">
        <f t="shared" si="61"/>
        <v>0</v>
      </c>
      <c r="O412" s="77" t="b">
        <f t="shared" si="56"/>
        <v>0</v>
      </c>
      <c r="P412" s="77" t="b">
        <f t="shared" si="57"/>
        <v>0</v>
      </c>
      <c r="Q412" s="77" t="b">
        <f t="shared" si="58"/>
        <v>0</v>
      </c>
      <c r="R412" s="77">
        <f t="shared" si="59"/>
        <v>0</v>
      </c>
      <c r="T412" s="77">
        <v>410</v>
      </c>
    </row>
    <row r="413" spans="1:20" ht="22.5" hidden="1" outlineLevel="1">
      <c r="A413" s="29"/>
      <c r="B413" s="606">
        <v>300</v>
      </c>
      <c r="C413" s="607">
        <v>342</v>
      </c>
      <c r="D413" s="30">
        <v>12</v>
      </c>
      <c r="E413" s="42" t="s">
        <v>278</v>
      </c>
      <c r="F413" s="42" t="s">
        <v>279</v>
      </c>
      <c r="G413" s="904">
        <v>20</v>
      </c>
      <c r="H413" s="32" t="s">
        <v>13</v>
      </c>
      <c r="I413" s="320"/>
      <c r="J413" s="159">
        <v>0</v>
      </c>
      <c r="K413" s="58">
        <v>0</v>
      </c>
      <c r="L413" s="199">
        <f t="shared" si="60"/>
        <v>0</v>
      </c>
      <c r="M413" s="200">
        <f t="shared" si="61"/>
        <v>0</v>
      </c>
      <c r="O413" s="77" t="b">
        <f t="shared" si="56"/>
        <v>0</v>
      </c>
      <c r="P413" s="77" t="b">
        <f t="shared" si="57"/>
        <v>0</v>
      </c>
      <c r="Q413" s="77" t="b">
        <f t="shared" si="58"/>
        <v>0</v>
      </c>
      <c r="R413" s="77">
        <f t="shared" si="59"/>
        <v>0</v>
      </c>
      <c r="T413" s="77">
        <v>411</v>
      </c>
    </row>
    <row r="414" spans="1:20" ht="56.25" hidden="1" outlineLevel="1">
      <c r="A414" s="29"/>
      <c r="B414" s="606">
        <v>300</v>
      </c>
      <c r="C414" s="607">
        <v>342</v>
      </c>
      <c r="D414" s="30">
        <v>13</v>
      </c>
      <c r="E414" s="42" t="s">
        <v>4701</v>
      </c>
      <c r="F414" s="42" t="s">
        <v>4702</v>
      </c>
      <c r="G414" s="904">
        <v>25</v>
      </c>
      <c r="H414" s="32" t="s">
        <v>0</v>
      </c>
      <c r="I414" s="320"/>
      <c r="J414" s="159">
        <v>0</v>
      </c>
      <c r="K414" s="58">
        <v>0</v>
      </c>
      <c r="L414" s="199">
        <f t="shared" si="60"/>
        <v>0</v>
      </c>
      <c r="M414" s="200">
        <f t="shared" si="61"/>
        <v>0</v>
      </c>
      <c r="O414" s="77" t="b">
        <f t="shared" si="56"/>
        <v>0</v>
      </c>
      <c r="P414" s="77" t="b">
        <f t="shared" si="57"/>
        <v>0</v>
      </c>
      <c r="Q414" s="77" t="b">
        <f t="shared" si="58"/>
        <v>0</v>
      </c>
      <c r="R414" s="77">
        <f t="shared" si="59"/>
        <v>0</v>
      </c>
      <c r="T414" s="77">
        <v>412</v>
      </c>
    </row>
    <row r="415" spans="1:20" ht="22.5" hidden="1" outlineLevel="1">
      <c r="A415" s="29"/>
      <c r="B415" s="606">
        <v>300</v>
      </c>
      <c r="C415" s="607">
        <v>342</v>
      </c>
      <c r="D415" s="30">
        <v>14</v>
      </c>
      <c r="E415" s="42" t="s">
        <v>4706</v>
      </c>
      <c r="F415" s="42" t="s">
        <v>4705</v>
      </c>
      <c r="G415" s="904">
        <v>330</v>
      </c>
      <c r="H415" s="32" t="s">
        <v>13</v>
      </c>
      <c r="I415" s="320"/>
      <c r="J415" s="159">
        <v>0</v>
      </c>
      <c r="K415" s="58">
        <v>0</v>
      </c>
      <c r="L415" s="199">
        <f t="shared" si="60"/>
        <v>0</v>
      </c>
      <c r="M415" s="200">
        <f t="shared" si="61"/>
        <v>0</v>
      </c>
      <c r="O415" s="77" t="b">
        <f t="shared" si="56"/>
        <v>0</v>
      </c>
      <c r="P415" s="77" t="b">
        <f t="shared" si="57"/>
        <v>0</v>
      </c>
      <c r="Q415" s="77" t="b">
        <f t="shared" si="58"/>
        <v>0</v>
      </c>
      <c r="R415" s="77">
        <f t="shared" si="59"/>
        <v>0</v>
      </c>
      <c r="T415" s="77">
        <v>413</v>
      </c>
    </row>
    <row r="416" spans="1:20" ht="56.25" hidden="1" outlineLevel="1">
      <c r="A416" s="29"/>
      <c r="B416" s="606">
        <v>300</v>
      </c>
      <c r="C416" s="607">
        <v>342</v>
      </c>
      <c r="D416" s="30">
        <v>15</v>
      </c>
      <c r="E416" s="42" t="s">
        <v>285</v>
      </c>
      <c r="F416" s="42" t="s">
        <v>284</v>
      </c>
      <c r="G416" s="904">
        <v>70</v>
      </c>
      <c r="H416" s="32" t="s">
        <v>0</v>
      </c>
      <c r="I416" s="320"/>
      <c r="J416" s="159">
        <v>0</v>
      </c>
      <c r="K416" s="58">
        <v>0</v>
      </c>
      <c r="L416" s="199">
        <f t="shared" si="60"/>
        <v>0</v>
      </c>
      <c r="M416" s="200">
        <f t="shared" si="61"/>
        <v>0</v>
      </c>
      <c r="O416" s="77" t="b">
        <f t="shared" si="56"/>
        <v>0</v>
      </c>
      <c r="P416" s="77" t="b">
        <f t="shared" si="57"/>
        <v>0</v>
      </c>
      <c r="Q416" s="77" t="b">
        <f t="shared" si="58"/>
        <v>0</v>
      </c>
      <c r="R416" s="77">
        <f t="shared" si="59"/>
        <v>0</v>
      </c>
      <c r="T416" s="77">
        <v>414</v>
      </c>
    </row>
    <row r="417" spans="1:20" ht="22.5" hidden="1" outlineLevel="1">
      <c r="A417" s="29"/>
      <c r="B417" s="606">
        <v>300</v>
      </c>
      <c r="C417" s="607">
        <v>342</v>
      </c>
      <c r="D417" s="30">
        <v>16</v>
      </c>
      <c r="E417" s="42" t="s">
        <v>275</v>
      </c>
      <c r="F417" s="42" t="s">
        <v>274</v>
      </c>
      <c r="G417" s="904">
        <v>90</v>
      </c>
      <c r="H417" s="32" t="s">
        <v>0</v>
      </c>
      <c r="I417" s="320"/>
      <c r="J417" s="159">
        <v>0</v>
      </c>
      <c r="K417" s="58">
        <v>0</v>
      </c>
      <c r="L417" s="199">
        <f t="shared" si="60"/>
        <v>0</v>
      </c>
      <c r="M417" s="200">
        <f t="shared" si="61"/>
        <v>0</v>
      </c>
      <c r="O417" s="77" t="b">
        <f t="shared" si="56"/>
        <v>0</v>
      </c>
      <c r="P417" s="77" t="b">
        <f t="shared" si="57"/>
        <v>0</v>
      </c>
      <c r="Q417" s="77" t="b">
        <f t="shared" si="58"/>
        <v>0</v>
      </c>
      <c r="R417" s="77">
        <f t="shared" si="59"/>
        <v>0</v>
      </c>
      <c r="T417" s="77">
        <v>415</v>
      </c>
    </row>
    <row r="418" spans="1:20" ht="22.5" hidden="1" outlineLevel="1">
      <c r="A418" s="29"/>
      <c r="B418" s="606">
        <v>300</v>
      </c>
      <c r="C418" s="607">
        <v>342</v>
      </c>
      <c r="D418" s="30">
        <v>17</v>
      </c>
      <c r="E418" s="42" t="s">
        <v>278</v>
      </c>
      <c r="F418" s="42" t="s">
        <v>279</v>
      </c>
      <c r="G418" s="904">
        <v>20</v>
      </c>
      <c r="H418" s="32" t="s">
        <v>13</v>
      </c>
      <c r="I418" s="320"/>
      <c r="J418" s="159">
        <v>0</v>
      </c>
      <c r="K418" s="58">
        <v>0</v>
      </c>
      <c r="L418" s="199">
        <f t="shared" si="60"/>
        <v>0</v>
      </c>
      <c r="M418" s="200">
        <f t="shared" si="61"/>
        <v>0</v>
      </c>
      <c r="O418" s="77" t="b">
        <f t="shared" si="56"/>
        <v>0</v>
      </c>
      <c r="P418" s="77" t="b">
        <f t="shared" si="57"/>
        <v>0</v>
      </c>
      <c r="Q418" s="77" t="b">
        <f t="shared" si="58"/>
        <v>0</v>
      </c>
      <c r="R418" s="77">
        <f t="shared" si="59"/>
        <v>0</v>
      </c>
      <c r="T418" s="77">
        <v>416</v>
      </c>
    </row>
    <row r="419" spans="1:20" ht="33.75" hidden="1" outlineLevel="1">
      <c r="A419" s="29"/>
      <c r="B419" s="606">
        <v>300</v>
      </c>
      <c r="C419" s="607">
        <v>342</v>
      </c>
      <c r="D419" s="30">
        <v>18</v>
      </c>
      <c r="E419" s="42" t="s">
        <v>295</v>
      </c>
      <c r="F419" s="42" t="s">
        <v>296</v>
      </c>
      <c r="G419" s="904">
        <v>380</v>
      </c>
      <c r="H419" s="32" t="s">
        <v>0</v>
      </c>
      <c r="I419" s="320"/>
      <c r="J419" s="159">
        <v>0</v>
      </c>
      <c r="K419" s="58">
        <v>0</v>
      </c>
      <c r="L419" s="199">
        <f t="shared" si="60"/>
        <v>0</v>
      </c>
      <c r="M419" s="200">
        <f t="shared" si="61"/>
        <v>0</v>
      </c>
      <c r="O419" s="77" t="b">
        <f t="shared" si="56"/>
        <v>0</v>
      </c>
      <c r="P419" s="77" t="b">
        <f t="shared" si="57"/>
        <v>0</v>
      </c>
      <c r="Q419" s="77" t="b">
        <f t="shared" si="58"/>
        <v>0</v>
      </c>
      <c r="R419" s="77">
        <f t="shared" si="59"/>
        <v>0</v>
      </c>
      <c r="T419" s="77">
        <v>417</v>
      </c>
    </row>
    <row r="420" spans="1:20" ht="33.75" hidden="1" outlineLevel="1">
      <c r="A420" s="29"/>
      <c r="B420" s="606">
        <v>300</v>
      </c>
      <c r="C420" s="607">
        <v>342</v>
      </c>
      <c r="D420" s="30">
        <v>19</v>
      </c>
      <c r="E420" s="42" t="s">
        <v>297</v>
      </c>
      <c r="F420" s="42" t="s">
        <v>298</v>
      </c>
      <c r="G420" s="904">
        <v>120</v>
      </c>
      <c r="H420" s="32" t="s">
        <v>55</v>
      </c>
      <c r="I420" s="320"/>
      <c r="J420" s="159">
        <v>0</v>
      </c>
      <c r="K420" s="58">
        <v>0</v>
      </c>
      <c r="L420" s="199">
        <f t="shared" si="60"/>
        <v>0</v>
      </c>
      <c r="M420" s="200">
        <f t="shared" si="61"/>
        <v>0</v>
      </c>
      <c r="O420" s="77" t="b">
        <f t="shared" si="56"/>
        <v>0</v>
      </c>
      <c r="P420" s="77" t="b">
        <f t="shared" si="57"/>
        <v>0</v>
      </c>
      <c r="Q420" s="77" t="b">
        <f t="shared" si="58"/>
        <v>0</v>
      </c>
      <c r="R420" s="77">
        <f t="shared" si="59"/>
        <v>0</v>
      </c>
      <c r="T420" s="77">
        <v>418</v>
      </c>
    </row>
    <row r="421" spans="1:20" ht="22.5" hidden="1" outlineLevel="1">
      <c r="A421" s="29"/>
      <c r="B421" s="606">
        <v>300</v>
      </c>
      <c r="C421" s="607">
        <v>342</v>
      </c>
      <c r="D421" s="30">
        <v>20</v>
      </c>
      <c r="E421" s="42" t="s">
        <v>1893</v>
      </c>
      <c r="F421" s="42" t="s">
        <v>1894</v>
      </c>
      <c r="G421" s="904">
        <v>180</v>
      </c>
      <c r="H421" s="32" t="s">
        <v>13</v>
      </c>
      <c r="I421" s="320"/>
      <c r="J421" s="159">
        <v>0</v>
      </c>
      <c r="K421" s="58">
        <v>0</v>
      </c>
      <c r="L421" s="199">
        <f t="shared" si="60"/>
        <v>0</v>
      </c>
      <c r="M421" s="200">
        <f t="shared" si="61"/>
        <v>0</v>
      </c>
      <c r="O421" s="77" t="b">
        <f t="shared" si="56"/>
        <v>0</v>
      </c>
      <c r="P421" s="77" t="b">
        <f t="shared" si="57"/>
        <v>0</v>
      </c>
      <c r="Q421" s="77" t="b">
        <f t="shared" si="58"/>
        <v>0</v>
      </c>
      <c r="R421" s="77">
        <f t="shared" si="59"/>
        <v>0</v>
      </c>
      <c r="T421" s="77">
        <v>419</v>
      </c>
    </row>
    <row r="422" spans="1:20" ht="33.75" hidden="1" outlineLevel="1">
      <c r="A422" s="29"/>
      <c r="B422" s="606">
        <v>300</v>
      </c>
      <c r="C422" s="607">
        <v>342</v>
      </c>
      <c r="D422" s="30">
        <v>21</v>
      </c>
      <c r="E422" s="42" t="s">
        <v>1896</v>
      </c>
      <c r="F422" s="42" t="s">
        <v>1895</v>
      </c>
      <c r="G422" s="904">
        <v>180</v>
      </c>
      <c r="H422" s="32" t="s">
        <v>13</v>
      </c>
      <c r="I422" s="320"/>
      <c r="J422" s="159">
        <v>0</v>
      </c>
      <c r="K422" s="58">
        <v>0</v>
      </c>
      <c r="L422" s="199">
        <f t="shared" si="60"/>
        <v>0</v>
      </c>
      <c r="M422" s="200">
        <f t="shared" si="61"/>
        <v>0</v>
      </c>
      <c r="O422" s="77" t="b">
        <f t="shared" si="56"/>
        <v>0</v>
      </c>
      <c r="P422" s="77" t="b">
        <f t="shared" si="57"/>
        <v>0</v>
      </c>
      <c r="Q422" s="77" t="b">
        <f t="shared" si="58"/>
        <v>0</v>
      </c>
      <c r="R422" s="77">
        <f t="shared" si="59"/>
        <v>0</v>
      </c>
      <c r="T422" s="77">
        <v>420</v>
      </c>
    </row>
    <row r="423" spans="1:20" ht="56.25" hidden="1" outlineLevel="1">
      <c r="A423" s="29"/>
      <c r="B423" s="606">
        <v>300</v>
      </c>
      <c r="C423" s="607">
        <v>342</v>
      </c>
      <c r="D423" s="30">
        <v>22</v>
      </c>
      <c r="E423" s="42" t="s">
        <v>1976</v>
      </c>
      <c r="F423" s="42" t="s">
        <v>1977</v>
      </c>
      <c r="G423" s="904">
        <v>1000</v>
      </c>
      <c r="H423" s="32" t="s">
        <v>0</v>
      </c>
      <c r="I423" s="320"/>
      <c r="J423" s="159">
        <v>0</v>
      </c>
      <c r="K423" s="58">
        <v>0</v>
      </c>
      <c r="L423" s="199">
        <f t="shared" si="60"/>
        <v>0</v>
      </c>
      <c r="M423" s="200">
        <f t="shared" si="61"/>
        <v>0</v>
      </c>
      <c r="O423" s="77" t="b">
        <f t="shared" si="56"/>
        <v>0</v>
      </c>
      <c r="P423" s="77" t="b">
        <f t="shared" si="57"/>
        <v>0</v>
      </c>
      <c r="Q423" s="77" t="b">
        <f t="shared" si="58"/>
        <v>0</v>
      </c>
      <c r="R423" s="77">
        <f t="shared" si="59"/>
        <v>0</v>
      </c>
      <c r="T423" s="77">
        <v>421</v>
      </c>
    </row>
    <row r="424" spans="1:20" hidden="1" outlineLevel="1">
      <c r="A424" s="29"/>
      <c r="B424" s="613"/>
      <c r="C424" s="616"/>
      <c r="D424" s="30"/>
      <c r="E424" s="83" t="s">
        <v>287</v>
      </c>
      <c r="F424" s="84" t="s">
        <v>288</v>
      </c>
      <c r="G424" s="904"/>
      <c r="H424" s="32"/>
      <c r="I424" s="320"/>
      <c r="J424" s="159"/>
      <c r="K424" s="58"/>
      <c r="L424" s="199"/>
      <c r="M424" s="200"/>
      <c r="O424" s="77" t="b">
        <f t="shared" si="56"/>
        <v>1</v>
      </c>
      <c r="P424" s="77" t="b">
        <f t="shared" si="57"/>
        <v>1</v>
      </c>
      <c r="Q424" s="77" t="b">
        <f t="shared" si="58"/>
        <v>1</v>
      </c>
      <c r="R424" s="77">
        <f t="shared" si="59"/>
        <v>0</v>
      </c>
      <c r="T424" s="77">
        <v>422</v>
      </c>
    </row>
    <row r="425" spans="1:20" hidden="1" outlineLevel="1">
      <c r="A425" s="29"/>
      <c r="B425" s="613"/>
      <c r="C425" s="616"/>
      <c r="D425" s="30"/>
      <c r="E425" s="83" t="s">
        <v>289</v>
      </c>
      <c r="F425" s="84" t="s">
        <v>299</v>
      </c>
      <c r="G425" s="904"/>
      <c r="H425" s="32"/>
      <c r="I425" s="320"/>
      <c r="J425" s="159"/>
      <c r="K425" s="58"/>
      <c r="L425" s="199"/>
      <c r="M425" s="200"/>
      <c r="O425" s="77" t="b">
        <f t="shared" si="56"/>
        <v>1</v>
      </c>
      <c r="P425" s="77" t="b">
        <f t="shared" si="57"/>
        <v>1</v>
      </c>
      <c r="Q425" s="77" t="b">
        <f t="shared" si="58"/>
        <v>1</v>
      </c>
      <c r="R425" s="77">
        <f t="shared" si="59"/>
        <v>0</v>
      </c>
      <c r="T425" s="77">
        <v>423</v>
      </c>
    </row>
    <row r="426" spans="1:20" ht="56.25" hidden="1" outlineLevel="1">
      <c r="A426" s="29"/>
      <c r="B426" s="606">
        <v>300</v>
      </c>
      <c r="C426" s="607">
        <v>342</v>
      </c>
      <c r="D426" s="30">
        <v>23</v>
      </c>
      <c r="E426" s="31" t="s">
        <v>301</v>
      </c>
      <c r="F426" s="31" t="s">
        <v>302</v>
      </c>
      <c r="G426" s="904">
        <v>3</v>
      </c>
      <c r="H426" s="32" t="s">
        <v>55</v>
      </c>
      <c r="I426" s="320"/>
      <c r="J426" s="159">
        <v>0</v>
      </c>
      <c r="K426" s="58">
        <v>0</v>
      </c>
      <c r="L426" s="199">
        <f t="shared" ref="L426:L432" si="62">J426+K426</f>
        <v>0</v>
      </c>
      <c r="M426" s="200">
        <f t="shared" ref="M426:M432" si="63">L426*(G426+I426)</f>
        <v>0</v>
      </c>
      <c r="O426" s="77" t="b">
        <f t="shared" si="56"/>
        <v>0</v>
      </c>
      <c r="P426" s="77" t="b">
        <f t="shared" si="57"/>
        <v>0</v>
      </c>
      <c r="Q426" s="77" t="b">
        <f t="shared" si="58"/>
        <v>0</v>
      </c>
      <c r="R426" s="77">
        <f t="shared" si="59"/>
        <v>0</v>
      </c>
      <c r="T426" s="77">
        <v>424</v>
      </c>
    </row>
    <row r="427" spans="1:20" ht="56.25" hidden="1" outlineLevel="1">
      <c r="A427" s="29"/>
      <c r="B427" s="606">
        <v>300</v>
      </c>
      <c r="C427" s="607">
        <v>342</v>
      </c>
      <c r="D427" s="30">
        <v>24</v>
      </c>
      <c r="E427" s="31" t="s">
        <v>300</v>
      </c>
      <c r="F427" s="31" t="s">
        <v>304</v>
      </c>
      <c r="G427" s="904">
        <v>2</v>
      </c>
      <c r="H427" s="32" t="s">
        <v>55</v>
      </c>
      <c r="I427" s="320"/>
      <c r="J427" s="159">
        <v>0</v>
      </c>
      <c r="K427" s="58">
        <v>0</v>
      </c>
      <c r="L427" s="199">
        <f t="shared" si="62"/>
        <v>0</v>
      </c>
      <c r="M427" s="200">
        <f t="shared" si="63"/>
        <v>0</v>
      </c>
      <c r="O427" s="77" t="b">
        <f t="shared" si="56"/>
        <v>0</v>
      </c>
      <c r="P427" s="77" t="b">
        <f t="shared" si="57"/>
        <v>0</v>
      </c>
      <c r="Q427" s="77" t="b">
        <f t="shared" si="58"/>
        <v>0</v>
      </c>
      <c r="R427" s="77">
        <f t="shared" si="59"/>
        <v>0</v>
      </c>
      <c r="T427" s="77">
        <v>425</v>
      </c>
    </row>
    <row r="428" spans="1:20" ht="56.25" hidden="1" outlineLevel="1">
      <c r="A428" s="29"/>
      <c r="B428" s="606">
        <v>300</v>
      </c>
      <c r="C428" s="607">
        <v>342</v>
      </c>
      <c r="D428" s="30">
        <v>25</v>
      </c>
      <c r="E428" s="31" t="s">
        <v>305</v>
      </c>
      <c r="F428" s="31" t="s">
        <v>306</v>
      </c>
      <c r="G428" s="904">
        <v>6</v>
      </c>
      <c r="H428" s="32" t="s">
        <v>55</v>
      </c>
      <c r="I428" s="320"/>
      <c r="J428" s="159">
        <v>0</v>
      </c>
      <c r="K428" s="58">
        <v>0</v>
      </c>
      <c r="L428" s="199">
        <f t="shared" si="62"/>
        <v>0</v>
      </c>
      <c r="M428" s="200">
        <f t="shared" si="63"/>
        <v>0</v>
      </c>
      <c r="O428" s="77" t="b">
        <f t="shared" si="56"/>
        <v>0</v>
      </c>
      <c r="P428" s="77" t="b">
        <f t="shared" si="57"/>
        <v>0</v>
      </c>
      <c r="Q428" s="77" t="b">
        <f t="shared" si="58"/>
        <v>0</v>
      </c>
      <c r="R428" s="77">
        <f t="shared" si="59"/>
        <v>0</v>
      </c>
      <c r="T428" s="77">
        <v>426</v>
      </c>
    </row>
    <row r="429" spans="1:20" ht="56.25" hidden="1" outlineLevel="1">
      <c r="A429" s="29"/>
      <c r="B429" s="606">
        <v>300</v>
      </c>
      <c r="C429" s="607">
        <v>342</v>
      </c>
      <c r="D429" s="30">
        <v>26</v>
      </c>
      <c r="E429" s="31" t="s">
        <v>294</v>
      </c>
      <c r="F429" s="31" t="s">
        <v>293</v>
      </c>
      <c r="G429" s="904">
        <v>26</v>
      </c>
      <c r="H429" s="32" t="s">
        <v>55</v>
      </c>
      <c r="I429" s="320"/>
      <c r="J429" s="159">
        <v>0</v>
      </c>
      <c r="K429" s="58">
        <v>0</v>
      </c>
      <c r="L429" s="199">
        <f t="shared" si="62"/>
        <v>0</v>
      </c>
      <c r="M429" s="200">
        <f t="shared" si="63"/>
        <v>0</v>
      </c>
      <c r="O429" s="77" t="b">
        <f t="shared" si="56"/>
        <v>0</v>
      </c>
      <c r="P429" s="77" t="b">
        <f t="shared" si="57"/>
        <v>0</v>
      </c>
      <c r="Q429" s="77" t="b">
        <f t="shared" si="58"/>
        <v>0</v>
      </c>
      <c r="R429" s="77">
        <f t="shared" si="59"/>
        <v>0</v>
      </c>
      <c r="T429" s="77">
        <v>427</v>
      </c>
    </row>
    <row r="430" spans="1:20" ht="56.25" hidden="1" outlineLevel="1">
      <c r="A430" s="29"/>
      <c r="B430" s="606">
        <v>300</v>
      </c>
      <c r="C430" s="607">
        <v>342</v>
      </c>
      <c r="D430" s="30">
        <v>27</v>
      </c>
      <c r="E430" s="31" t="s">
        <v>303</v>
      </c>
      <c r="F430" s="31" t="s">
        <v>1909</v>
      </c>
      <c r="G430" s="904">
        <v>3</v>
      </c>
      <c r="H430" s="32" t="s">
        <v>55</v>
      </c>
      <c r="I430" s="320"/>
      <c r="J430" s="159">
        <v>0</v>
      </c>
      <c r="K430" s="58">
        <v>0</v>
      </c>
      <c r="L430" s="199">
        <f t="shared" si="62"/>
        <v>0</v>
      </c>
      <c r="M430" s="200">
        <f t="shared" si="63"/>
        <v>0</v>
      </c>
      <c r="O430" s="77" t="b">
        <f t="shared" si="56"/>
        <v>0</v>
      </c>
      <c r="P430" s="77" t="b">
        <f t="shared" si="57"/>
        <v>0</v>
      </c>
      <c r="Q430" s="77" t="b">
        <f t="shared" si="58"/>
        <v>0</v>
      </c>
      <c r="R430" s="77">
        <f t="shared" si="59"/>
        <v>0</v>
      </c>
      <c r="T430" s="77">
        <v>428</v>
      </c>
    </row>
    <row r="431" spans="1:20" ht="56.25" hidden="1" outlineLevel="1">
      <c r="A431" s="29"/>
      <c r="B431" s="606">
        <v>300</v>
      </c>
      <c r="C431" s="607">
        <v>342</v>
      </c>
      <c r="D431" s="30">
        <v>28</v>
      </c>
      <c r="E431" s="31" t="s">
        <v>290</v>
      </c>
      <c r="F431" s="31" t="s">
        <v>1908</v>
      </c>
      <c r="G431" s="904">
        <v>9</v>
      </c>
      <c r="H431" s="32" t="s">
        <v>55</v>
      </c>
      <c r="I431" s="320"/>
      <c r="J431" s="159">
        <v>0</v>
      </c>
      <c r="K431" s="58">
        <v>0</v>
      </c>
      <c r="L431" s="199">
        <f t="shared" si="62"/>
        <v>0</v>
      </c>
      <c r="M431" s="200">
        <f t="shared" si="63"/>
        <v>0</v>
      </c>
      <c r="O431" s="77" t="b">
        <f t="shared" si="56"/>
        <v>0</v>
      </c>
      <c r="P431" s="77" t="b">
        <f t="shared" si="57"/>
        <v>0</v>
      </c>
      <c r="Q431" s="77" t="b">
        <f t="shared" si="58"/>
        <v>0</v>
      </c>
      <c r="R431" s="77">
        <f t="shared" si="59"/>
        <v>0</v>
      </c>
      <c r="T431" s="77">
        <v>429</v>
      </c>
    </row>
    <row r="432" spans="1:20" ht="22.5" hidden="1" outlineLevel="1">
      <c r="A432" s="29"/>
      <c r="B432" s="606">
        <v>300</v>
      </c>
      <c r="C432" s="607">
        <v>342</v>
      </c>
      <c r="D432" s="30">
        <v>29</v>
      </c>
      <c r="E432" s="42" t="s">
        <v>291</v>
      </c>
      <c r="F432" s="42" t="s">
        <v>292</v>
      </c>
      <c r="G432" s="904">
        <v>75</v>
      </c>
      <c r="H432" s="32" t="s">
        <v>0</v>
      </c>
      <c r="I432" s="320"/>
      <c r="J432" s="159">
        <v>0</v>
      </c>
      <c r="K432" s="58">
        <v>0</v>
      </c>
      <c r="L432" s="199">
        <f t="shared" si="62"/>
        <v>0</v>
      </c>
      <c r="M432" s="200">
        <f t="shared" si="63"/>
        <v>0</v>
      </c>
      <c r="O432" s="77" t="b">
        <f t="shared" si="56"/>
        <v>0</v>
      </c>
      <c r="P432" s="77" t="b">
        <f t="shared" si="57"/>
        <v>0</v>
      </c>
      <c r="Q432" s="77" t="b">
        <f t="shared" si="58"/>
        <v>0</v>
      </c>
      <c r="R432" s="77">
        <f t="shared" si="59"/>
        <v>0</v>
      </c>
      <c r="T432" s="77">
        <v>430</v>
      </c>
    </row>
    <row r="433" spans="1:20" ht="56.25" hidden="1" outlineLevel="1">
      <c r="A433" s="29"/>
      <c r="B433" s="606">
        <v>300</v>
      </c>
      <c r="C433" s="607">
        <v>342</v>
      </c>
      <c r="E433" s="31" t="s">
        <v>307</v>
      </c>
      <c r="F433" s="31" t="s">
        <v>308</v>
      </c>
      <c r="G433" s="904"/>
      <c r="H433" s="32"/>
      <c r="I433" s="320"/>
      <c r="J433" s="159"/>
      <c r="K433" s="58"/>
      <c r="L433" s="199"/>
      <c r="M433" s="200"/>
      <c r="O433" s="77" t="b">
        <f t="shared" si="56"/>
        <v>1</v>
      </c>
      <c r="P433" s="77" t="b">
        <f t="shared" si="57"/>
        <v>1</v>
      </c>
      <c r="Q433" s="77" t="b">
        <f t="shared" si="58"/>
        <v>1</v>
      </c>
      <c r="R433" s="77">
        <f t="shared" si="59"/>
        <v>0</v>
      </c>
      <c r="T433" s="77">
        <v>431</v>
      </c>
    </row>
    <row r="434" spans="1:20" hidden="1" outlineLevel="1">
      <c r="A434" s="29"/>
      <c r="B434" s="606">
        <v>300</v>
      </c>
      <c r="C434" s="608">
        <v>342</v>
      </c>
      <c r="D434" s="37">
        <v>30</v>
      </c>
      <c r="E434" s="38" t="s">
        <v>357</v>
      </c>
      <c r="F434" s="38" t="s">
        <v>356</v>
      </c>
      <c r="G434" s="906">
        <v>3</v>
      </c>
      <c r="H434" s="39" t="s">
        <v>55</v>
      </c>
      <c r="I434" s="320"/>
      <c r="J434" s="159">
        <v>0</v>
      </c>
      <c r="K434" s="159">
        <v>0</v>
      </c>
      <c r="L434" s="232">
        <f>J434+K434</f>
        <v>0</v>
      </c>
      <c r="M434" s="200">
        <f>L434*(G434+I434)</f>
        <v>0</v>
      </c>
      <c r="O434" s="77" t="b">
        <f t="shared" si="56"/>
        <v>0</v>
      </c>
      <c r="P434" s="77" t="b">
        <f t="shared" si="57"/>
        <v>0</v>
      </c>
      <c r="Q434" s="77" t="b">
        <f t="shared" si="58"/>
        <v>0</v>
      </c>
      <c r="R434" s="77">
        <f t="shared" si="59"/>
        <v>0</v>
      </c>
      <c r="T434" s="77">
        <v>432</v>
      </c>
    </row>
    <row r="435" spans="1:20" hidden="1" outlineLevel="1">
      <c r="A435" s="29"/>
      <c r="B435" s="606">
        <v>300</v>
      </c>
      <c r="C435" s="608">
        <v>342</v>
      </c>
      <c r="D435" s="37">
        <v>31</v>
      </c>
      <c r="E435" s="38" t="s">
        <v>358</v>
      </c>
      <c r="F435" s="38" t="s">
        <v>359</v>
      </c>
      <c r="G435" s="906">
        <v>4</v>
      </c>
      <c r="H435" s="39" t="s">
        <v>55</v>
      </c>
      <c r="I435" s="320"/>
      <c r="J435" s="159">
        <v>0</v>
      </c>
      <c r="K435" s="159">
        <v>0</v>
      </c>
      <c r="L435" s="232">
        <f>J435+K435</f>
        <v>0</v>
      </c>
      <c r="M435" s="200">
        <f>L435*(G435+I435)</f>
        <v>0</v>
      </c>
      <c r="O435" s="77" t="b">
        <f t="shared" si="56"/>
        <v>0</v>
      </c>
      <c r="P435" s="77" t="b">
        <f t="shared" si="57"/>
        <v>0</v>
      </c>
      <c r="Q435" s="77" t="b">
        <f t="shared" si="58"/>
        <v>0</v>
      </c>
      <c r="R435" s="77">
        <f t="shared" si="59"/>
        <v>0</v>
      </c>
      <c r="T435" s="77">
        <v>433</v>
      </c>
    </row>
    <row r="436" spans="1:20" hidden="1" outlineLevel="1">
      <c r="A436" s="29"/>
      <c r="B436" s="606">
        <v>300</v>
      </c>
      <c r="C436" s="607">
        <v>342</v>
      </c>
      <c r="D436" s="30">
        <v>32</v>
      </c>
      <c r="E436" s="31" t="s">
        <v>360</v>
      </c>
      <c r="F436" s="31" t="s">
        <v>361</v>
      </c>
      <c r="G436" s="904">
        <v>2</v>
      </c>
      <c r="H436" s="32" t="s">
        <v>55</v>
      </c>
      <c r="I436" s="320"/>
      <c r="J436" s="159">
        <v>0</v>
      </c>
      <c r="K436" s="58">
        <v>0</v>
      </c>
      <c r="L436" s="199">
        <f>J436+K436</f>
        <v>0</v>
      </c>
      <c r="M436" s="200">
        <f>L436*(G436+I436)</f>
        <v>0</v>
      </c>
      <c r="O436" s="77" t="b">
        <f t="shared" si="56"/>
        <v>0</v>
      </c>
      <c r="P436" s="77" t="b">
        <f t="shared" si="57"/>
        <v>0</v>
      </c>
      <c r="Q436" s="77" t="b">
        <f t="shared" si="58"/>
        <v>0</v>
      </c>
      <c r="R436" s="77">
        <f t="shared" si="59"/>
        <v>0</v>
      </c>
      <c r="T436" s="77">
        <v>434</v>
      </c>
    </row>
    <row r="437" spans="1:20" s="16" customFormat="1" hidden="1" outlineLevel="1">
      <c r="A437" s="29"/>
      <c r="B437" s="606">
        <v>300</v>
      </c>
      <c r="C437" s="607">
        <v>342</v>
      </c>
      <c r="D437" s="30"/>
      <c r="E437" s="56" t="s">
        <v>1903</v>
      </c>
      <c r="F437" s="56" t="s">
        <v>504</v>
      </c>
      <c r="G437" s="904"/>
      <c r="H437" s="32"/>
      <c r="I437" s="320"/>
      <c r="J437" s="159"/>
      <c r="K437" s="58"/>
      <c r="L437" s="199"/>
      <c r="M437" s="200"/>
      <c r="O437" s="77" t="b">
        <f t="shared" si="56"/>
        <v>1</v>
      </c>
      <c r="P437" s="77" t="b">
        <f t="shared" si="57"/>
        <v>1</v>
      </c>
      <c r="Q437" s="77" t="b">
        <f t="shared" si="58"/>
        <v>1</v>
      </c>
      <c r="R437" s="77">
        <f t="shared" si="59"/>
        <v>0</v>
      </c>
      <c r="T437" s="77">
        <v>435</v>
      </c>
    </row>
    <row r="438" spans="1:20" s="16" customFormat="1" ht="90" hidden="1" outlineLevel="1">
      <c r="A438" s="29"/>
      <c r="B438" s="606">
        <v>300</v>
      </c>
      <c r="C438" s="607">
        <v>342</v>
      </c>
      <c r="D438" s="30"/>
      <c r="E438" s="31" t="s">
        <v>1905</v>
      </c>
      <c r="F438" s="42" t="s">
        <v>1904</v>
      </c>
      <c r="G438" s="904"/>
      <c r="H438" s="32"/>
      <c r="I438" s="320"/>
      <c r="J438" s="159"/>
      <c r="K438" s="58"/>
      <c r="L438" s="199"/>
      <c r="M438" s="200"/>
      <c r="O438" s="77" t="b">
        <f t="shared" si="56"/>
        <v>1</v>
      </c>
      <c r="P438" s="77" t="b">
        <f t="shared" si="57"/>
        <v>1</v>
      </c>
      <c r="Q438" s="77" t="b">
        <f t="shared" si="58"/>
        <v>1</v>
      </c>
      <c r="R438" s="77">
        <f t="shared" si="59"/>
        <v>0</v>
      </c>
      <c r="T438" s="77">
        <v>436</v>
      </c>
    </row>
    <row r="439" spans="1:20" hidden="1" outlineLevel="1">
      <c r="A439" s="29"/>
      <c r="B439" s="606">
        <v>300</v>
      </c>
      <c r="C439" s="607">
        <v>342</v>
      </c>
      <c r="D439" s="30">
        <v>33</v>
      </c>
      <c r="E439" s="31" t="s">
        <v>1906</v>
      </c>
      <c r="F439" s="31" t="s">
        <v>1907</v>
      </c>
      <c r="G439" s="904">
        <v>3</v>
      </c>
      <c r="H439" s="32" t="s">
        <v>55</v>
      </c>
      <c r="I439" s="320"/>
      <c r="J439" s="159">
        <v>0</v>
      </c>
      <c r="K439" s="58">
        <v>0</v>
      </c>
      <c r="L439" s="199">
        <f>J439+K439</f>
        <v>0</v>
      </c>
      <c r="M439" s="200">
        <f>L439*(G439+I439)</f>
        <v>0</v>
      </c>
      <c r="O439" s="77" t="b">
        <f t="shared" si="56"/>
        <v>0</v>
      </c>
      <c r="P439" s="77" t="b">
        <f t="shared" si="57"/>
        <v>0</v>
      </c>
      <c r="Q439" s="77" t="b">
        <f t="shared" si="58"/>
        <v>0</v>
      </c>
      <c r="R439" s="77">
        <f t="shared" si="59"/>
        <v>0</v>
      </c>
      <c r="T439" s="77">
        <v>437</v>
      </c>
    </row>
    <row r="440" spans="1:20" s="16" customFormat="1" ht="123.75" hidden="1" outlineLevel="1">
      <c r="A440" s="29"/>
      <c r="B440" s="606">
        <v>300</v>
      </c>
      <c r="C440" s="607">
        <v>342</v>
      </c>
      <c r="D440" s="30">
        <v>34</v>
      </c>
      <c r="E440" s="31" t="s">
        <v>4710</v>
      </c>
      <c r="F440" s="31" t="s">
        <v>4709</v>
      </c>
      <c r="G440" s="904">
        <f>80*3.3*25</f>
        <v>6600</v>
      </c>
      <c r="H440" s="32" t="s">
        <v>286</v>
      </c>
      <c r="I440" s="320"/>
      <c r="J440" s="159">
        <v>0</v>
      </c>
      <c r="K440" s="58">
        <v>0</v>
      </c>
      <c r="L440" s="199">
        <f>J440+K440</f>
        <v>0</v>
      </c>
      <c r="M440" s="200">
        <f>L440*(G440+I440)</f>
        <v>0</v>
      </c>
      <c r="O440" s="77" t="b">
        <f t="shared" si="56"/>
        <v>0</v>
      </c>
      <c r="P440" s="77" t="b">
        <f t="shared" si="57"/>
        <v>0</v>
      </c>
      <c r="Q440" s="77" t="b">
        <f t="shared" si="58"/>
        <v>0</v>
      </c>
      <c r="R440" s="77">
        <f t="shared" si="59"/>
        <v>0</v>
      </c>
      <c r="T440" s="77">
        <v>438</v>
      </c>
    </row>
    <row r="441" spans="1:20" s="16" customFormat="1" hidden="1" outlineLevel="1">
      <c r="A441" s="29"/>
      <c r="B441" s="606">
        <v>300</v>
      </c>
      <c r="C441" s="607">
        <v>342</v>
      </c>
      <c r="D441" s="30"/>
      <c r="E441" s="56" t="s">
        <v>503</v>
      </c>
      <c r="F441" s="56" t="s">
        <v>185</v>
      </c>
      <c r="G441" s="904"/>
      <c r="H441" s="32"/>
      <c r="I441" s="320"/>
      <c r="J441" s="159"/>
      <c r="K441" s="58"/>
      <c r="L441" s="199"/>
      <c r="M441" s="200"/>
      <c r="O441" s="77" t="b">
        <f t="shared" si="56"/>
        <v>1</v>
      </c>
      <c r="P441" s="77" t="b">
        <f t="shared" si="57"/>
        <v>1</v>
      </c>
      <c r="Q441" s="77" t="b">
        <f t="shared" si="58"/>
        <v>1</v>
      </c>
      <c r="R441" s="77">
        <f t="shared" si="59"/>
        <v>0</v>
      </c>
      <c r="T441" s="77">
        <v>439</v>
      </c>
    </row>
    <row r="442" spans="1:20" ht="22.5" hidden="1" outlineLevel="1">
      <c r="A442" s="29"/>
      <c r="B442" s="606">
        <v>300</v>
      </c>
      <c r="C442" s="607">
        <v>342</v>
      </c>
      <c r="D442" s="30">
        <v>35</v>
      </c>
      <c r="E442" s="31" t="s">
        <v>1859</v>
      </c>
      <c r="F442" s="31" t="s">
        <v>309</v>
      </c>
      <c r="G442" s="904">
        <v>3</v>
      </c>
      <c r="H442" s="32" t="s">
        <v>55</v>
      </c>
      <c r="I442" s="320"/>
      <c r="J442" s="159">
        <v>0</v>
      </c>
      <c r="K442" s="58">
        <v>0</v>
      </c>
      <c r="L442" s="199">
        <f>J442+K442</f>
        <v>0</v>
      </c>
      <c r="M442" s="200">
        <f>L442*(G442+I442)</f>
        <v>0</v>
      </c>
      <c r="O442" s="77" t="b">
        <f t="shared" si="56"/>
        <v>0</v>
      </c>
      <c r="P442" s="77" t="b">
        <f t="shared" si="57"/>
        <v>0</v>
      </c>
      <c r="Q442" s="77" t="b">
        <f t="shared" si="58"/>
        <v>0</v>
      </c>
      <c r="R442" s="77">
        <f t="shared" si="59"/>
        <v>0</v>
      </c>
      <c r="T442" s="77">
        <v>440</v>
      </c>
    </row>
    <row r="443" spans="1:20" ht="33.75" hidden="1" outlineLevel="1">
      <c r="A443" s="29"/>
      <c r="B443" s="606">
        <v>300</v>
      </c>
      <c r="C443" s="607">
        <v>342</v>
      </c>
      <c r="D443" s="30">
        <v>36</v>
      </c>
      <c r="E443" s="31" t="s">
        <v>310</v>
      </c>
      <c r="F443" s="31" t="s">
        <v>311</v>
      </c>
      <c r="G443" s="904">
        <v>2</v>
      </c>
      <c r="H443" s="32" t="s">
        <v>55</v>
      </c>
      <c r="I443" s="320"/>
      <c r="J443" s="159">
        <v>0</v>
      </c>
      <c r="K443" s="58">
        <v>0</v>
      </c>
      <c r="L443" s="199">
        <f>J443+K443</f>
        <v>0</v>
      </c>
      <c r="M443" s="200">
        <f>L443*(G443+I443)</f>
        <v>0</v>
      </c>
      <c r="O443" s="77" t="b">
        <f t="shared" si="56"/>
        <v>0</v>
      </c>
      <c r="P443" s="77" t="b">
        <f t="shared" si="57"/>
        <v>0</v>
      </c>
      <c r="Q443" s="77" t="b">
        <f t="shared" si="58"/>
        <v>0</v>
      </c>
      <c r="R443" s="77">
        <f t="shared" si="59"/>
        <v>0</v>
      </c>
      <c r="T443" s="77">
        <v>441</v>
      </c>
    </row>
    <row r="444" spans="1:20" ht="33.75" hidden="1" outlineLevel="1">
      <c r="A444" s="29"/>
      <c r="B444" s="606">
        <v>300</v>
      </c>
      <c r="C444" s="607">
        <v>342</v>
      </c>
      <c r="D444" s="30">
        <v>37</v>
      </c>
      <c r="E444" s="31" t="s">
        <v>312</v>
      </c>
      <c r="F444" s="31" t="s">
        <v>313</v>
      </c>
      <c r="G444" s="904">
        <v>2</v>
      </c>
      <c r="H444" s="32" t="s">
        <v>55</v>
      </c>
      <c r="I444" s="320"/>
      <c r="J444" s="159">
        <v>0</v>
      </c>
      <c r="K444" s="58">
        <v>0</v>
      </c>
      <c r="L444" s="199">
        <f>J444+K444</f>
        <v>0</v>
      </c>
      <c r="M444" s="200">
        <f>L444*(G444+I444)</f>
        <v>0</v>
      </c>
      <c r="O444" s="77" t="b">
        <f t="shared" si="56"/>
        <v>0</v>
      </c>
      <c r="P444" s="77" t="b">
        <f t="shared" si="57"/>
        <v>0</v>
      </c>
      <c r="Q444" s="77" t="b">
        <f t="shared" si="58"/>
        <v>0</v>
      </c>
      <c r="R444" s="77">
        <f t="shared" si="59"/>
        <v>0</v>
      </c>
      <c r="T444" s="77">
        <v>442</v>
      </c>
    </row>
    <row r="445" spans="1:20" ht="23.25" hidden="1" outlineLevel="1" thickBot="1">
      <c r="A445" s="29"/>
      <c r="B445" s="606">
        <v>300</v>
      </c>
      <c r="C445" s="608">
        <v>342</v>
      </c>
      <c r="D445" s="37">
        <v>38</v>
      </c>
      <c r="E445" s="38" t="s">
        <v>4708</v>
      </c>
      <c r="F445" s="38" t="s">
        <v>4707</v>
      </c>
      <c r="G445" s="906">
        <v>7</v>
      </c>
      <c r="H445" s="39" t="s">
        <v>55</v>
      </c>
      <c r="I445" s="320"/>
      <c r="J445" s="159">
        <v>0</v>
      </c>
      <c r="K445" s="159">
        <v>0</v>
      </c>
      <c r="L445" s="232">
        <f>J445+K445</f>
        <v>0</v>
      </c>
      <c r="M445" s="200">
        <f>L445*(G445+I445)</f>
        <v>0</v>
      </c>
      <c r="O445" s="77" t="b">
        <f t="shared" si="56"/>
        <v>0</v>
      </c>
      <c r="P445" s="77" t="b">
        <f t="shared" si="57"/>
        <v>0</v>
      </c>
      <c r="Q445" s="77" t="b">
        <f t="shared" si="58"/>
        <v>0</v>
      </c>
      <c r="R445" s="77">
        <f t="shared" si="59"/>
        <v>0</v>
      </c>
      <c r="T445" s="77">
        <v>443</v>
      </c>
    </row>
    <row r="446" spans="1:20" ht="13.5" hidden="1" outlineLevel="1" thickBot="1">
      <c r="A446" s="33"/>
      <c r="B446" s="609">
        <v>300</v>
      </c>
      <c r="C446" s="610">
        <v>342</v>
      </c>
      <c r="D446" s="431"/>
      <c r="E446" s="60" t="s">
        <v>314</v>
      </c>
      <c r="F446" s="60" t="s">
        <v>315</v>
      </c>
      <c r="G446" s="905"/>
      <c r="H446" s="294"/>
      <c r="I446" s="323"/>
      <c r="J446" s="95"/>
      <c r="K446" s="23"/>
      <c r="L446" s="194"/>
      <c r="M446" s="203">
        <f>SUM(M400:M445)</f>
        <v>0</v>
      </c>
      <c r="O446" s="77" t="b">
        <f t="shared" si="56"/>
        <v>1</v>
      </c>
      <c r="P446" s="77" t="b">
        <f t="shared" si="57"/>
        <v>1</v>
      </c>
      <c r="Q446" s="77" t="b">
        <f t="shared" si="58"/>
        <v>0</v>
      </c>
      <c r="R446" s="77" t="str">
        <f t="shared" si="59"/>
        <v>!!!</v>
      </c>
      <c r="T446" s="77">
        <v>444</v>
      </c>
    </row>
    <row r="447" spans="1:20" ht="15.75" hidden="1" outlineLevel="1" thickBot="1">
      <c r="A447" s="576"/>
      <c r="B447" s="601">
        <v>300</v>
      </c>
      <c r="C447" s="605">
        <v>344</v>
      </c>
      <c r="D447" s="556"/>
      <c r="E447" s="1" t="s">
        <v>342</v>
      </c>
      <c r="F447" s="1" t="s">
        <v>186</v>
      </c>
      <c r="G447" s="902"/>
      <c r="H447" s="293"/>
      <c r="I447" s="325"/>
      <c r="J447" s="298"/>
      <c r="K447" s="2"/>
      <c r="L447" s="205"/>
      <c r="M447" s="206"/>
      <c r="O447" s="77" t="b">
        <f t="shared" si="56"/>
        <v>1</v>
      </c>
      <c r="P447" s="77" t="b">
        <f t="shared" si="57"/>
        <v>1</v>
      </c>
      <c r="Q447" s="77" t="b">
        <f t="shared" si="58"/>
        <v>1</v>
      </c>
      <c r="R447" s="77">
        <f t="shared" si="59"/>
        <v>0</v>
      </c>
      <c r="T447" s="77">
        <v>445</v>
      </c>
    </row>
    <row r="448" spans="1:20" hidden="1" outlineLevel="1">
      <c r="A448" s="29"/>
      <c r="B448" s="606">
        <v>300</v>
      </c>
      <c r="C448" s="607">
        <v>344</v>
      </c>
      <c r="D448" s="30"/>
      <c r="E448" s="50" t="s">
        <v>175</v>
      </c>
      <c r="F448" s="50" t="s">
        <v>1716</v>
      </c>
      <c r="G448" s="904"/>
      <c r="H448" s="32"/>
      <c r="I448" s="320"/>
      <c r="J448" s="159"/>
      <c r="K448" s="58"/>
      <c r="L448" s="199"/>
      <c r="M448" s="200"/>
      <c r="O448" s="77" t="b">
        <f t="shared" si="56"/>
        <v>1</v>
      </c>
      <c r="P448" s="77" t="b">
        <f t="shared" si="57"/>
        <v>1</v>
      </c>
      <c r="Q448" s="77" t="b">
        <f t="shared" si="58"/>
        <v>1</v>
      </c>
      <c r="R448" s="77">
        <f t="shared" si="59"/>
        <v>0</v>
      </c>
      <c r="T448" s="77">
        <v>446</v>
      </c>
    </row>
    <row r="449" spans="1:20" ht="157.5" hidden="1" outlineLevel="1">
      <c r="A449" s="29"/>
      <c r="B449" s="606">
        <v>300</v>
      </c>
      <c r="C449" s="607">
        <v>344</v>
      </c>
      <c r="D449" s="30">
        <v>1</v>
      </c>
      <c r="E449" s="31" t="s">
        <v>1897</v>
      </c>
      <c r="F449" s="31" t="s">
        <v>1902</v>
      </c>
      <c r="G449" s="904">
        <v>28</v>
      </c>
      <c r="H449" s="32" t="s">
        <v>0</v>
      </c>
      <c r="I449" s="320"/>
      <c r="J449" s="159">
        <v>0</v>
      </c>
      <c r="K449" s="58">
        <v>0</v>
      </c>
      <c r="L449" s="199">
        <f>J449+K449</f>
        <v>0</v>
      </c>
      <c r="M449" s="200">
        <f>L449*(G449+I449)</f>
        <v>0</v>
      </c>
      <c r="O449" s="77" t="b">
        <f t="shared" si="56"/>
        <v>0</v>
      </c>
      <c r="P449" s="77" t="b">
        <f t="shared" si="57"/>
        <v>0</v>
      </c>
      <c r="Q449" s="77" t="b">
        <f t="shared" si="58"/>
        <v>0</v>
      </c>
      <c r="R449" s="77">
        <f t="shared" si="59"/>
        <v>0</v>
      </c>
      <c r="T449" s="77">
        <v>447</v>
      </c>
    </row>
    <row r="450" spans="1:20" ht="22.5" hidden="1" outlineLevel="1">
      <c r="A450" s="29"/>
      <c r="B450" s="606">
        <v>300</v>
      </c>
      <c r="C450" s="608">
        <v>344</v>
      </c>
      <c r="D450" s="37">
        <v>2</v>
      </c>
      <c r="E450" s="38" t="s">
        <v>1899</v>
      </c>
      <c r="F450" s="38" t="s">
        <v>1898</v>
      </c>
      <c r="G450" s="906">
        <v>14</v>
      </c>
      <c r="H450" s="39" t="s">
        <v>0</v>
      </c>
      <c r="I450" s="320"/>
      <c r="J450" s="159">
        <v>0</v>
      </c>
      <c r="K450" s="159">
        <v>0</v>
      </c>
      <c r="L450" s="232">
        <f>J450+K450</f>
        <v>0</v>
      </c>
      <c r="M450" s="200">
        <f>L450*(G450+I450)</f>
        <v>0</v>
      </c>
      <c r="O450" s="77" t="b">
        <f t="shared" si="56"/>
        <v>0</v>
      </c>
      <c r="P450" s="77" t="b">
        <f t="shared" si="57"/>
        <v>0</v>
      </c>
      <c r="Q450" s="77" t="b">
        <f t="shared" si="58"/>
        <v>0</v>
      </c>
      <c r="R450" s="77">
        <f t="shared" si="59"/>
        <v>0</v>
      </c>
      <c r="T450" s="77">
        <v>448</v>
      </c>
    </row>
    <row r="451" spans="1:20" ht="22.5" hidden="1" outlineLevel="1">
      <c r="A451" s="29"/>
      <c r="B451" s="606">
        <v>300</v>
      </c>
      <c r="C451" s="608">
        <v>344</v>
      </c>
      <c r="D451" s="37">
        <v>3</v>
      </c>
      <c r="E451" s="38" t="s">
        <v>1901</v>
      </c>
      <c r="F451" s="38" t="s">
        <v>1900</v>
      </c>
      <c r="G451" s="906">
        <v>40</v>
      </c>
      <c r="H451" s="39" t="s">
        <v>0</v>
      </c>
      <c r="I451" s="320"/>
      <c r="J451" s="159">
        <v>0</v>
      </c>
      <c r="K451" s="159">
        <v>0</v>
      </c>
      <c r="L451" s="232">
        <f>J451+K451</f>
        <v>0</v>
      </c>
      <c r="M451" s="200">
        <f>L451*(G451+I451)</f>
        <v>0</v>
      </c>
      <c r="O451" s="77" t="b">
        <f t="shared" si="56"/>
        <v>0</v>
      </c>
      <c r="P451" s="77" t="b">
        <f t="shared" si="57"/>
        <v>0</v>
      </c>
      <c r="Q451" s="77" t="b">
        <f t="shared" si="58"/>
        <v>0</v>
      </c>
      <c r="R451" s="77">
        <f t="shared" si="59"/>
        <v>0</v>
      </c>
      <c r="T451" s="77">
        <v>449</v>
      </c>
    </row>
    <row r="452" spans="1:20" ht="123.75" hidden="1" outlineLevel="1">
      <c r="A452" s="29"/>
      <c r="B452" s="606">
        <v>300</v>
      </c>
      <c r="C452" s="607">
        <v>344</v>
      </c>
      <c r="D452" s="30">
        <v>4</v>
      </c>
      <c r="E452" s="31" t="s">
        <v>1913</v>
      </c>
      <c r="F452" s="31" t="s">
        <v>1912</v>
      </c>
      <c r="G452" s="904">
        <v>1</v>
      </c>
      <c r="H452" s="32" t="s">
        <v>55</v>
      </c>
      <c r="I452" s="320"/>
      <c r="J452" s="159">
        <v>0</v>
      </c>
      <c r="K452" s="58">
        <v>0</v>
      </c>
      <c r="L452" s="199">
        <f>J452+K452</f>
        <v>0</v>
      </c>
      <c r="M452" s="200">
        <f>L452*(G452+I452)</f>
        <v>0</v>
      </c>
      <c r="O452" s="77" t="b">
        <f t="shared" si="56"/>
        <v>0</v>
      </c>
      <c r="P452" s="77" t="b">
        <f t="shared" si="57"/>
        <v>0</v>
      </c>
      <c r="Q452" s="77" t="b">
        <f t="shared" si="58"/>
        <v>0</v>
      </c>
      <c r="R452" s="77">
        <f t="shared" si="59"/>
        <v>0</v>
      </c>
      <c r="T452" s="77">
        <v>450</v>
      </c>
    </row>
    <row r="453" spans="1:20" hidden="1" outlineLevel="1">
      <c r="A453" s="29"/>
      <c r="B453" s="606">
        <v>300</v>
      </c>
      <c r="C453" s="607">
        <v>344</v>
      </c>
      <c r="D453" s="30"/>
      <c r="E453" s="50" t="s">
        <v>341</v>
      </c>
      <c r="F453" s="50" t="s">
        <v>1673</v>
      </c>
      <c r="G453" s="904"/>
      <c r="H453" s="32"/>
      <c r="I453" s="320"/>
      <c r="J453" s="159"/>
      <c r="K453" s="58"/>
      <c r="L453" s="199"/>
      <c r="M453" s="200"/>
      <c r="O453" s="77" t="b">
        <f t="shared" si="56"/>
        <v>1</v>
      </c>
      <c r="P453" s="77" t="b">
        <f t="shared" si="57"/>
        <v>1</v>
      </c>
      <c r="Q453" s="77" t="b">
        <f t="shared" si="58"/>
        <v>1</v>
      </c>
      <c r="R453" s="77">
        <f t="shared" si="59"/>
        <v>0</v>
      </c>
      <c r="T453" s="77">
        <v>451</v>
      </c>
    </row>
    <row r="454" spans="1:20" ht="45" hidden="1" outlineLevel="1">
      <c r="A454" s="29"/>
      <c r="B454" s="606">
        <v>300</v>
      </c>
      <c r="C454" s="607">
        <v>344</v>
      </c>
      <c r="D454" s="30"/>
      <c r="E454" s="31" t="s">
        <v>1860</v>
      </c>
      <c r="F454" s="31" t="s">
        <v>1762</v>
      </c>
      <c r="G454" s="904"/>
      <c r="H454" s="32"/>
      <c r="I454" s="320"/>
      <c r="J454" s="159"/>
      <c r="K454" s="58"/>
      <c r="L454" s="199"/>
      <c r="M454" s="200"/>
      <c r="O454" s="77" t="b">
        <f t="shared" si="56"/>
        <v>1</v>
      </c>
      <c r="P454" s="77" t="b">
        <f t="shared" si="57"/>
        <v>1</v>
      </c>
      <c r="Q454" s="77" t="b">
        <f t="shared" si="58"/>
        <v>1</v>
      </c>
      <c r="R454" s="77">
        <f t="shared" si="59"/>
        <v>0</v>
      </c>
      <c r="T454" s="77">
        <v>452</v>
      </c>
    </row>
    <row r="455" spans="1:20" hidden="1" outlineLevel="1">
      <c r="A455" s="29"/>
      <c r="B455" s="606">
        <v>300</v>
      </c>
      <c r="C455" s="607">
        <v>344</v>
      </c>
      <c r="D455" s="30">
        <v>5</v>
      </c>
      <c r="E455" s="31" t="s">
        <v>360</v>
      </c>
      <c r="F455" s="31" t="s">
        <v>1675</v>
      </c>
      <c r="G455" s="904">
        <v>1</v>
      </c>
      <c r="H455" s="32" t="s">
        <v>55</v>
      </c>
      <c r="I455" s="320"/>
      <c r="J455" s="159">
        <v>0</v>
      </c>
      <c r="K455" s="58">
        <v>0</v>
      </c>
      <c r="L455" s="199">
        <f>J455+K455</f>
        <v>0</v>
      </c>
      <c r="M455" s="200">
        <f>L455*(G455+I455)</f>
        <v>0</v>
      </c>
      <c r="O455" s="77" t="b">
        <f t="shared" si="56"/>
        <v>0</v>
      </c>
      <c r="P455" s="77" t="b">
        <f t="shared" si="57"/>
        <v>0</v>
      </c>
      <c r="Q455" s="77" t="b">
        <f t="shared" si="58"/>
        <v>0</v>
      </c>
      <c r="R455" s="77">
        <f t="shared" si="59"/>
        <v>0</v>
      </c>
      <c r="T455" s="77">
        <v>453</v>
      </c>
    </row>
    <row r="456" spans="1:20" hidden="1" outlineLevel="1">
      <c r="A456" s="29"/>
      <c r="B456" s="606">
        <v>300</v>
      </c>
      <c r="C456" s="607">
        <v>344</v>
      </c>
      <c r="D456" s="30">
        <v>6</v>
      </c>
      <c r="E456" s="31" t="s">
        <v>346</v>
      </c>
      <c r="F456" s="31" t="s">
        <v>347</v>
      </c>
      <c r="G456" s="904">
        <v>2</v>
      </c>
      <c r="H456" s="32" t="s">
        <v>55</v>
      </c>
      <c r="I456" s="320"/>
      <c r="J456" s="159">
        <v>0</v>
      </c>
      <c r="K456" s="58">
        <v>0</v>
      </c>
      <c r="L456" s="199">
        <f>J456+K456</f>
        <v>0</v>
      </c>
      <c r="M456" s="200">
        <f>L456*(G456+I456)</f>
        <v>0</v>
      </c>
      <c r="O456" s="77" t="b">
        <f t="shared" si="56"/>
        <v>0</v>
      </c>
      <c r="P456" s="77" t="b">
        <f t="shared" si="57"/>
        <v>0</v>
      </c>
      <c r="Q456" s="77" t="b">
        <f t="shared" si="58"/>
        <v>0</v>
      </c>
      <c r="R456" s="77">
        <f t="shared" si="59"/>
        <v>0</v>
      </c>
      <c r="T456" s="77">
        <v>454</v>
      </c>
    </row>
    <row r="457" spans="1:20" ht="45" hidden="1" outlineLevel="1">
      <c r="A457" s="29"/>
      <c r="B457" s="606">
        <v>300</v>
      </c>
      <c r="C457" s="607">
        <v>344</v>
      </c>
      <c r="D457" s="30"/>
      <c r="E457" s="31" t="s">
        <v>1861</v>
      </c>
      <c r="F457" s="31" t="s">
        <v>1672</v>
      </c>
      <c r="G457" s="904"/>
      <c r="H457" s="32"/>
      <c r="I457" s="320"/>
      <c r="J457" s="159"/>
      <c r="K457" s="58"/>
      <c r="L457" s="199"/>
      <c r="M457" s="200"/>
      <c r="O457" s="77" t="b">
        <f t="shared" si="56"/>
        <v>1</v>
      </c>
      <c r="P457" s="77" t="b">
        <f t="shared" si="57"/>
        <v>1</v>
      </c>
      <c r="Q457" s="77" t="b">
        <f t="shared" si="58"/>
        <v>1</v>
      </c>
      <c r="R457" s="77">
        <f t="shared" si="59"/>
        <v>0</v>
      </c>
      <c r="T457" s="77">
        <v>455</v>
      </c>
    </row>
    <row r="458" spans="1:20" hidden="1" outlineLevel="1">
      <c r="A458" s="29"/>
      <c r="B458" s="606">
        <v>300</v>
      </c>
      <c r="C458" s="607">
        <v>344</v>
      </c>
      <c r="D458" s="30">
        <v>7</v>
      </c>
      <c r="E458" s="31" t="s">
        <v>358</v>
      </c>
      <c r="F458" s="31" t="s">
        <v>1674</v>
      </c>
      <c r="G458" s="904">
        <v>3</v>
      </c>
      <c r="H458" s="32" t="s">
        <v>55</v>
      </c>
      <c r="I458" s="320"/>
      <c r="J458" s="159">
        <v>0</v>
      </c>
      <c r="K458" s="58">
        <v>0</v>
      </c>
      <c r="L458" s="199">
        <f>J458+K458</f>
        <v>0</v>
      </c>
      <c r="M458" s="200">
        <f>L458*(G458+I458)</f>
        <v>0</v>
      </c>
      <c r="O458" s="77" t="b">
        <f t="shared" ref="O458:O521" si="64">ISBLANK(D458)</f>
        <v>0</v>
      </c>
      <c r="P458" s="77" t="b">
        <f t="shared" ref="P458:P521" si="65">ISBLANK(G458)</f>
        <v>0</v>
      </c>
      <c r="Q458" s="77" t="b">
        <f t="shared" ref="Q458:Q521" si="66">ISBLANK(M458)</f>
        <v>0</v>
      </c>
      <c r="R458" s="77">
        <f t="shared" ref="R458:R521" si="67">IF(AND(O458=P458,O458=Q458),,"!!!")</f>
        <v>0</v>
      </c>
      <c r="T458" s="77">
        <v>456</v>
      </c>
    </row>
    <row r="459" spans="1:20" hidden="1" outlineLevel="1">
      <c r="A459" s="29"/>
      <c r="B459" s="606">
        <v>300</v>
      </c>
      <c r="C459" s="607">
        <v>344</v>
      </c>
      <c r="D459" s="30">
        <v>8</v>
      </c>
      <c r="E459" s="31" t="s">
        <v>360</v>
      </c>
      <c r="F459" s="31" t="s">
        <v>1675</v>
      </c>
      <c r="G459" s="904">
        <v>1</v>
      </c>
      <c r="H459" s="32" t="s">
        <v>55</v>
      </c>
      <c r="I459" s="320"/>
      <c r="J459" s="159">
        <v>0</v>
      </c>
      <c r="K459" s="58">
        <v>0</v>
      </c>
      <c r="L459" s="199">
        <f>J459+K459</f>
        <v>0</v>
      </c>
      <c r="M459" s="200">
        <f>L459*(G459+I459)</f>
        <v>0</v>
      </c>
      <c r="O459" s="77" t="b">
        <f t="shared" si="64"/>
        <v>0</v>
      </c>
      <c r="P459" s="77" t="b">
        <f t="shared" si="65"/>
        <v>0</v>
      </c>
      <c r="Q459" s="77" t="b">
        <f t="shared" si="66"/>
        <v>0</v>
      </c>
      <c r="R459" s="77">
        <f t="shared" si="67"/>
        <v>0</v>
      </c>
      <c r="T459" s="77">
        <v>457</v>
      </c>
    </row>
    <row r="460" spans="1:20" ht="69" hidden="1" outlineLevel="1">
      <c r="A460" s="29"/>
      <c r="B460" s="606">
        <v>300</v>
      </c>
      <c r="C460" s="607">
        <v>344</v>
      </c>
      <c r="D460" s="30"/>
      <c r="E460" s="31" t="s">
        <v>1862</v>
      </c>
      <c r="F460" s="31" t="s">
        <v>1761</v>
      </c>
      <c r="G460" s="904"/>
      <c r="H460" s="32"/>
      <c r="I460" s="320"/>
      <c r="J460" s="159"/>
      <c r="K460" s="58"/>
      <c r="L460" s="199"/>
      <c r="M460" s="200"/>
      <c r="O460" s="77" t="b">
        <f t="shared" si="64"/>
        <v>1</v>
      </c>
      <c r="P460" s="77" t="b">
        <f t="shared" si="65"/>
        <v>1</v>
      </c>
      <c r="Q460" s="77" t="b">
        <f t="shared" si="66"/>
        <v>1</v>
      </c>
      <c r="R460" s="77">
        <f t="shared" si="67"/>
        <v>0</v>
      </c>
      <c r="T460" s="77">
        <v>458</v>
      </c>
    </row>
    <row r="461" spans="1:20" ht="15" hidden="1" outlineLevel="1">
      <c r="A461" s="29"/>
      <c r="B461" s="606">
        <v>300</v>
      </c>
      <c r="C461" s="607">
        <v>344</v>
      </c>
      <c r="D461" s="30">
        <v>9</v>
      </c>
      <c r="E461" s="31" t="s">
        <v>1670</v>
      </c>
      <c r="F461" s="31" t="s">
        <v>1671</v>
      </c>
      <c r="G461" s="904">
        <v>3</v>
      </c>
      <c r="H461" s="32" t="s">
        <v>55</v>
      </c>
      <c r="I461" s="320"/>
      <c r="J461" s="159">
        <v>0</v>
      </c>
      <c r="K461" s="58">
        <v>0</v>
      </c>
      <c r="L461" s="199">
        <f>J461+K461</f>
        <v>0</v>
      </c>
      <c r="M461" s="200">
        <f>L461*(G461+I461)</f>
        <v>0</v>
      </c>
      <c r="N461" s="476"/>
      <c r="O461" s="77" t="b">
        <f t="shared" si="64"/>
        <v>0</v>
      </c>
      <c r="P461" s="77" t="b">
        <f t="shared" si="65"/>
        <v>0</v>
      </c>
      <c r="Q461" s="77" t="b">
        <f t="shared" si="66"/>
        <v>0</v>
      </c>
      <c r="R461" s="77">
        <f t="shared" si="67"/>
        <v>0</v>
      </c>
      <c r="T461" s="77">
        <v>459</v>
      </c>
    </row>
    <row r="462" spans="1:20" hidden="1" outlineLevel="1">
      <c r="A462" s="29"/>
      <c r="B462" s="606">
        <v>300</v>
      </c>
      <c r="C462" s="607">
        <v>344</v>
      </c>
      <c r="D462" s="30">
        <v>10</v>
      </c>
      <c r="E462" s="31" t="s">
        <v>1668</v>
      </c>
      <c r="F462" s="31" t="s">
        <v>1669</v>
      </c>
      <c r="G462" s="904">
        <v>1</v>
      </c>
      <c r="H462" s="32" t="s">
        <v>55</v>
      </c>
      <c r="I462" s="320"/>
      <c r="J462" s="159">
        <v>0</v>
      </c>
      <c r="K462" s="58">
        <v>0</v>
      </c>
      <c r="L462" s="199">
        <f>J462+K462</f>
        <v>0</v>
      </c>
      <c r="M462" s="200">
        <f>L462*(G462+I462)</f>
        <v>0</v>
      </c>
      <c r="N462" s="477"/>
      <c r="O462" s="77" t="b">
        <f t="shared" si="64"/>
        <v>0</v>
      </c>
      <c r="P462" s="77" t="b">
        <f t="shared" si="65"/>
        <v>0</v>
      </c>
      <c r="Q462" s="77" t="b">
        <f t="shared" si="66"/>
        <v>0</v>
      </c>
      <c r="R462" s="77">
        <f t="shared" si="67"/>
        <v>0</v>
      </c>
      <c r="T462" s="77">
        <v>460</v>
      </c>
    </row>
    <row r="463" spans="1:20" hidden="1" outlineLevel="1">
      <c r="A463" s="29"/>
      <c r="B463" s="606">
        <v>300</v>
      </c>
      <c r="C463" s="607">
        <v>344</v>
      </c>
      <c r="D463" s="30">
        <v>11</v>
      </c>
      <c r="E463" s="31" t="s">
        <v>348</v>
      </c>
      <c r="F463" s="31" t="s">
        <v>349</v>
      </c>
      <c r="G463" s="904">
        <v>1</v>
      </c>
      <c r="H463" s="32" t="s">
        <v>55</v>
      </c>
      <c r="I463" s="320"/>
      <c r="J463" s="159">
        <v>0</v>
      </c>
      <c r="K463" s="58">
        <v>0</v>
      </c>
      <c r="L463" s="199">
        <f>J463+K463</f>
        <v>0</v>
      </c>
      <c r="M463" s="200">
        <f>L463*(G463+I463)</f>
        <v>0</v>
      </c>
      <c r="N463" s="477"/>
      <c r="O463" s="77" t="b">
        <f t="shared" si="64"/>
        <v>0</v>
      </c>
      <c r="P463" s="77" t="b">
        <f t="shared" si="65"/>
        <v>0</v>
      </c>
      <c r="Q463" s="77" t="b">
        <f t="shared" si="66"/>
        <v>0</v>
      </c>
      <c r="R463" s="77">
        <f t="shared" si="67"/>
        <v>0</v>
      </c>
      <c r="T463" s="77">
        <v>461</v>
      </c>
    </row>
    <row r="464" spans="1:20" ht="14.25" hidden="1" outlineLevel="1">
      <c r="A464" s="29"/>
      <c r="B464" s="606">
        <v>300</v>
      </c>
      <c r="C464" s="607">
        <v>344</v>
      </c>
      <c r="D464" s="30"/>
      <c r="E464" s="50" t="s">
        <v>1863</v>
      </c>
      <c r="F464" s="50" t="s">
        <v>1676</v>
      </c>
      <c r="G464" s="904"/>
      <c r="H464" s="32"/>
      <c r="I464" s="320"/>
      <c r="J464" s="159"/>
      <c r="K464" s="58"/>
      <c r="L464" s="199"/>
      <c r="M464" s="200"/>
      <c r="N464" s="478"/>
      <c r="O464" s="77" t="b">
        <f t="shared" si="64"/>
        <v>1</v>
      </c>
      <c r="P464" s="77" t="b">
        <f t="shared" si="65"/>
        <v>1</v>
      </c>
      <c r="Q464" s="77" t="b">
        <f t="shared" si="66"/>
        <v>1</v>
      </c>
      <c r="R464" s="77">
        <f t="shared" si="67"/>
        <v>0</v>
      </c>
      <c r="T464" s="77">
        <v>462</v>
      </c>
    </row>
    <row r="465" spans="1:20" hidden="1" outlineLevel="1">
      <c r="A465" s="29"/>
      <c r="B465" s="606">
        <v>300</v>
      </c>
      <c r="C465" s="607">
        <v>344</v>
      </c>
      <c r="D465" s="30"/>
      <c r="E465" s="56" t="s">
        <v>1914</v>
      </c>
      <c r="F465" s="56" t="s">
        <v>1915</v>
      </c>
      <c r="G465" s="904"/>
      <c r="H465" s="32"/>
      <c r="I465" s="320"/>
      <c r="J465" s="159"/>
      <c r="K465" s="58"/>
      <c r="L465" s="199"/>
      <c r="M465" s="200"/>
      <c r="N465" s="479"/>
      <c r="O465" s="77" t="b">
        <f t="shared" si="64"/>
        <v>1</v>
      </c>
      <c r="P465" s="77" t="b">
        <f t="shared" si="65"/>
        <v>1</v>
      </c>
      <c r="Q465" s="77" t="b">
        <f t="shared" si="66"/>
        <v>1</v>
      </c>
      <c r="R465" s="77">
        <f t="shared" si="67"/>
        <v>0</v>
      </c>
      <c r="T465" s="77">
        <v>463</v>
      </c>
    </row>
    <row r="466" spans="1:20" ht="90" hidden="1" outlineLevel="1">
      <c r="A466" s="29"/>
      <c r="B466" s="606">
        <v>300</v>
      </c>
      <c r="C466" s="607">
        <v>344</v>
      </c>
      <c r="D466" s="30"/>
      <c r="E466" s="31" t="s">
        <v>5241</v>
      </c>
      <c r="F466" s="31" t="s">
        <v>1695</v>
      </c>
      <c r="G466" s="904"/>
      <c r="H466" s="32"/>
      <c r="I466" s="320"/>
      <c r="J466" s="159"/>
      <c r="K466" s="58"/>
      <c r="L466" s="199"/>
      <c r="M466" s="200"/>
      <c r="N466" s="479"/>
      <c r="O466" s="77" t="b">
        <f t="shared" si="64"/>
        <v>1</v>
      </c>
      <c r="P466" s="77" t="b">
        <f t="shared" si="65"/>
        <v>1</v>
      </c>
      <c r="Q466" s="77" t="b">
        <f t="shared" si="66"/>
        <v>1</v>
      </c>
      <c r="R466" s="77">
        <f t="shared" si="67"/>
        <v>0</v>
      </c>
      <c r="T466" s="77">
        <v>464</v>
      </c>
    </row>
    <row r="467" spans="1:20" ht="14.25" hidden="1" outlineLevel="1">
      <c r="A467" s="29"/>
      <c r="B467" s="606">
        <v>300</v>
      </c>
      <c r="C467" s="607">
        <v>344</v>
      </c>
      <c r="D467" s="30"/>
      <c r="E467" s="31" t="s">
        <v>1759</v>
      </c>
      <c r="F467" s="31" t="s">
        <v>1760</v>
      </c>
      <c r="G467" s="904"/>
      <c r="H467" s="32"/>
      <c r="I467" s="320"/>
      <c r="J467" s="159"/>
      <c r="K467" s="58"/>
      <c r="L467" s="199"/>
      <c r="M467" s="200"/>
      <c r="N467" s="478"/>
      <c r="O467" s="77" t="b">
        <f t="shared" si="64"/>
        <v>1</v>
      </c>
      <c r="P467" s="77" t="b">
        <f t="shared" si="65"/>
        <v>1</v>
      </c>
      <c r="Q467" s="77" t="b">
        <f t="shared" si="66"/>
        <v>1</v>
      </c>
      <c r="R467" s="77">
        <f t="shared" si="67"/>
        <v>0</v>
      </c>
      <c r="T467" s="77">
        <v>465</v>
      </c>
    </row>
    <row r="468" spans="1:20" ht="33.75" hidden="1" outlineLevel="1">
      <c r="A468" s="29"/>
      <c r="B468" s="606">
        <v>300</v>
      </c>
      <c r="C468" s="607">
        <v>344</v>
      </c>
      <c r="D468" s="30"/>
      <c r="E468" s="31" t="s">
        <v>318</v>
      </c>
      <c r="F468" s="31" t="s">
        <v>320</v>
      </c>
      <c r="G468" s="904"/>
      <c r="H468" s="32"/>
      <c r="I468" s="320"/>
      <c r="J468" s="159"/>
      <c r="K468" s="58"/>
      <c r="L468" s="199"/>
      <c r="M468" s="200"/>
      <c r="N468" s="479"/>
      <c r="O468" s="77" t="b">
        <f t="shared" si="64"/>
        <v>1</v>
      </c>
      <c r="P468" s="77" t="b">
        <f t="shared" si="65"/>
        <v>1</v>
      </c>
      <c r="Q468" s="77" t="b">
        <f t="shared" si="66"/>
        <v>1</v>
      </c>
      <c r="R468" s="77">
        <f t="shared" si="67"/>
        <v>0</v>
      </c>
      <c r="T468" s="77">
        <v>466</v>
      </c>
    </row>
    <row r="469" spans="1:20" ht="14.25" hidden="1" outlineLevel="1">
      <c r="A469" s="29"/>
      <c r="B469" s="606">
        <v>300</v>
      </c>
      <c r="C469" s="607">
        <v>344</v>
      </c>
      <c r="D469" s="30"/>
      <c r="E469" s="669" t="s">
        <v>317</v>
      </c>
      <c r="F469" s="31" t="s">
        <v>319</v>
      </c>
      <c r="G469" s="904"/>
      <c r="H469" s="32"/>
      <c r="I469" s="320"/>
      <c r="J469" s="159"/>
      <c r="K469" s="58"/>
      <c r="L469" s="199"/>
      <c r="M469" s="200"/>
      <c r="N469" s="478"/>
      <c r="O469" s="77" t="b">
        <f t="shared" si="64"/>
        <v>1</v>
      </c>
      <c r="P469" s="77" t="b">
        <f t="shared" si="65"/>
        <v>1</v>
      </c>
      <c r="Q469" s="77" t="b">
        <f t="shared" si="66"/>
        <v>1</v>
      </c>
      <c r="R469" s="77">
        <f t="shared" si="67"/>
        <v>0</v>
      </c>
      <c r="T469" s="77">
        <v>467</v>
      </c>
    </row>
    <row r="470" spans="1:20" hidden="1" outlineLevel="1">
      <c r="A470" s="29"/>
      <c r="B470" s="606">
        <v>300</v>
      </c>
      <c r="C470" s="607">
        <v>344</v>
      </c>
      <c r="D470" s="30"/>
      <c r="E470" s="31" t="s">
        <v>321</v>
      </c>
      <c r="F470" s="31" t="s">
        <v>322</v>
      </c>
      <c r="G470" s="904"/>
      <c r="H470" s="32"/>
      <c r="I470" s="320"/>
      <c r="J470" s="159"/>
      <c r="K470" s="58"/>
      <c r="L470" s="199"/>
      <c r="M470" s="200"/>
      <c r="N470" s="479"/>
      <c r="O470" s="77" t="b">
        <f t="shared" si="64"/>
        <v>1</v>
      </c>
      <c r="P470" s="77" t="b">
        <f t="shared" si="65"/>
        <v>1</v>
      </c>
      <c r="Q470" s="77" t="b">
        <f t="shared" si="66"/>
        <v>1</v>
      </c>
      <c r="R470" s="77">
        <f t="shared" si="67"/>
        <v>0</v>
      </c>
      <c r="T470" s="77">
        <v>468</v>
      </c>
    </row>
    <row r="471" spans="1:20" ht="14.25" hidden="1" outlineLevel="1">
      <c r="A471" s="29"/>
      <c r="B471" s="606">
        <v>300</v>
      </c>
      <c r="C471" s="607">
        <v>344</v>
      </c>
      <c r="D471" s="30"/>
      <c r="E471" s="31" t="s">
        <v>323</v>
      </c>
      <c r="F471" s="31" t="s">
        <v>324</v>
      </c>
      <c r="G471" s="904"/>
      <c r="H471" s="32"/>
      <c r="I471" s="320"/>
      <c r="J471" s="159"/>
      <c r="K471" s="58"/>
      <c r="L471" s="199"/>
      <c r="M471" s="200"/>
      <c r="N471" s="478"/>
      <c r="O471" s="77" t="b">
        <f t="shared" si="64"/>
        <v>1</v>
      </c>
      <c r="P471" s="77" t="b">
        <f t="shared" si="65"/>
        <v>1</v>
      </c>
      <c r="Q471" s="77" t="b">
        <f t="shared" si="66"/>
        <v>1</v>
      </c>
      <c r="R471" s="77">
        <f t="shared" si="67"/>
        <v>0</v>
      </c>
      <c r="T471" s="77">
        <v>469</v>
      </c>
    </row>
    <row r="472" spans="1:20" ht="33.75" hidden="1" outlineLevel="1">
      <c r="A472" s="29"/>
      <c r="B472" s="606">
        <v>300</v>
      </c>
      <c r="C472" s="607">
        <v>344</v>
      </c>
      <c r="D472" s="30"/>
      <c r="E472" s="31" t="s">
        <v>325</v>
      </c>
      <c r="F472" s="31" t="s">
        <v>326</v>
      </c>
      <c r="G472" s="904"/>
      <c r="H472" s="32"/>
      <c r="I472" s="320"/>
      <c r="J472" s="159"/>
      <c r="K472" s="58"/>
      <c r="L472" s="199"/>
      <c r="M472" s="200"/>
      <c r="N472" s="479"/>
      <c r="O472" s="77" t="b">
        <f t="shared" si="64"/>
        <v>1</v>
      </c>
      <c r="P472" s="77" t="b">
        <f t="shared" si="65"/>
        <v>1</v>
      </c>
      <c r="Q472" s="77" t="b">
        <f t="shared" si="66"/>
        <v>1</v>
      </c>
      <c r="R472" s="77">
        <f t="shared" si="67"/>
        <v>0</v>
      </c>
      <c r="T472" s="77">
        <v>470</v>
      </c>
    </row>
    <row r="473" spans="1:20" hidden="1" outlineLevel="1">
      <c r="A473" s="29"/>
      <c r="B473" s="606">
        <v>300</v>
      </c>
      <c r="C473" s="607">
        <v>344</v>
      </c>
      <c r="D473" s="30"/>
      <c r="E473" s="31" t="s">
        <v>327</v>
      </c>
      <c r="F473" s="31" t="s">
        <v>316</v>
      </c>
      <c r="G473" s="904"/>
      <c r="H473" s="32"/>
      <c r="I473" s="320"/>
      <c r="J473" s="159"/>
      <c r="K473" s="58"/>
      <c r="L473" s="199"/>
      <c r="M473" s="200"/>
      <c r="O473" s="77" t="b">
        <f t="shared" si="64"/>
        <v>1</v>
      </c>
      <c r="P473" s="77" t="b">
        <f t="shared" si="65"/>
        <v>1</v>
      </c>
      <c r="Q473" s="77" t="b">
        <f t="shared" si="66"/>
        <v>1</v>
      </c>
      <c r="R473" s="77">
        <f t="shared" si="67"/>
        <v>0</v>
      </c>
      <c r="T473" s="77">
        <v>471</v>
      </c>
    </row>
    <row r="474" spans="1:20" ht="22.5" hidden="1" outlineLevel="1">
      <c r="A474" s="29"/>
      <c r="B474" s="606">
        <v>300</v>
      </c>
      <c r="C474" s="607">
        <v>344</v>
      </c>
      <c r="D474" s="30"/>
      <c r="E474" s="31" t="s">
        <v>335</v>
      </c>
      <c r="F474" s="31" t="s">
        <v>334</v>
      </c>
      <c r="G474" s="904"/>
      <c r="H474" s="32"/>
      <c r="I474" s="320"/>
      <c r="J474" s="159"/>
      <c r="K474" s="58"/>
      <c r="L474" s="199"/>
      <c r="M474" s="200"/>
      <c r="O474" s="77" t="b">
        <f t="shared" si="64"/>
        <v>1</v>
      </c>
      <c r="P474" s="77" t="b">
        <f t="shared" si="65"/>
        <v>1</v>
      </c>
      <c r="Q474" s="77" t="b">
        <f t="shared" si="66"/>
        <v>1</v>
      </c>
      <c r="R474" s="77">
        <f t="shared" si="67"/>
        <v>0</v>
      </c>
      <c r="T474" s="77">
        <v>472</v>
      </c>
    </row>
    <row r="475" spans="1:20" hidden="1" outlineLevel="1">
      <c r="A475" s="29"/>
      <c r="B475" s="606">
        <v>300</v>
      </c>
      <c r="C475" s="607">
        <v>344</v>
      </c>
      <c r="D475" s="30">
        <v>12</v>
      </c>
      <c r="E475" s="31" t="s">
        <v>1677</v>
      </c>
      <c r="F475" s="31" t="s">
        <v>1678</v>
      </c>
      <c r="G475" s="904">
        <v>39</v>
      </c>
      <c r="H475" s="32" t="s">
        <v>55</v>
      </c>
      <c r="I475" s="320"/>
      <c r="J475" s="159">
        <v>0</v>
      </c>
      <c r="K475" s="58">
        <v>0</v>
      </c>
      <c r="L475" s="199">
        <f>J475+K475</f>
        <v>0</v>
      </c>
      <c r="M475" s="200">
        <f>L475*(G475+I475)</f>
        <v>0</v>
      </c>
      <c r="O475" s="77" t="b">
        <f t="shared" si="64"/>
        <v>0</v>
      </c>
      <c r="P475" s="77" t="b">
        <f t="shared" si="65"/>
        <v>0</v>
      </c>
      <c r="Q475" s="77" t="b">
        <f t="shared" si="66"/>
        <v>0</v>
      </c>
      <c r="R475" s="77">
        <f t="shared" si="67"/>
        <v>0</v>
      </c>
      <c r="T475" s="77">
        <v>473</v>
      </c>
    </row>
    <row r="476" spans="1:20" hidden="1" outlineLevel="1">
      <c r="A476" s="29"/>
      <c r="B476" s="606">
        <v>300</v>
      </c>
      <c r="C476" s="607">
        <v>344</v>
      </c>
      <c r="D476" s="30">
        <v>13</v>
      </c>
      <c r="E476" s="31" t="s">
        <v>339</v>
      </c>
      <c r="F476" s="31" t="s">
        <v>344</v>
      </c>
      <c r="G476" s="904">
        <v>45</v>
      </c>
      <c r="H476" s="32" t="s">
        <v>55</v>
      </c>
      <c r="I476" s="320"/>
      <c r="J476" s="159">
        <v>0</v>
      </c>
      <c r="K476" s="58">
        <v>0</v>
      </c>
      <c r="L476" s="199">
        <f>J476+K476</f>
        <v>0</v>
      </c>
      <c r="M476" s="200">
        <f>L476*(G476+I476)</f>
        <v>0</v>
      </c>
      <c r="O476" s="77" t="b">
        <f t="shared" si="64"/>
        <v>0</v>
      </c>
      <c r="P476" s="77" t="b">
        <f t="shared" si="65"/>
        <v>0</v>
      </c>
      <c r="Q476" s="77" t="b">
        <f t="shared" si="66"/>
        <v>0</v>
      </c>
      <c r="R476" s="77">
        <f t="shared" si="67"/>
        <v>0</v>
      </c>
      <c r="T476" s="77">
        <v>474</v>
      </c>
    </row>
    <row r="477" spans="1:20" hidden="1" outlineLevel="1">
      <c r="A477" s="29"/>
      <c r="B477" s="606">
        <v>300</v>
      </c>
      <c r="C477" s="607">
        <v>344</v>
      </c>
      <c r="D477" s="30">
        <v>14</v>
      </c>
      <c r="E477" s="31" t="s">
        <v>343</v>
      </c>
      <c r="F477" s="31" t="s">
        <v>345</v>
      </c>
      <c r="G477" s="904">
        <v>16</v>
      </c>
      <c r="H477" s="32" t="s">
        <v>55</v>
      </c>
      <c r="I477" s="320"/>
      <c r="J477" s="159">
        <v>0</v>
      </c>
      <c r="K477" s="58">
        <v>0</v>
      </c>
      <c r="L477" s="199">
        <f>J477+K477</f>
        <v>0</v>
      </c>
      <c r="M477" s="200">
        <f>L477*(G477+I477)</f>
        <v>0</v>
      </c>
      <c r="O477" s="77" t="b">
        <f t="shared" si="64"/>
        <v>0</v>
      </c>
      <c r="P477" s="77" t="b">
        <f t="shared" si="65"/>
        <v>0</v>
      </c>
      <c r="Q477" s="77" t="b">
        <f t="shared" si="66"/>
        <v>0</v>
      </c>
      <c r="R477" s="77">
        <f t="shared" si="67"/>
        <v>0</v>
      </c>
      <c r="T477" s="77">
        <v>475</v>
      </c>
    </row>
    <row r="478" spans="1:20" hidden="1" outlineLevel="1">
      <c r="A478" s="29"/>
      <c r="B478" s="606">
        <v>300</v>
      </c>
      <c r="C478" s="607">
        <v>344</v>
      </c>
      <c r="D478" s="30">
        <v>15</v>
      </c>
      <c r="E478" s="31" t="s">
        <v>1916</v>
      </c>
      <c r="F478" s="31" t="s">
        <v>1917</v>
      </c>
      <c r="G478" s="904">
        <v>2</v>
      </c>
      <c r="H478" s="32" t="s">
        <v>55</v>
      </c>
      <c r="I478" s="320"/>
      <c r="J478" s="159">
        <v>0</v>
      </c>
      <c r="K478" s="58">
        <v>0</v>
      </c>
      <c r="L478" s="199">
        <f>J478+K478</f>
        <v>0</v>
      </c>
      <c r="M478" s="200">
        <f>L478*(G478+I478)</f>
        <v>0</v>
      </c>
      <c r="O478" s="77" t="b">
        <f t="shared" si="64"/>
        <v>0</v>
      </c>
      <c r="P478" s="77" t="b">
        <f t="shared" si="65"/>
        <v>0</v>
      </c>
      <c r="Q478" s="77" t="b">
        <f t="shared" si="66"/>
        <v>0</v>
      </c>
      <c r="R478" s="77">
        <f t="shared" si="67"/>
        <v>0</v>
      </c>
      <c r="T478" s="77">
        <v>476</v>
      </c>
    </row>
    <row r="479" spans="1:20" hidden="1" outlineLevel="1">
      <c r="A479" s="29"/>
      <c r="B479" s="606">
        <v>300</v>
      </c>
      <c r="C479" s="607">
        <v>344</v>
      </c>
      <c r="D479" s="30"/>
      <c r="E479" s="50" t="s">
        <v>338</v>
      </c>
      <c r="F479" s="50" t="s">
        <v>1690</v>
      </c>
      <c r="G479" s="904"/>
      <c r="H479" s="32"/>
      <c r="I479" s="320"/>
      <c r="J479" s="159"/>
      <c r="K479" s="58"/>
      <c r="L479" s="199"/>
      <c r="M479" s="200"/>
      <c r="O479" s="77" t="b">
        <f t="shared" si="64"/>
        <v>1</v>
      </c>
      <c r="P479" s="77" t="b">
        <f t="shared" si="65"/>
        <v>1</v>
      </c>
      <c r="Q479" s="77" t="b">
        <f t="shared" si="66"/>
        <v>1</v>
      </c>
      <c r="R479" s="77">
        <f t="shared" si="67"/>
        <v>0</v>
      </c>
      <c r="T479" s="77">
        <v>477</v>
      </c>
    </row>
    <row r="480" spans="1:20" ht="101.25" hidden="1" outlineLevel="1">
      <c r="A480" s="29"/>
      <c r="B480" s="606">
        <v>300</v>
      </c>
      <c r="C480" s="607">
        <v>344</v>
      </c>
      <c r="D480" s="30"/>
      <c r="E480" s="31" t="s">
        <v>1757</v>
      </c>
      <c r="F480" s="31" t="s">
        <v>1758</v>
      </c>
      <c r="G480" s="904"/>
      <c r="H480" s="32"/>
      <c r="I480" s="320"/>
      <c r="J480" s="159"/>
      <c r="K480" s="58"/>
      <c r="L480" s="199"/>
      <c r="M480" s="200"/>
      <c r="O480" s="77" t="b">
        <f t="shared" si="64"/>
        <v>1</v>
      </c>
      <c r="P480" s="77" t="b">
        <f t="shared" si="65"/>
        <v>1</v>
      </c>
      <c r="Q480" s="77" t="b">
        <f t="shared" si="66"/>
        <v>1</v>
      </c>
      <c r="R480" s="77">
        <f t="shared" si="67"/>
        <v>0</v>
      </c>
      <c r="T480" s="77">
        <v>478</v>
      </c>
    </row>
    <row r="481" spans="1:20" hidden="1" outlineLevel="1">
      <c r="A481" s="29"/>
      <c r="B481" s="606">
        <v>300</v>
      </c>
      <c r="C481" s="607">
        <v>344</v>
      </c>
      <c r="D481" s="30"/>
      <c r="E481" s="31" t="s">
        <v>1759</v>
      </c>
      <c r="F481" s="31" t="s">
        <v>1760</v>
      </c>
      <c r="G481" s="904"/>
      <c r="H481" s="32"/>
      <c r="I481" s="320"/>
      <c r="J481" s="159"/>
      <c r="K481" s="58"/>
      <c r="L481" s="199"/>
      <c r="M481" s="200"/>
      <c r="O481" s="77" t="b">
        <f t="shared" si="64"/>
        <v>1</v>
      </c>
      <c r="P481" s="77" t="b">
        <f t="shared" si="65"/>
        <v>1</v>
      </c>
      <c r="Q481" s="77" t="b">
        <f t="shared" si="66"/>
        <v>1</v>
      </c>
      <c r="R481" s="77">
        <f t="shared" si="67"/>
        <v>0</v>
      </c>
      <c r="T481" s="77">
        <v>479</v>
      </c>
    </row>
    <row r="482" spans="1:20" ht="33.75" hidden="1" outlineLevel="1">
      <c r="A482" s="29"/>
      <c r="B482" s="606">
        <v>300</v>
      </c>
      <c r="C482" s="607">
        <v>344</v>
      </c>
      <c r="D482" s="30"/>
      <c r="E482" s="31" t="s">
        <v>318</v>
      </c>
      <c r="F482" s="31" t="s">
        <v>320</v>
      </c>
      <c r="G482" s="904"/>
      <c r="H482" s="32"/>
      <c r="I482" s="320"/>
      <c r="J482" s="159"/>
      <c r="K482" s="58"/>
      <c r="L482" s="199"/>
      <c r="M482" s="200"/>
      <c r="O482" s="77" t="b">
        <f t="shared" si="64"/>
        <v>1</v>
      </c>
      <c r="P482" s="77" t="b">
        <f t="shared" si="65"/>
        <v>1</v>
      </c>
      <c r="Q482" s="77" t="b">
        <f t="shared" si="66"/>
        <v>1</v>
      </c>
      <c r="R482" s="77">
        <f t="shared" si="67"/>
        <v>0</v>
      </c>
      <c r="T482" s="77">
        <v>480</v>
      </c>
    </row>
    <row r="483" spans="1:20" hidden="1" outlineLevel="1">
      <c r="A483" s="29"/>
      <c r="B483" s="606">
        <v>300</v>
      </c>
      <c r="C483" s="607">
        <v>344</v>
      </c>
      <c r="D483" s="30"/>
      <c r="E483" s="669" t="s">
        <v>317</v>
      </c>
      <c r="F483" s="31" t="s">
        <v>319</v>
      </c>
      <c r="G483" s="904"/>
      <c r="H483" s="32"/>
      <c r="I483" s="320"/>
      <c r="J483" s="159"/>
      <c r="K483" s="58"/>
      <c r="L483" s="199"/>
      <c r="M483" s="200"/>
      <c r="O483" s="77" t="b">
        <f t="shared" si="64"/>
        <v>1</v>
      </c>
      <c r="P483" s="77" t="b">
        <f t="shared" si="65"/>
        <v>1</v>
      </c>
      <c r="Q483" s="77" t="b">
        <f t="shared" si="66"/>
        <v>1</v>
      </c>
      <c r="R483" s="77">
        <f t="shared" si="67"/>
        <v>0</v>
      </c>
      <c r="T483" s="77">
        <v>481</v>
      </c>
    </row>
    <row r="484" spans="1:20" hidden="1" outlineLevel="1">
      <c r="A484" s="29"/>
      <c r="B484" s="606">
        <v>300</v>
      </c>
      <c r="C484" s="607">
        <v>344</v>
      </c>
      <c r="D484" s="30"/>
      <c r="E484" s="31" t="s">
        <v>1693</v>
      </c>
      <c r="F484" s="31" t="s">
        <v>1694</v>
      </c>
      <c r="G484" s="904"/>
      <c r="H484" s="32"/>
      <c r="I484" s="320"/>
      <c r="J484" s="159"/>
      <c r="K484" s="58"/>
      <c r="L484" s="199"/>
      <c r="M484" s="200"/>
      <c r="O484" s="77" t="b">
        <f t="shared" si="64"/>
        <v>1</v>
      </c>
      <c r="P484" s="77" t="b">
        <f t="shared" si="65"/>
        <v>1</v>
      </c>
      <c r="Q484" s="77" t="b">
        <f t="shared" si="66"/>
        <v>1</v>
      </c>
      <c r="R484" s="77">
        <f t="shared" si="67"/>
        <v>0</v>
      </c>
      <c r="T484" s="77">
        <v>482</v>
      </c>
    </row>
    <row r="485" spans="1:20" hidden="1" outlineLevel="1">
      <c r="A485" s="29"/>
      <c r="B485" s="606">
        <v>300</v>
      </c>
      <c r="C485" s="607">
        <v>344</v>
      </c>
      <c r="D485" s="30"/>
      <c r="E485" s="31" t="s">
        <v>323</v>
      </c>
      <c r="F485" s="31" t="s">
        <v>324</v>
      </c>
      <c r="G485" s="904"/>
      <c r="H485" s="32"/>
      <c r="I485" s="320"/>
      <c r="J485" s="159"/>
      <c r="K485" s="58"/>
      <c r="L485" s="199"/>
      <c r="M485" s="200"/>
      <c r="O485" s="77" t="b">
        <f t="shared" si="64"/>
        <v>1</v>
      </c>
      <c r="P485" s="77" t="b">
        <f t="shared" si="65"/>
        <v>1</v>
      </c>
      <c r="Q485" s="77" t="b">
        <f t="shared" si="66"/>
        <v>1</v>
      </c>
      <c r="R485" s="77">
        <f t="shared" si="67"/>
        <v>0</v>
      </c>
      <c r="T485" s="77">
        <v>483</v>
      </c>
    </row>
    <row r="486" spans="1:20" ht="33.75" hidden="1" outlineLevel="1">
      <c r="A486" s="29"/>
      <c r="B486" s="606">
        <v>300</v>
      </c>
      <c r="C486" s="607">
        <v>344</v>
      </c>
      <c r="D486" s="30"/>
      <c r="E486" s="31" t="s">
        <v>325</v>
      </c>
      <c r="F486" s="31" t="s">
        <v>326</v>
      </c>
      <c r="G486" s="904"/>
      <c r="H486" s="32"/>
      <c r="I486" s="320"/>
      <c r="J486" s="159"/>
      <c r="K486" s="58"/>
      <c r="L486" s="199"/>
      <c r="M486" s="200"/>
      <c r="O486" s="77" t="b">
        <f t="shared" si="64"/>
        <v>1</v>
      </c>
      <c r="P486" s="77" t="b">
        <f t="shared" si="65"/>
        <v>1</v>
      </c>
      <c r="Q486" s="77" t="b">
        <f t="shared" si="66"/>
        <v>1</v>
      </c>
      <c r="R486" s="77">
        <f t="shared" si="67"/>
        <v>0</v>
      </c>
      <c r="T486" s="77">
        <v>484</v>
      </c>
    </row>
    <row r="487" spans="1:20" hidden="1" outlineLevel="1">
      <c r="A487" s="29"/>
      <c r="B487" s="606">
        <v>300</v>
      </c>
      <c r="C487" s="607">
        <v>344</v>
      </c>
      <c r="D487" s="30"/>
      <c r="E487" s="31" t="s">
        <v>327</v>
      </c>
      <c r="F487" s="31" t="s">
        <v>316</v>
      </c>
      <c r="G487" s="904"/>
      <c r="H487" s="32"/>
      <c r="I487" s="320"/>
      <c r="J487" s="159"/>
      <c r="K487" s="58"/>
      <c r="L487" s="199"/>
      <c r="M487" s="200"/>
      <c r="O487" s="77" t="b">
        <f t="shared" si="64"/>
        <v>1</v>
      </c>
      <c r="P487" s="77" t="b">
        <f t="shared" si="65"/>
        <v>1</v>
      </c>
      <c r="Q487" s="77" t="b">
        <f t="shared" si="66"/>
        <v>1</v>
      </c>
      <c r="R487" s="77">
        <f t="shared" si="67"/>
        <v>0</v>
      </c>
      <c r="T487" s="77">
        <v>485</v>
      </c>
    </row>
    <row r="488" spans="1:20" ht="22.5" hidden="1" outlineLevel="1">
      <c r="A488" s="29"/>
      <c r="B488" s="606">
        <v>300</v>
      </c>
      <c r="C488" s="607">
        <v>344</v>
      </c>
      <c r="D488" s="30"/>
      <c r="E488" s="31" t="s">
        <v>335</v>
      </c>
      <c r="F488" s="31" t="s">
        <v>334</v>
      </c>
      <c r="G488" s="904"/>
      <c r="H488" s="32"/>
      <c r="I488" s="320"/>
      <c r="J488" s="159"/>
      <c r="K488" s="58"/>
      <c r="L488" s="199"/>
      <c r="M488" s="200"/>
      <c r="O488" s="77" t="b">
        <f t="shared" si="64"/>
        <v>1</v>
      </c>
      <c r="P488" s="77" t="b">
        <f t="shared" si="65"/>
        <v>1</v>
      </c>
      <c r="Q488" s="77" t="b">
        <f t="shared" si="66"/>
        <v>1</v>
      </c>
      <c r="R488" s="77">
        <f t="shared" si="67"/>
        <v>0</v>
      </c>
      <c r="T488" s="77">
        <v>486</v>
      </c>
    </row>
    <row r="489" spans="1:20" hidden="1" outlineLevel="1">
      <c r="A489" s="29"/>
      <c r="B489" s="606">
        <v>300</v>
      </c>
      <c r="C489" s="607">
        <v>344</v>
      </c>
      <c r="D489" s="30">
        <v>22</v>
      </c>
      <c r="E489" s="31" t="s">
        <v>1702</v>
      </c>
      <c r="F489" s="31" t="s">
        <v>1701</v>
      </c>
      <c r="G489" s="904">
        <v>1</v>
      </c>
      <c r="H489" s="32" t="s">
        <v>55</v>
      </c>
      <c r="I489" s="320"/>
      <c r="J489" s="159">
        <v>0</v>
      </c>
      <c r="K489" s="58">
        <v>0</v>
      </c>
      <c r="L489" s="199">
        <f t="shared" ref="L489:L495" si="68">J489+K489</f>
        <v>0</v>
      </c>
      <c r="M489" s="200">
        <f t="shared" ref="M489:M495" si="69">L489*(G489+I489)</f>
        <v>0</v>
      </c>
      <c r="O489" s="77" t="b">
        <f t="shared" si="64"/>
        <v>0</v>
      </c>
      <c r="P489" s="77" t="b">
        <f t="shared" si="65"/>
        <v>0</v>
      </c>
      <c r="Q489" s="77" t="b">
        <f t="shared" si="66"/>
        <v>0</v>
      </c>
      <c r="R489" s="77">
        <f t="shared" si="67"/>
        <v>0</v>
      </c>
      <c r="T489" s="77">
        <v>487</v>
      </c>
    </row>
    <row r="490" spans="1:20" hidden="1" outlineLevel="1">
      <c r="A490" s="29"/>
      <c r="B490" s="606">
        <v>300</v>
      </c>
      <c r="C490" s="607">
        <v>344</v>
      </c>
      <c r="D490" s="30">
        <v>16</v>
      </c>
      <c r="E490" s="31" t="s">
        <v>1705</v>
      </c>
      <c r="F490" s="31" t="s">
        <v>1706</v>
      </c>
      <c r="G490" s="904">
        <v>1</v>
      </c>
      <c r="H490" s="32" t="s">
        <v>55</v>
      </c>
      <c r="I490" s="320"/>
      <c r="J490" s="159">
        <v>0</v>
      </c>
      <c r="K490" s="58">
        <v>0</v>
      </c>
      <c r="L490" s="199">
        <f t="shared" si="68"/>
        <v>0</v>
      </c>
      <c r="M490" s="200">
        <f t="shared" si="69"/>
        <v>0</v>
      </c>
      <c r="O490" s="77" t="b">
        <f t="shared" si="64"/>
        <v>0</v>
      </c>
      <c r="P490" s="77" t="b">
        <f t="shared" si="65"/>
        <v>0</v>
      </c>
      <c r="Q490" s="77" t="b">
        <f t="shared" si="66"/>
        <v>0</v>
      </c>
      <c r="R490" s="77">
        <f t="shared" si="67"/>
        <v>0</v>
      </c>
      <c r="T490" s="77">
        <v>488</v>
      </c>
    </row>
    <row r="491" spans="1:20" hidden="1" outlineLevel="1">
      <c r="A491" s="29"/>
      <c r="B491" s="606">
        <v>300</v>
      </c>
      <c r="C491" s="607">
        <v>344</v>
      </c>
      <c r="D491" s="30">
        <v>17</v>
      </c>
      <c r="E491" s="31" t="s">
        <v>1707</v>
      </c>
      <c r="F491" s="31" t="s">
        <v>1708</v>
      </c>
      <c r="G491" s="904">
        <v>1</v>
      </c>
      <c r="H491" s="32" t="s">
        <v>55</v>
      </c>
      <c r="I491" s="320"/>
      <c r="J491" s="159">
        <v>0</v>
      </c>
      <c r="K491" s="58">
        <v>0</v>
      </c>
      <c r="L491" s="199">
        <f t="shared" si="68"/>
        <v>0</v>
      </c>
      <c r="M491" s="200">
        <f t="shared" si="69"/>
        <v>0</v>
      </c>
      <c r="O491" s="77" t="b">
        <f t="shared" si="64"/>
        <v>0</v>
      </c>
      <c r="P491" s="77" t="b">
        <f t="shared" si="65"/>
        <v>0</v>
      </c>
      <c r="Q491" s="77" t="b">
        <f t="shared" si="66"/>
        <v>0</v>
      </c>
      <c r="R491" s="77">
        <f t="shared" si="67"/>
        <v>0</v>
      </c>
      <c r="T491" s="77">
        <v>489</v>
      </c>
    </row>
    <row r="492" spans="1:20" hidden="1" outlineLevel="1">
      <c r="A492" s="29"/>
      <c r="B492" s="606">
        <v>300</v>
      </c>
      <c r="C492" s="607">
        <v>344</v>
      </c>
      <c r="D492" s="30">
        <v>18</v>
      </c>
      <c r="E492" s="31" t="s">
        <v>331</v>
      </c>
      <c r="F492" s="31" t="s">
        <v>1692</v>
      </c>
      <c r="G492" s="904">
        <v>5</v>
      </c>
      <c r="H492" s="32" t="s">
        <v>55</v>
      </c>
      <c r="I492" s="320"/>
      <c r="J492" s="159">
        <v>0</v>
      </c>
      <c r="K492" s="58">
        <v>0</v>
      </c>
      <c r="L492" s="199">
        <f t="shared" si="68"/>
        <v>0</v>
      </c>
      <c r="M492" s="200">
        <f t="shared" si="69"/>
        <v>0</v>
      </c>
      <c r="O492" s="77" t="b">
        <f t="shared" si="64"/>
        <v>0</v>
      </c>
      <c r="P492" s="77" t="b">
        <f t="shared" si="65"/>
        <v>0</v>
      </c>
      <c r="Q492" s="77" t="b">
        <f t="shared" si="66"/>
        <v>0</v>
      </c>
      <c r="R492" s="77">
        <f t="shared" si="67"/>
        <v>0</v>
      </c>
      <c r="T492" s="77">
        <v>490</v>
      </c>
    </row>
    <row r="493" spans="1:20" hidden="1" outlineLevel="1">
      <c r="A493" s="29"/>
      <c r="B493" s="606">
        <v>300</v>
      </c>
      <c r="C493" s="607">
        <v>344</v>
      </c>
      <c r="D493" s="30">
        <v>19</v>
      </c>
      <c r="E493" s="31" t="s">
        <v>1704</v>
      </c>
      <c r="F493" s="31" t="s">
        <v>1681</v>
      </c>
      <c r="G493" s="904">
        <v>3</v>
      </c>
      <c r="H493" s="32" t="s">
        <v>55</v>
      </c>
      <c r="I493" s="320"/>
      <c r="J493" s="159">
        <v>0</v>
      </c>
      <c r="K493" s="58">
        <v>0</v>
      </c>
      <c r="L493" s="199">
        <f t="shared" si="68"/>
        <v>0</v>
      </c>
      <c r="M493" s="200">
        <f t="shared" si="69"/>
        <v>0</v>
      </c>
      <c r="O493" s="77" t="b">
        <f t="shared" si="64"/>
        <v>0</v>
      </c>
      <c r="P493" s="77" t="b">
        <f t="shared" si="65"/>
        <v>0</v>
      </c>
      <c r="Q493" s="77" t="b">
        <f t="shared" si="66"/>
        <v>0</v>
      </c>
      <c r="R493" s="77">
        <f t="shared" si="67"/>
        <v>0</v>
      </c>
      <c r="T493" s="77">
        <v>491</v>
      </c>
    </row>
    <row r="494" spans="1:20" hidden="1" outlineLevel="1">
      <c r="A494" s="29"/>
      <c r="B494" s="606">
        <v>300</v>
      </c>
      <c r="C494" s="607">
        <v>344</v>
      </c>
      <c r="D494" s="30">
        <v>20</v>
      </c>
      <c r="E494" s="31" t="s">
        <v>1685</v>
      </c>
      <c r="F494" s="31" t="s">
        <v>1684</v>
      </c>
      <c r="G494" s="904">
        <v>1</v>
      </c>
      <c r="H494" s="32" t="s">
        <v>55</v>
      </c>
      <c r="I494" s="320"/>
      <c r="J494" s="159">
        <v>0</v>
      </c>
      <c r="K494" s="58">
        <v>0</v>
      </c>
      <c r="L494" s="199">
        <f t="shared" si="68"/>
        <v>0</v>
      </c>
      <c r="M494" s="200">
        <f t="shared" si="69"/>
        <v>0</v>
      </c>
      <c r="O494" s="77" t="b">
        <f t="shared" si="64"/>
        <v>0</v>
      </c>
      <c r="P494" s="77" t="b">
        <f t="shared" si="65"/>
        <v>0</v>
      </c>
      <c r="Q494" s="77" t="b">
        <f t="shared" si="66"/>
        <v>0</v>
      </c>
      <c r="R494" s="77">
        <f t="shared" si="67"/>
        <v>0</v>
      </c>
      <c r="T494" s="77">
        <v>492</v>
      </c>
    </row>
    <row r="495" spans="1:20" hidden="1" outlineLevel="1">
      <c r="A495" s="29"/>
      <c r="B495" s="606">
        <v>300</v>
      </c>
      <c r="C495" s="607">
        <v>344</v>
      </c>
      <c r="D495" s="30">
        <v>21</v>
      </c>
      <c r="E495" s="31" t="s">
        <v>1689</v>
      </c>
      <c r="F495" s="31" t="s">
        <v>1688</v>
      </c>
      <c r="G495" s="904">
        <v>2</v>
      </c>
      <c r="H495" s="32" t="s">
        <v>55</v>
      </c>
      <c r="I495" s="320"/>
      <c r="J495" s="159">
        <v>0</v>
      </c>
      <c r="K495" s="58">
        <v>0</v>
      </c>
      <c r="L495" s="199">
        <f t="shared" si="68"/>
        <v>0</v>
      </c>
      <c r="M495" s="200">
        <f t="shared" si="69"/>
        <v>0</v>
      </c>
      <c r="O495" s="77" t="b">
        <f t="shared" si="64"/>
        <v>0</v>
      </c>
      <c r="P495" s="77" t="b">
        <f t="shared" si="65"/>
        <v>0</v>
      </c>
      <c r="Q495" s="77" t="b">
        <f t="shared" si="66"/>
        <v>0</v>
      </c>
      <c r="R495" s="77">
        <f t="shared" si="67"/>
        <v>0</v>
      </c>
      <c r="T495" s="77">
        <v>493</v>
      </c>
    </row>
    <row r="496" spans="1:20" hidden="1" outlineLevel="1">
      <c r="A496" s="29"/>
      <c r="B496" s="606">
        <v>300</v>
      </c>
      <c r="C496" s="607">
        <v>344</v>
      </c>
      <c r="D496" s="30"/>
      <c r="E496" s="50" t="s">
        <v>1699</v>
      </c>
      <c r="F496" s="50" t="s">
        <v>1700</v>
      </c>
      <c r="G496" s="904"/>
      <c r="H496" s="32"/>
      <c r="I496" s="320"/>
      <c r="J496" s="159"/>
      <c r="K496" s="58"/>
      <c r="L496" s="199"/>
      <c r="M496" s="200"/>
      <c r="O496" s="77" t="b">
        <f t="shared" si="64"/>
        <v>1</v>
      </c>
      <c r="P496" s="77" t="b">
        <f t="shared" si="65"/>
        <v>1</v>
      </c>
      <c r="Q496" s="77" t="b">
        <f t="shared" si="66"/>
        <v>1</v>
      </c>
      <c r="R496" s="77">
        <f t="shared" si="67"/>
        <v>0</v>
      </c>
      <c r="T496" s="77">
        <v>494</v>
      </c>
    </row>
    <row r="497" spans="1:20" ht="67.5" hidden="1" outlineLevel="1">
      <c r="A497" s="29"/>
      <c r="B497" s="606">
        <v>300</v>
      </c>
      <c r="C497" s="607">
        <v>344</v>
      </c>
      <c r="D497" s="30"/>
      <c r="E497" s="31" t="s">
        <v>1755</v>
      </c>
      <c r="F497" s="31" t="s">
        <v>1756</v>
      </c>
      <c r="G497" s="904"/>
      <c r="H497" s="32"/>
      <c r="I497" s="320"/>
      <c r="J497" s="159"/>
      <c r="K497" s="58"/>
      <c r="L497" s="199"/>
      <c r="M497" s="200"/>
      <c r="O497" s="77" t="b">
        <f t="shared" si="64"/>
        <v>1</v>
      </c>
      <c r="P497" s="77" t="b">
        <f t="shared" si="65"/>
        <v>1</v>
      </c>
      <c r="Q497" s="77" t="b">
        <f t="shared" si="66"/>
        <v>1</v>
      </c>
      <c r="R497" s="77">
        <f t="shared" si="67"/>
        <v>0</v>
      </c>
      <c r="T497" s="77">
        <v>495</v>
      </c>
    </row>
    <row r="498" spans="1:20" hidden="1" outlineLevel="1">
      <c r="A498" s="29"/>
      <c r="B498" s="606">
        <v>300</v>
      </c>
      <c r="C498" s="607">
        <v>344</v>
      </c>
      <c r="D498" s="30">
        <v>23</v>
      </c>
      <c r="E498" s="31" t="s">
        <v>1703</v>
      </c>
      <c r="F498" s="31" t="s">
        <v>1683</v>
      </c>
      <c r="G498" s="904">
        <v>3</v>
      </c>
      <c r="H498" s="32" t="s">
        <v>55</v>
      </c>
      <c r="I498" s="320"/>
      <c r="J498" s="159">
        <v>0</v>
      </c>
      <c r="K498" s="58">
        <v>0</v>
      </c>
      <c r="L498" s="199">
        <f>J498+K498</f>
        <v>0</v>
      </c>
      <c r="M498" s="200">
        <f>L498*(G498+I498)</f>
        <v>0</v>
      </c>
      <c r="O498" s="77" t="b">
        <f t="shared" si="64"/>
        <v>0</v>
      </c>
      <c r="P498" s="77" t="b">
        <f t="shared" si="65"/>
        <v>0</v>
      </c>
      <c r="Q498" s="77" t="b">
        <f t="shared" si="66"/>
        <v>0</v>
      </c>
      <c r="R498" s="77">
        <f t="shared" si="67"/>
        <v>0</v>
      </c>
      <c r="T498" s="77">
        <v>496</v>
      </c>
    </row>
    <row r="499" spans="1:20" hidden="1" outlineLevel="1">
      <c r="A499" s="29"/>
      <c r="B499" s="606">
        <v>300</v>
      </c>
      <c r="C499" s="607">
        <v>344</v>
      </c>
      <c r="D499" s="30"/>
      <c r="E499" s="50" t="s">
        <v>1696</v>
      </c>
      <c r="F499" s="50" t="s">
        <v>1697</v>
      </c>
      <c r="G499" s="904"/>
      <c r="H499" s="32"/>
      <c r="I499" s="320"/>
      <c r="J499" s="159"/>
      <c r="K499" s="58"/>
      <c r="L499" s="199"/>
      <c r="M499" s="200"/>
      <c r="O499" s="77" t="b">
        <f t="shared" si="64"/>
        <v>1</v>
      </c>
      <c r="P499" s="77" t="b">
        <f t="shared" si="65"/>
        <v>1</v>
      </c>
      <c r="Q499" s="77" t="b">
        <f t="shared" si="66"/>
        <v>1</v>
      </c>
      <c r="R499" s="77">
        <f t="shared" si="67"/>
        <v>0</v>
      </c>
      <c r="T499" s="77">
        <v>497</v>
      </c>
    </row>
    <row r="500" spans="1:20" ht="56.25" hidden="1" outlineLevel="1">
      <c r="A500" s="29"/>
      <c r="B500" s="606">
        <v>300</v>
      </c>
      <c r="C500" s="607">
        <v>344</v>
      </c>
      <c r="D500" s="30"/>
      <c r="E500" s="31" t="s">
        <v>1753</v>
      </c>
      <c r="F500" s="31" t="s">
        <v>1754</v>
      </c>
      <c r="G500" s="904"/>
      <c r="H500" s="32"/>
      <c r="I500" s="320"/>
      <c r="J500" s="159"/>
      <c r="K500" s="58"/>
      <c r="L500" s="199"/>
      <c r="M500" s="200"/>
      <c r="O500" s="77" t="b">
        <f t="shared" si="64"/>
        <v>1</v>
      </c>
      <c r="P500" s="77" t="b">
        <f t="shared" si="65"/>
        <v>1</v>
      </c>
      <c r="Q500" s="77" t="b">
        <f t="shared" si="66"/>
        <v>1</v>
      </c>
      <c r="R500" s="77">
        <f t="shared" si="67"/>
        <v>0</v>
      </c>
      <c r="T500" s="77">
        <v>498</v>
      </c>
    </row>
    <row r="501" spans="1:20" ht="22.5" hidden="1" outlineLevel="1">
      <c r="A501" s="29"/>
      <c r="B501" s="606">
        <v>300</v>
      </c>
      <c r="C501" s="607">
        <v>344</v>
      </c>
      <c r="D501" s="30"/>
      <c r="E501" s="31" t="s">
        <v>340</v>
      </c>
      <c r="F501" s="31" t="s">
        <v>334</v>
      </c>
      <c r="G501" s="904"/>
      <c r="H501" s="32"/>
      <c r="I501" s="320"/>
      <c r="J501" s="159"/>
      <c r="K501" s="58"/>
      <c r="L501" s="199"/>
      <c r="M501" s="200"/>
      <c r="O501" s="77" t="b">
        <f t="shared" si="64"/>
        <v>1</v>
      </c>
      <c r="P501" s="77" t="b">
        <f t="shared" si="65"/>
        <v>1</v>
      </c>
      <c r="Q501" s="77" t="b">
        <f t="shared" si="66"/>
        <v>1</v>
      </c>
      <c r="R501" s="77">
        <f t="shared" si="67"/>
        <v>0</v>
      </c>
      <c r="T501" s="77">
        <v>499</v>
      </c>
    </row>
    <row r="502" spans="1:20" hidden="1" outlineLevel="1">
      <c r="A502" s="29"/>
      <c r="B502" s="606">
        <v>300</v>
      </c>
      <c r="C502" s="608">
        <v>344</v>
      </c>
      <c r="D502" s="37">
        <v>24</v>
      </c>
      <c r="E502" s="38" t="s">
        <v>339</v>
      </c>
      <c r="F502" s="38" t="s">
        <v>1691</v>
      </c>
      <c r="G502" s="906">
        <v>4</v>
      </c>
      <c r="H502" s="39" t="s">
        <v>55</v>
      </c>
      <c r="I502" s="320"/>
      <c r="J502" s="159">
        <v>0</v>
      </c>
      <c r="K502" s="159">
        <v>0</v>
      </c>
      <c r="L502" s="232">
        <f>J502+K502</f>
        <v>0</v>
      </c>
      <c r="M502" s="200">
        <f>G502*L502</f>
        <v>0</v>
      </c>
      <c r="O502" s="77" t="b">
        <f t="shared" si="64"/>
        <v>0</v>
      </c>
      <c r="P502" s="77" t="b">
        <f t="shared" si="65"/>
        <v>0</v>
      </c>
      <c r="Q502" s="77" t="b">
        <f t="shared" si="66"/>
        <v>0</v>
      </c>
      <c r="R502" s="77">
        <f t="shared" si="67"/>
        <v>0</v>
      </c>
      <c r="T502" s="77">
        <v>500</v>
      </c>
    </row>
    <row r="503" spans="1:20" hidden="1" outlineLevel="1">
      <c r="A503" s="29"/>
      <c r="B503" s="606">
        <v>300</v>
      </c>
      <c r="C503" s="608">
        <v>344</v>
      </c>
      <c r="D503" s="37">
        <v>25</v>
      </c>
      <c r="E503" s="38" t="s">
        <v>1679</v>
      </c>
      <c r="F503" s="38" t="s">
        <v>1698</v>
      </c>
      <c r="G503" s="906">
        <v>4</v>
      </c>
      <c r="H503" s="39" t="s">
        <v>55</v>
      </c>
      <c r="I503" s="320"/>
      <c r="J503" s="159">
        <v>0</v>
      </c>
      <c r="K503" s="159">
        <v>0</v>
      </c>
      <c r="L503" s="232">
        <f>J503+K503</f>
        <v>0</v>
      </c>
      <c r="M503" s="200">
        <f>G503*L503</f>
        <v>0</v>
      </c>
      <c r="O503" s="77" t="b">
        <f t="shared" si="64"/>
        <v>0</v>
      </c>
      <c r="P503" s="77" t="b">
        <f t="shared" si="65"/>
        <v>0</v>
      </c>
      <c r="Q503" s="77" t="b">
        <f t="shared" si="66"/>
        <v>0</v>
      </c>
      <c r="R503" s="77">
        <f t="shared" si="67"/>
        <v>0</v>
      </c>
      <c r="T503" s="77">
        <v>501</v>
      </c>
    </row>
    <row r="504" spans="1:20" ht="56.25" hidden="1" outlineLevel="1">
      <c r="A504" s="29"/>
      <c r="B504" s="606">
        <v>300</v>
      </c>
      <c r="C504" s="607">
        <v>344</v>
      </c>
      <c r="D504" s="30"/>
      <c r="E504" s="31" t="s">
        <v>1752</v>
      </c>
      <c r="F504" s="31" t="s">
        <v>1751</v>
      </c>
      <c r="G504" s="904"/>
      <c r="H504" s="32"/>
      <c r="I504" s="320"/>
      <c r="J504" s="159"/>
      <c r="K504" s="58"/>
      <c r="L504" s="199"/>
      <c r="M504" s="200"/>
      <c r="O504" s="77" t="b">
        <f t="shared" si="64"/>
        <v>1</v>
      </c>
      <c r="P504" s="77" t="b">
        <f t="shared" si="65"/>
        <v>1</v>
      </c>
      <c r="Q504" s="77" t="b">
        <f t="shared" si="66"/>
        <v>1</v>
      </c>
      <c r="R504" s="77">
        <f t="shared" si="67"/>
        <v>0</v>
      </c>
      <c r="T504" s="77">
        <v>502</v>
      </c>
    </row>
    <row r="505" spans="1:20" ht="22.5" hidden="1" outlineLevel="1">
      <c r="A505" s="29"/>
      <c r="B505" s="606">
        <v>300</v>
      </c>
      <c r="C505" s="607">
        <v>344</v>
      </c>
      <c r="D505" s="30"/>
      <c r="E505" s="31" t="s">
        <v>340</v>
      </c>
      <c r="F505" s="31" t="s">
        <v>334</v>
      </c>
      <c r="G505" s="904"/>
      <c r="H505" s="32"/>
      <c r="I505" s="320"/>
      <c r="J505" s="159"/>
      <c r="K505" s="58"/>
      <c r="L505" s="199"/>
      <c r="M505" s="200"/>
      <c r="O505" s="77" t="b">
        <f t="shared" si="64"/>
        <v>1</v>
      </c>
      <c r="P505" s="77" t="b">
        <f t="shared" si="65"/>
        <v>1</v>
      </c>
      <c r="Q505" s="77" t="b">
        <f t="shared" si="66"/>
        <v>1</v>
      </c>
      <c r="R505" s="77">
        <f t="shared" si="67"/>
        <v>0</v>
      </c>
      <c r="T505" s="77">
        <v>503</v>
      </c>
    </row>
    <row r="506" spans="1:20" hidden="1" outlineLevel="1">
      <c r="A506" s="29"/>
      <c r="B506" s="606">
        <v>300</v>
      </c>
      <c r="C506" s="607">
        <v>344</v>
      </c>
      <c r="D506" s="30">
        <v>26</v>
      </c>
      <c r="E506" s="31" t="s">
        <v>331</v>
      </c>
      <c r="F506" s="31" t="s">
        <v>330</v>
      </c>
      <c r="G506" s="904">
        <v>8</v>
      </c>
      <c r="H506" s="32" t="s">
        <v>55</v>
      </c>
      <c r="I506" s="320"/>
      <c r="J506" s="159">
        <v>0</v>
      </c>
      <c r="K506" s="58">
        <v>0</v>
      </c>
      <c r="L506" s="199">
        <f t="shared" ref="L506:L511" si="70">J506+K506</f>
        <v>0</v>
      </c>
      <c r="M506" s="200">
        <f t="shared" ref="M506:M511" si="71">L506*(G506+I506)</f>
        <v>0</v>
      </c>
      <c r="O506" s="77" t="b">
        <f t="shared" si="64"/>
        <v>0</v>
      </c>
      <c r="P506" s="77" t="b">
        <f t="shared" si="65"/>
        <v>0</v>
      </c>
      <c r="Q506" s="77" t="b">
        <f t="shared" si="66"/>
        <v>0</v>
      </c>
      <c r="R506" s="77">
        <f t="shared" si="67"/>
        <v>0</v>
      </c>
      <c r="T506" s="77">
        <v>504</v>
      </c>
    </row>
    <row r="507" spans="1:20" hidden="1" outlineLevel="1">
      <c r="A507" s="29"/>
      <c r="B507" s="606">
        <v>300</v>
      </c>
      <c r="C507" s="607">
        <v>344</v>
      </c>
      <c r="D507" s="30">
        <v>27</v>
      </c>
      <c r="E507" s="31" t="s">
        <v>1680</v>
      </c>
      <c r="F507" s="31" t="s">
        <v>1681</v>
      </c>
      <c r="G507" s="904">
        <v>1</v>
      </c>
      <c r="H507" s="32" t="s">
        <v>55</v>
      </c>
      <c r="I507" s="320"/>
      <c r="J507" s="159">
        <v>0</v>
      </c>
      <c r="K507" s="58">
        <v>0</v>
      </c>
      <c r="L507" s="199">
        <f t="shared" si="70"/>
        <v>0</v>
      </c>
      <c r="M507" s="200">
        <f t="shared" si="71"/>
        <v>0</v>
      </c>
      <c r="O507" s="77" t="b">
        <f t="shared" si="64"/>
        <v>0</v>
      </c>
      <c r="P507" s="77" t="b">
        <f t="shared" si="65"/>
        <v>0</v>
      </c>
      <c r="Q507" s="77" t="b">
        <f t="shared" si="66"/>
        <v>0</v>
      </c>
      <c r="R507" s="77">
        <f t="shared" si="67"/>
        <v>0</v>
      </c>
      <c r="T507" s="77">
        <v>505</v>
      </c>
    </row>
    <row r="508" spans="1:20" hidden="1" outlineLevel="1">
      <c r="A508" s="29"/>
      <c r="B508" s="606">
        <v>300</v>
      </c>
      <c r="C508" s="607">
        <v>344</v>
      </c>
      <c r="D508" s="30">
        <v>28</v>
      </c>
      <c r="E508" s="31" t="s">
        <v>1682</v>
      </c>
      <c r="F508" s="31" t="s">
        <v>1683</v>
      </c>
      <c r="G508" s="904">
        <v>3</v>
      </c>
      <c r="H508" s="32" t="s">
        <v>55</v>
      </c>
      <c r="I508" s="320"/>
      <c r="J508" s="159">
        <v>0</v>
      </c>
      <c r="K508" s="58">
        <v>0</v>
      </c>
      <c r="L508" s="199">
        <f t="shared" si="70"/>
        <v>0</v>
      </c>
      <c r="M508" s="200">
        <f t="shared" si="71"/>
        <v>0</v>
      </c>
      <c r="O508" s="77" t="b">
        <f t="shared" si="64"/>
        <v>0</v>
      </c>
      <c r="P508" s="77" t="b">
        <f t="shared" si="65"/>
        <v>0</v>
      </c>
      <c r="Q508" s="77" t="b">
        <f t="shared" si="66"/>
        <v>0</v>
      </c>
      <c r="R508" s="77">
        <f t="shared" si="67"/>
        <v>0</v>
      </c>
      <c r="T508" s="77">
        <v>506</v>
      </c>
    </row>
    <row r="509" spans="1:20" hidden="1" outlineLevel="1">
      <c r="A509" s="29"/>
      <c r="B509" s="606">
        <v>300</v>
      </c>
      <c r="C509" s="607">
        <v>344</v>
      </c>
      <c r="D509" s="30">
        <v>29</v>
      </c>
      <c r="E509" s="31" t="s">
        <v>1685</v>
      </c>
      <c r="F509" s="31" t="s">
        <v>1684</v>
      </c>
      <c r="G509" s="904">
        <v>1</v>
      </c>
      <c r="H509" s="32" t="s">
        <v>55</v>
      </c>
      <c r="I509" s="320"/>
      <c r="J509" s="159">
        <v>0</v>
      </c>
      <c r="K509" s="58">
        <v>0</v>
      </c>
      <c r="L509" s="199">
        <f t="shared" si="70"/>
        <v>0</v>
      </c>
      <c r="M509" s="200">
        <f t="shared" si="71"/>
        <v>0</v>
      </c>
      <c r="O509" s="77" t="b">
        <f t="shared" si="64"/>
        <v>0</v>
      </c>
      <c r="P509" s="77" t="b">
        <f t="shared" si="65"/>
        <v>0</v>
      </c>
      <c r="Q509" s="77" t="b">
        <f t="shared" si="66"/>
        <v>0</v>
      </c>
      <c r="R509" s="77">
        <f t="shared" si="67"/>
        <v>0</v>
      </c>
      <c r="T509" s="77">
        <v>507</v>
      </c>
    </row>
    <row r="510" spans="1:20" hidden="1" outlineLevel="1">
      <c r="A510" s="29"/>
      <c r="B510" s="606">
        <v>300</v>
      </c>
      <c r="C510" s="607">
        <v>344</v>
      </c>
      <c r="D510" s="30">
        <v>30</v>
      </c>
      <c r="E510" s="31" t="s">
        <v>1686</v>
      </c>
      <c r="F510" s="31" t="s">
        <v>1687</v>
      </c>
      <c r="G510" s="904">
        <v>1</v>
      </c>
      <c r="H510" s="32" t="s">
        <v>55</v>
      </c>
      <c r="I510" s="320"/>
      <c r="J510" s="159">
        <v>0</v>
      </c>
      <c r="K510" s="58">
        <v>0</v>
      </c>
      <c r="L510" s="199">
        <f t="shared" si="70"/>
        <v>0</v>
      </c>
      <c r="M510" s="200">
        <f t="shared" si="71"/>
        <v>0</v>
      </c>
      <c r="O510" s="77" t="b">
        <f t="shared" si="64"/>
        <v>0</v>
      </c>
      <c r="P510" s="77" t="b">
        <f t="shared" si="65"/>
        <v>0</v>
      </c>
      <c r="Q510" s="77" t="b">
        <f t="shared" si="66"/>
        <v>0</v>
      </c>
      <c r="R510" s="77">
        <f t="shared" si="67"/>
        <v>0</v>
      </c>
      <c r="T510" s="77">
        <v>508</v>
      </c>
    </row>
    <row r="511" spans="1:20" hidden="1" outlineLevel="1">
      <c r="A511" s="29"/>
      <c r="B511" s="606">
        <v>300</v>
      </c>
      <c r="C511" s="607">
        <v>344</v>
      </c>
      <c r="D511" s="30">
        <v>31</v>
      </c>
      <c r="E511" s="31" t="s">
        <v>1689</v>
      </c>
      <c r="F511" s="31" t="s">
        <v>1688</v>
      </c>
      <c r="G511" s="904">
        <v>1</v>
      </c>
      <c r="H511" s="32" t="s">
        <v>55</v>
      </c>
      <c r="I511" s="320"/>
      <c r="J511" s="159">
        <v>0</v>
      </c>
      <c r="K511" s="58">
        <v>0</v>
      </c>
      <c r="L511" s="199">
        <f t="shared" si="70"/>
        <v>0</v>
      </c>
      <c r="M511" s="200">
        <f t="shared" si="71"/>
        <v>0</v>
      </c>
      <c r="O511" s="77" t="b">
        <f t="shared" si="64"/>
        <v>0</v>
      </c>
      <c r="P511" s="77" t="b">
        <f t="shared" si="65"/>
        <v>0</v>
      </c>
      <c r="Q511" s="77" t="b">
        <f t="shared" si="66"/>
        <v>0</v>
      </c>
      <c r="R511" s="77">
        <f t="shared" si="67"/>
        <v>0</v>
      </c>
      <c r="T511" s="77">
        <v>509</v>
      </c>
    </row>
    <row r="512" spans="1:20" hidden="1" outlineLevel="1">
      <c r="A512" s="29"/>
      <c r="B512" s="606">
        <v>300</v>
      </c>
      <c r="C512" s="607">
        <v>344</v>
      </c>
      <c r="D512" s="30"/>
      <c r="E512" s="50" t="s">
        <v>329</v>
      </c>
      <c r="F512" s="50" t="s">
        <v>328</v>
      </c>
      <c r="G512" s="904"/>
      <c r="H512" s="32"/>
      <c r="I512" s="320"/>
      <c r="J512" s="159"/>
      <c r="K512" s="58"/>
      <c r="L512" s="199"/>
      <c r="M512" s="200"/>
      <c r="O512" s="77" t="b">
        <f t="shared" si="64"/>
        <v>1</v>
      </c>
      <c r="P512" s="77" t="b">
        <f t="shared" si="65"/>
        <v>1</v>
      </c>
      <c r="Q512" s="77" t="b">
        <f t="shared" si="66"/>
        <v>1</v>
      </c>
      <c r="R512" s="77">
        <f t="shared" si="67"/>
        <v>0</v>
      </c>
      <c r="T512" s="77">
        <v>510</v>
      </c>
    </row>
    <row r="513" spans="1:20" ht="22.5" hidden="1" outlineLevel="1">
      <c r="A513" s="29"/>
      <c r="B513" s="606">
        <v>300</v>
      </c>
      <c r="C513" s="608">
        <v>344</v>
      </c>
      <c r="D513" s="37"/>
      <c r="E513" s="38" t="s">
        <v>1749</v>
      </c>
      <c r="F513" s="38" t="s">
        <v>1750</v>
      </c>
      <c r="G513" s="906"/>
      <c r="H513" s="39"/>
      <c r="I513" s="320"/>
      <c r="J513" s="159"/>
      <c r="K513" s="159"/>
      <c r="L513" s="232"/>
      <c r="M513" s="200"/>
      <c r="O513" s="77" t="b">
        <f t="shared" si="64"/>
        <v>1</v>
      </c>
      <c r="P513" s="77" t="b">
        <f t="shared" si="65"/>
        <v>1</v>
      </c>
      <c r="Q513" s="77" t="b">
        <f t="shared" si="66"/>
        <v>1</v>
      </c>
      <c r="R513" s="77">
        <f t="shared" si="67"/>
        <v>0</v>
      </c>
      <c r="T513" s="77">
        <v>511</v>
      </c>
    </row>
    <row r="514" spans="1:20" hidden="1" outlineLevel="1">
      <c r="A514" s="29"/>
      <c r="B514" s="606">
        <v>300</v>
      </c>
      <c r="C514" s="608">
        <v>344</v>
      </c>
      <c r="D514" s="37"/>
      <c r="E514" s="38" t="s">
        <v>336</v>
      </c>
      <c r="F514" s="38" t="s">
        <v>337</v>
      </c>
      <c r="G514" s="906"/>
      <c r="H514" s="39"/>
      <c r="I514" s="320"/>
      <c r="J514" s="159"/>
      <c r="K514" s="159"/>
      <c r="L514" s="232"/>
      <c r="M514" s="200"/>
      <c r="O514" s="77" t="b">
        <f t="shared" si="64"/>
        <v>1</v>
      </c>
      <c r="P514" s="77" t="b">
        <f t="shared" si="65"/>
        <v>1</v>
      </c>
      <c r="Q514" s="77" t="b">
        <f t="shared" si="66"/>
        <v>1</v>
      </c>
      <c r="R514" s="77">
        <f t="shared" si="67"/>
        <v>0</v>
      </c>
      <c r="T514" s="77">
        <v>512</v>
      </c>
    </row>
    <row r="515" spans="1:20" hidden="1" outlineLevel="1">
      <c r="A515" s="29"/>
      <c r="B515" s="606">
        <v>300</v>
      </c>
      <c r="C515" s="607">
        <v>344</v>
      </c>
      <c r="D515" s="30"/>
      <c r="E515" s="31" t="s">
        <v>1710</v>
      </c>
      <c r="F515" s="31" t="s">
        <v>1709</v>
      </c>
      <c r="G515" s="904"/>
      <c r="H515" s="32"/>
      <c r="I515" s="320"/>
      <c r="J515" s="159"/>
      <c r="K515" s="58"/>
      <c r="L515" s="199"/>
      <c r="M515" s="200"/>
      <c r="O515" s="77" t="b">
        <f t="shared" si="64"/>
        <v>1</v>
      </c>
      <c r="P515" s="77" t="b">
        <f t="shared" si="65"/>
        <v>1</v>
      </c>
      <c r="Q515" s="77" t="b">
        <f t="shared" si="66"/>
        <v>1</v>
      </c>
      <c r="R515" s="77">
        <f t="shared" si="67"/>
        <v>0</v>
      </c>
      <c r="T515" s="77">
        <v>513</v>
      </c>
    </row>
    <row r="516" spans="1:20" ht="22.5" hidden="1" outlineLevel="1">
      <c r="A516" s="29"/>
      <c r="B516" s="606">
        <v>300</v>
      </c>
      <c r="C516" s="607">
        <v>344</v>
      </c>
      <c r="D516" s="30"/>
      <c r="E516" s="31" t="s">
        <v>335</v>
      </c>
      <c r="F516" s="31" t="s">
        <v>334</v>
      </c>
      <c r="G516" s="904"/>
      <c r="H516" s="32"/>
      <c r="I516" s="320"/>
      <c r="J516" s="159"/>
      <c r="K516" s="58"/>
      <c r="L516" s="199"/>
      <c r="M516" s="200"/>
      <c r="O516" s="77" t="b">
        <f t="shared" si="64"/>
        <v>1</v>
      </c>
      <c r="P516" s="77" t="b">
        <f t="shared" si="65"/>
        <v>1</v>
      </c>
      <c r="Q516" s="77" t="b">
        <f t="shared" si="66"/>
        <v>1</v>
      </c>
      <c r="R516" s="77">
        <f t="shared" si="67"/>
        <v>0</v>
      </c>
      <c r="T516" s="77">
        <v>514</v>
      </c>
    </row>
    <row r="517" spans="1:20" hidden="1" outlineLevel="1">
      <c r="A517" s="29"/>
      <c r="B517" s="606">
        <v>300</v>
      </c>
      <c r="C517" s="607">
        <v>344</v>
      </c>
      <c r="D517" s="30"/>
      <c r="E517" s="31" t="s">
        <v>323</v>
      </c>
      <c r="F517" s="31" t="s">
        <v>324</v>
      </c>
      <c r="G517" s="904"/>
      <c r="H517" s="32"/>
      <c r="I517" s="320"/>
      <c r="J517" s="159"/>
      <c r="K517" s="58"/>
      <c r="L517" s="199"/>
      <c r="M517" s="200"/>
      <c r="O517" s="77" t="b">
        <f t="shared" si="64"/>
        <v>1</v>
      </c>
      <c r="P517" s="77" t="b">
        <f t="shared" si="65"/>
        <v>1</v>
      </c>
      <c r="Q517" s="77" t="b">
        <f t="shared" si="66"/>
        <v>1</v>
      </c>
      <c r="R517" s="77">
        <f t="shared" si="67"/>
        <v>0</v>
      </c>
      <c r="T517" s="77">
        <v>515</v>
      </c>
    </row>
    <row r="518" spans="1:20" ht="33.75" hidden="1" outlineLevel="1">
      <c r="A518" s="29"/>
      <c r="B518" s="606">
        <v>300</v>
      </c>
      <c r="C518" s="607">
        <v>344</v>
      </c>
      <c r="D518" s="30"/>
      <c r="E518" s="80" t="s">
        <v>351</v>
      </c>
      <c r="F518" s="80" t="s">
        <v>352</v>
      </c>
      <c r="H518" s="32"/>
      <c r="I518" s="480"/>
      <c r="J518" s="159"/>
      <c r="K518" s="58"/>
      <c r="L518" s="199"/>
      <c r="M518" s="200"/>
      <c r="O518" s="77" t="b">
        <f t="shared" si="64"/>
        <v>1</v>
      </c>
      <c r="P518" s="77" t="b">
        <f t="shared" si="65"/>
        <v>1</v>
      </c>
      <c r="Q518" s="77" t="b">
        <f t="shared" si="66"/>
        <v>1</v>
      </c>
      <c r="R518" s="77">
        <f t="shared" si="67"/>
        <v>0</v>
      </c>
      <c r="T518" s="77">
        <v>516</v>
      </c>
    </row>
    <row r="519" spans="1:20" hidden="1" outlineLevel="1">
      <c r="A519" s="29"/>
      <c r="B519" s="606">
        <v>300</v>
      </c>
      <c r="C519" s="607">
        <v>344</v>
      </c>
      <c r="D519" s="30"/>
      <c r="E519" s="80" t="s">
        <v>327</v>
      </c>
      <c r="F519" s="80" t="s">
        <v>316</v>
      </c>
      <c r="H519" s="32"/>
      <c r="I519" s="480"/>
      <c r="J519" s="159"/>
      <c r="K519" s="58"/>
      <c r="L519" s="199"/>
      <c r="M519" s="200"/>
      <c r="O519" s="77" t="b">
        <f t="shared" si="64"/>
        <v>1</v>
      </c>
      <c r="P519" s="77" t="b">
        <f t="shared" si="65"/>
        <v>1</v>
      </c>
      <c r="Q519" s="77" t="b">
        <f t="shared" si="66"/>
        <v>1</v>
      </c>
      <c r="R519" s="77">
        <f t="shared" si="67"/>
        <v>0</v>
      </c>
      <c r="T519" s="77">
        <v>517</v>
      </c>
    </row>
    <row r="520" spans="1:20" hidden="1" outlineLevel="1">
      <c r="A520" s="29"/>
      <c r="B520" s="606">
        <v>300</v>
      </c>
      <c r="C520" s="607">
        <v>344</v>
      </c>
      <c r="D520" s="30">
        <v>32</v>
      </c>
      <c r="E520" s="31" t="s">
        <v>1711</v>
      </c>
      <c r="F520" s="31" t="s">
        <v>1712</v>
      </c>
      <c r="G520" s="904">
        <v>2</v>
      </c>
      <c r="H520" s="32" t="s">
        <v>55</v>
      </c>
      <c r="I520" s="320"/>
      <c r="J520" s="159">
        <v>0</v>
      </c>
      <c r="K520" s="58">
        <v>0</v>
      </c>
      <c r="L520" s="199">
        <f>J520+K520</f>
        <v>0</v>
      </c>
      <c r="M520" s="200">
        <f>L520*(G520+I520)</f>
        <v>0</v>
      </c>
      <c r="O520" s="77" t="b">
        <f t="shared" si="64"/>
        <v>0</v>
      </c>
      <c r="P520" s="77" t="b">
        <f t="shared" si="65"/>
        <v>0</v>
      </c>
      <c r="Q520" s="77" t="b">
        <f t="shared" si="66"/>
        <v>0</v>
      </c>
      <c r="R520" s="77">
        <f t="shared" si="67"/>
        <v>0</v>
      </c>
      <c r="T520" s="77">
        <v>518</v>
      </c>
    </row>
    <row r="521" spans="1:20" hidden="1" outlineLevel="1">
      <c r="A521" s="29"/>
      <c r="B521" s="606">
        <v>300</v>
      </c>
      <c r="C521" s="607">
        <v>344</v>
      </c>
      <c r="D521" s="30">
        <v>33</v>
      </c>
      <c r="E521" s="31" t="s">
        <v>331</v>
      </c>
      <c r="F521" s="31" t="s">
        <v>330</v>
      </c>
      <c r="G521" s="904">
        <v>5</v>
      </c>
      <c r="H521" s="32" t="s">
        <v>55</v>
      </c>
      <c r="I521" s="320"/>
      <c r="J521" s="159">
        <v>0</v>
      </c>
      <c r="K521" s="58">
        <v>0</v>
      </c>
      <c r="L521" s="199">
        <f>J521+K521</f>
        <v>0</v>
      </c>
      <c r="M521" s="200">
        <f>L521*(G521+I521)</f>
        <v>0</v>
      </c>
      <c r="O521" s="77" t="b">
        <f t="shared" si="64"/>
        <v>0</v>
      </c>
      <c r="P521" s="77" t="b">
        <f t="shared" si="65"/>
        <v>0</v>
      </c>
      <c r="Q521" s="77" t="b">
        <f t="shared" si="66"/>
        <v>0</v>
      </c>
      <c r="R521" s="77">
        <f t="shared" si="67"/>
        <v>0</v>
      </c>
      <c r="T521" s="77">
        <v>519</v>
      </c>
    </row>
    <row r="522" spans="1:20" hidden="1" outlineLevel="1">
      <c r="A522" s="29"/>
      <c r="B522" s="606">
        <v>300</v>
      </c>
      <c r="C522" s="607">
        <v>344</v>
      </c>
      <c r="D522" s="30">
        <v>34</v>
      </c>
      <c r="E522" s="31" t="s">
        <v>332</v>
      </c>
      <c r="F522" s="31" t="s">
        <v>333</v>
      </c>
      <c r="G522" s="904">
        <v>2</v>
      </c>
      <c r="H522" s="32" t="s">
        <v>55</v>
      </c>
      <c r="I522" s="320"/>
      <c r="J522" s="159">
        <v>0</v>
      </c>
      <c r="K522" s="58">
        <v>0</v>
      </c>
      <c r="L522" s="199">
        <f>J522+K522</f>
        <v>0</v>
      </c>
      <c r="M522" s="200">
        <f>L522*(G522+I522)</f>
        <v>0</v>
      </c>
      <c r="O522" s="77" t="b">
        <f t="shared" ref="O522:O585" si="72">ISBLANK(D522)</f>
        <v>0</v>
      </c>
      <c r="P522" s="77" t="b">
        <f t="shared" ref="P522:P585" si="73">ISBLANK(G522)</f>
        <v>0</v>
      </c>
      <c r="Q522" s="77" t="b">
        <f t="shared" ref="Q522:Q585" si="74">ISBLANK(M522)</f>
        <v>0</v>
      </c>
      <c r="R522" s="77">
        <f t="shared" ref="R522:R585" si="75">IF(AND(O522=P522,O522=Q522),,"!!!")</f>
        <v>0</v>
      </c>
      <c r="T522" s="77">
        <v>520</v>
      </c>
    </row>
    <row r="523" spans="1:20" hidden="1" outlineLevel="1">
      <c r="A523" s="29"/>
      <c r="B523" s="606">
        <v>300</v>
      </c>
      <c r="C523" s="607">
        <v>344</v>
      </c>
      <c r="D523" s="30">
        <v>35</v>
      </c>
      <c r="E523" s="31" t="s">
        <v>1714</v>
      </c>
      <c r="F523" s="31" t="s">
        <v>1715</v>
      </c>
      <c r="G523" s="904">
        <v>2</v>
      </c>
      <c r="H523" s="32" t="s">
        <v>55</v>
      </c>
      <c r="I523" s="320"/>
      <c r="J523" s="159">
        <v>0</v>
      </c>
      <c r="K523" s="58">
        <v>0</v>
      </c>
      <c r="L523" s="199">
        <f>J523+K523</f>
        <v>0</v>
      </c>
      <c r="M523" s="200">
        <f>L523*(G523+I523)</f>
        <v>0</v>
      </c>
      <c r="O523" s="77" t="b">
        <f t="shared" si="72"/>
        <v>0</v>
      </c>
      <c r="P523" s="77" t="b">
        <f t="shared" si="73"/>
        <v>0</v>
      </c>
      <c r="Q523" s="77" t="b">
        <f t="shared" si="74"/>
        <v>0</v>
      </c>
      <c r="R523" s="77">
        <f t="shared" si="75"/>
        <v>0</v>
      </c>
      <c r="T523" s="77">
        <v>521</v>
      </c>
    </row>
    <row r="524" spans="1:20" hidden="1" outlineLevel="1">
      <c r="A524" s="29"/>
      <c r="B524" s="606">
        <v>300</v>
      </c>
      <c r="C524" s="607">
        <v>344</v>
      </c>
      <c r="D524" s="30">
        <v>36</v>
      </c>
      <c r="E524" s="31" t="s">
        <v>4753</v>
      </c>
      <c r="F524" s="31" t="s">
        <v>4752</v>
      </c>
      <c r="G524" s="904">
        <v>61</v>
      </c>
      <c r="H524" s="32" t="s">
        <v>55</v>
      </c>
      <c r="I524" s="320"/>
      <c r="J524" s="159">
        <v>0</v>
      </c>
      <c r="K524" s="58">
        <v>0</v>
      </c>
      <c r="L524" s="199">
        <f>J524+K524</f>
        <v>0</v>
      </c>
      <c r="M524" s="200">
        <f>L524*(G524+I524)</f>
        <v>0</v>
      </c>
      <c r="O524" s="77" t="b">
        <f t="shared" si="72"/>
        <v>0</v>
      </c>
      <c r="P524" s="77" t="b">
        <f t="shared" si="73"/>
        <v>0</v>
      </c>
      <c r="Q524" s="77" t="b">
        <f t="shared" si="74"/>
        <v>0</v>
      </c>
      <c r="R524" s="77">
        <f t="shared" si="75"/>
        <v>0</v>
      </c>
      <c r="T524" s="77">
        <v>522</v>
      </c>
    </row>
    <row r="525" spans="1:20" hidden="1" outlineLevel="1">
      <c r="A525" s="29"/>
      <c r="B525" s="606">
        <v>300</v>
      </c>
      <c r="C525" s="607">
        <v>344</v>
      </c>
      <c r="D525" s="30"/>
      <c r="E525" s="50" t="s">
        <v>350</v>
      </c>
      <c r="F525" s="50" t="s">
        <v>1713</v>
      </c>
      <c r="G525" s="904"/>
      <c r="H525" s="32"/>
      <c r="I525" s="320"/>
      <c r="J525" s="159"/>
      <c r="K525" s="58"/>
      <c r="L525" s="199"/>
      <c r="M525" s="200"/>
      <c r="O525" s="77" t="b">
        <f t="shared" si="72"/>
        <v>1</v>
      </c>
      <c r="P525" s="77" t="b">
        <f t="shared" si="73"/>
        <v>1</v>
      </c>
      <c r="Q525" s="77" t="b">
        <f t="shared" si="74"/>
        <v>1</v>
      </c>
      <c r="R525" s="77">
        <f t="shared" si="75"/>
        <v>0</v>
      </c>
      <c r="T525" s="77">
        <v>523</v>
      </c>
    </row>
    <row r="526" spans="1:20" hidden="1" outlineLevel="1">
      <c r="A526" s="29"/>
      <c r="B526" s="606">
        <v>300</v>
      </c>
      <c r="C526" s="608">
        <v>344</v>
      </c>
      <c r="D526" s="37"/>
      <c r="E526" s="14" t="s">
        <v>1725</v>
      </c>
      <c r="F526" s="14" t="s">
        <v>1717</v>
      </c>
      <c r="G526" s="906"/>
      <c r="H526" s="39"/>
      <c r="I526" s="320"/>
      <c r="J526" s="159"/>
      <c r="K526" s="159"/>
      <c r="L526" s="232"/>
      <c r="M526" s="200"/>
      <c r="O526" s="77" t="b">
        <f t="shared" si="72"/>
        <v>1</v>
      </c>
      <c r="P526" s="77" t="b">
        <f t="shared" si="73"/>
        <v>1</v>
      </c>
      <c r="Q526" s="77" t="b">
        <f t="shared" si="74"/>
        <v>1</v>
      </c>
      <c r="R526" s="77">
        <f t="shared" si="75"/>
        <v>0</v>
      </c>
      <c r="T526" s="77">
        <v>524</v>
      </c>
    </row>
    <row r="527" spans="1:20" hidden="1" outlineLevel="1">
      <c r="A527" s="29"/>
      <c r="B527" s="606">
        <v>300</v>
      </c>
      <c r="C527" s="608">
        <v>344</v>
      </c>
      <c r="D527" s="37"/>
      <c r="E527" s="38" t="s">
        <v>1726</v>
      </c>
      <c r="F527" s="38" t="s">
        <v>1726</v>
      </c>
      <c r="G527" s="906"/>
      <c r="H527" s="39"/>
      <c r="I527" s="320"/>
      <c r="J527" s="159"/>
      <c r="K527" s="159"/>
      <c r="L527" s="232"/>
      <c r="M527" s="200"/>
      <c r="O527" s="77" t="b">
        <f t="shared" si="72"/>
        <v>1</v>
      </c>
      <c r="P527" s="77" t="b">
        <f t="shared" si="73"/>
        <v>1</v>
      </c>
      <c r="Q527" s="77" t="b">
        <f t="shared" si="74"/>
        <v>1</v>
      </c>
      <c r="R527" s="77">
        <f t="shared" si="75"/>
        <v>0</v>
      </c>
      <c r="T527" s="77">
        <v>525</v>
      </c>
    </row>
    <row r="528" spans="1:20" hidden="1" outlineLevel="1">
      <c r="A528" s="29"/>
      <c r="B528" s="606">
        <v>300</v>
      </c>
      <c r="C528" s="608">
        <v>344</v>
      </c>
      <c r="D528" s="37">
        <v>37</v>
      </c>
      <c r="E528" s="38" t="s">
        <v>1719</v>
      </c>
      <c r="F528" s="38" t="s">
        <v>1720</v>
      </c>
      <c r="G528" s="906">
        <v>1</v>
      </c>
      <c r="H528" s="39" t="s">
        <v>55</v>
      </c>
      <c r="I528" s="320"/>
      <c r="J528" s="159">
        <v>0</v>
      </c>
      <c r="K528" s="159">
        <v>0</v>
      </c>
      <c r="L528" s="232">
        <f>J528+K528</f>
        <v>0</v>
      </c>
      <c r="M528" s="200">
        <f>L528*(G528+I528)</f>
        <v>0</v>
      </c>
      <c r="O528" s="77" t="b">
        <f t="shared" si="72"/>
        <v>0</v>
      </c>
      <c r="P528" s="77" t="b">
        <f t="shared" si="73"/>
        <v>0</v>
      </c>
      <c r="Q528" s="77" t="b">
        <f t="shared" si="74"/>
        <v>0</v>
      </c>
      <c r="R528" s="77">
        <f t="shared" si="75"/>
        <v>0</v>
      </c>
      <c r="T528" s="77">
        <v>526</v>
      </c>
    </row>
    <row r="529" spans="1:20" hidden="1" outlineLevel="1">
      <c r="A529" s="29"/>
      <c r="B529" s="606">
        <v>300</v>
      </c>
      <c r="C529" s="608">
        <v>344</v>
      </c>
      <c r="D529" s="37">
        <v>38</v>
      </c>
      <c r="E529" s="38" t="s">
        <v>1721</v>
      </c>
      <c r="F529" s="38" t="s">
        <v>1722</v>
      </c>
      <c r="G529" s="906">
        <v>6</v>
      </c>
      <c r="H529" s="39" t="s">
        <v>55</v>
      </c>
      <c r="I529" s="320"/>
      <c r="J529" s="159">
        <v>0</v>
      </c>
      <c r="K529" s="159">
        <v>0</v>
      </c>
      <c r="L529" s="232">
        <f>J529+K529</f>
        <v>0</v>
      </c>
      <c r="M529" s="200">
        <f>L529*(G529+I529)</f>
        <v>0</v>
      </c>
      <c r="O529" s="77" t="b">
        <f t="shared" si="72"/>
        <v>0</v>
      </c>
      <c r="P529" s="77" t="b">
        <f t="shared" si="73"/>
        <v>0</v>
      </c>
      <c r="Q529" s="77" t="b">
        <f t="shared" si="74"/>
        <v>0</v>
      </c>
      <c r="R529" s="77">
        <f t="shared" si="75"/>
        <v>0</v>
      </c>
      <c r="T529" s="77">
        <v>527</v>
      </c>
    </row>
    <row r="530" spans="1:20" hidden="1" outlineLevel="1">
      <c r="A530" s="29"/>
      <c r="B530" s="606">
        <v>300</v>
      </c>
      <c r="C530" s="607">
        <v>344</v>
      </c>
      <c r="D530" s="30">
        <v>39</v>
      </c>
      <c r="E530" s="31" t="s">
        <v>1724</v>
      </c>
      <c r="F530" s="31" t="s">
        <v>1723</v>
      </c>
      <c r="G530" s="904">
        <v>2</v>
      </c>
      <c r="H530" s="32" t="s">
        <v>55</v>
      </c>
      <c r="I530" s="320"/>
      <c r="J530" s="159">
        <v>0</v>
      </c>
      <c r="K530" s="58">
        <v>0</v>
      </c>
      <c r="L530" s="199">
        <f>J530+K530</f>
        <v>0</v>
      </c>
      <c r="M530" s="200">
        <f>L530*(G530+I530)</f>
        <v>0</v>
      </c>
      <c r="O530" s="77" t="b">
        <f t="shared" si="72"/>
        <v>0</v>
      </c>
      <c r="P530" s="77" t="b">
        <f t="shared" si="73"/>
        <v>0</v>
      </c>
      <c r="Q530" s="77" t="b">
        <f t="shared" si="74"/>
        <v>0</v>
      </c>
      <c r="R530" s="77">
        <f t="shared" si="75"/>
        <v>0</v>
      </c>
      <c r="T530" s="77">
        <v>528</v>
      </c>
    </row>
    <row r="531" spans="1:20" hidden="1" outlineLevel="1">
      <c r="A531" s="29"/>
      <c r="B531" s="606">
        <v>300</v>
      </c>
      <c r="C531" s="607">
        <v>344</v>
      </c>
      <c r="D531" s="30"/>
      <c r="E531" s="50" t="s">
        <v>1727</v>
      </c>
      <c r="F531" s="50" t="s">
        <v>1718</v>
      </c>
      <c r="G531" s="904"/>
      <c r="H531" s="32"/>
      <c r="I531" s="320"/>
      <c r="J531" s="159"/>
      <c r="K531" s="58"/>
      <c r="L531" s="199"/>
      <c r="M531" s="200"/>
      <c r="O531" s="77" t="b">
        <f t="shared" si="72"/>
        <v>1</v>
      </c>
      <c r="P531" s="77" t="b">
        <f t="shared" si="73"/>
        <v>1</v>
      </c>
      <c r="Q531" s="77" t="b">
        <f t="shared" si="74"/>
        <v>1</v>
      </c>
      <c r="R531" s="77">
        <f t="shared" si="75"/>
        <v>0</v>
      </c>
      <c r="T531" s="77">
        <v>529</v>
      </c>
    </row>
    <row r="532" spans="1:20" hidden="1" outlineLevel="1">
      <c r="A532" s="29"/>
      <c r="B532" s="606">
        <v>300</v>
      </c>
      <c r="C532" s="608">
        <v>344</v>
      </c>
      <c r="D532" s="37"/>
      <c r="E532" s="38" t="s">
        <v>1728</v>
      </c>
      <c r="F532" s="38" t="s">
        <v>1728</v>
      </c>
      <c r="G532" s="906"/>
      <c r="H532" s="39"/>
      <c r="I532" s="320"/>
      <c r="J532" s="159"/>
      <c r="K532" s="159"/>
      <c r="L532" s="232"/>
      <c r="M532" s="200"/>
      <c r="O532" s="77" t="b">
        <f t="shared" si="72"/>
        <v>1</v>
      </c>
      <c r="P532" s="77" t="b">
        <f t="shared" si="73"/>
        <v>1</v>
      </c>
      <c r="Q532" s="77" t="b">
        <f t="shared" si="74"/>
        <v>1</v>
      </c>
      <c r="R532" s="77">
        <f t="shared" si="75"/>
        <v>0</v>
      </c>
      <c r="T532" s="77">
        <v>530</v>
      </c>
    </row>
    <row r="533" spans="1:20" hidden="1" outlineLevel="1">
      <c r="A533" s="29"/>
      <c r="B533" s="606">
        <v>300</v>
      </c>
      <c r="C533" s="608">
        <v>344</v>
      </c>
      <c r="D533" s="37">
        <v>40</v>
      </c>
      <c r="E533" s="38" t="s">
        <v>1719</v>
      </c>
      <c r="F533" s="38" t="s">
        <v>1720</v>
      </c>
      <c r="G533" s="906">
        <v>1</v>
      </c>
      <c r="H533" s="39" t="s">
        <v>55</v>
      </c>
      <c r="I533" s="320"/>
      <c r="J533" s="159">
        <v>0</v>
      </c>
      <c r="K533" s="159">
        <v>0</v>
      </c>
      <c r="L533" s="232">
        <f>J533+K533</f>
        <v>0</v>
      </c>
      <c r="M533" s="200">
        <f>L533*(G533+I533)</f>
        <v>0</v>
      </c>
      <c r="O533" s="77" t="b">
        <f t="shared" si="72"/>
        <v>0</v>
      </c>
      <c r="P533" s="77" t="b">
        <f t="shared" si="73"/>
        <v>0</v>
      </c>
      <c r="Q533" s="77" t="b">
        <f t="shared" si="74"/>
        <v>0</v>
      </c>
      <c r="R533" s="77">
        <f t="shared" si="75"/>
        <v>0</v>
      </c>
      <c r="T533" s="77">
        <v>531</v>
      </c>
    </row>
    <row r="534" spans="1:20" hidden="1" outlineLevel="1">
      <c r="A534" s="29"/>
      <c r="B534" s="606">
        <v>300</v>
      </c>
      <c r="C534" s="607">
        <v>344</v>
      </c>
      <c r="D534" s="30">
        <v>41</v>
      </c>
      <c r="E534" s="31" t="s">
        <v>1721</v>
      </c>
      <c r="F534" s="31" t="s">
        <v>1722</v>
      </c>
      <c r="G534" s="904">
        <v>6</v>
      </c>
      <c r="H534" s="32" t="s">
        <v>55</v>
      </c>
      <c r="I534" s="320"/>
      <c r="J534" s="159">
        <v>0</v>
      </c>
      <c r="K534" s="58">
        <v>0</v>
      </c>
      <c r="L534" s="199">
        <f>J534+K534</f>
        <v>0</v>
      </c>
      <c r="M534" s="200">
        <f>L534*(G534+I534)</f>
        <v>0</v>
      </c>
      <c r="O534" s="77" t="b">
        <f t="shared" si="72"/>
        <v>0</v>
      </c>
      <c r="P534" s="77" t="b">
        <f t="shared" si="73"/>
        <v>0</v>
      </c>
      <c r="Q534" s="77" t="b">
        <f t="shared" si="74"/>
        <v>0</v>
      </c>
      <c r="R534" s="77">
        <f t="shared" si="75"/>
        <v>0</v>
      </c>
      <c r="T534" s="77">
        <v>532</v>
      </c>
    </row>
    <row r="535" spans="1:20" ht="13.5" hidden="1" outlineLevel="1" thickBot="1">
      <c r="A535" s="29"/>
      <c r="B535" s="606">
        <v>300</v>
      </c>
      <c r="C535" s="608">
        <v>344</v>
      </c>
      <c r="D535" s="37">
        <v>42</v>
      </c>
      <c r="E535" s="38" t="s">
        <v>1724</v>
      </c>
      <c r="F535" s="38" t="s">
        <v>1723</v>
      </c>
      <c r="G535" s="906">
        <v>2</v>
      </c>
      <c r="H535" s="39" t="s">
        <v>55</v>
      </c>
      <c r="I535" s="320"/>
      <c r="J535" s="159">
        <v>0</v>
      </c>
      <c r="K535" s="159">
        <v>0</v>
      </c>
      <c r="L535" s="232">
        <f>J535+K535</f>
        <v>0</v>
      </c>
      <c r="M535" s="200">
        <f>L535*(G535+I535)</f>
        <v>0</v>
      </c>
      <c r="O535" s="77" t="b">
        <f t="shared" si="72"/>
        <v>0</v>
      </c>
      <c r="P535" s="77" t="b">
        <f t="shared" si="73"/>
        <v>0</v>
      </c>
      <c r="Q535" s="77" t="b">
        <f t="shared" si="74"/>
        <v>0</v>
      </c>
      <c r="R535" s="77">
        <f t="shared" si="75"/>
        <v>0</v>
      </c>
      <c r="T535" s="77">
        <v>533</v>
      </c>
    </row>
    <row r="536" spans="1:20" ht="13.5" hidden="1" outlineLevel="1" thickBot="1">
      <c r="A536" s="33"/>
      <c r="B536" s="609">
        <v>300</v>
      </c>
      <c r="C536" s="610">
        <v>344</v>
      </c>
      <c r="D536" s="431"/>
      <c r="E536" s="60" t="s">
        <v>187</v>
      </c>
      <c r="F536" s="60" t="s">
        <v>188</v>
      </c>
      <c r="G536" s="905"/>
      <c r="H536" s="294"/>
      <c r="I536" s="323"/>
      <c r="J536" s="95"/>
      <c r="K536" s="23"/>
      <c r="L536" s="194"/>
      <c r="M536" s="203">
        <f>SUM(M449:M535)</f>
        <v>0</v>
      </c>
      <c r="O536" s="77" t="b">
        <f t="shared" si="72"/>
        <v>1</v>
      </c>
      <c r="P536" s="77" t="b">
        <f t="shared" si="73"/>
        <v>1</v>
      </c>
      <c r="Q536" s="77" t="b">
        <f t="shared" si="74"/>
        <v>0</v>
      </c>
      <c r="R536" s="77" t="str">
        <f t="shared" si="75"/>
        <v>!!!</v>
      </c>
      <c r="T536" s="77">
        <v>534</v>
      </c>
    </row>
    <row r="537" spans="1:20" ht="15.75" hidden="1" outlineLevel="1" thickBot="1">
      <c r="A537" s="576"/>
      <c r="B537" s="601">
        <v>300</v>
      </c>
      <c r="C537" s="605">
        <v>345</v>
      </c>
      <c r="D537" s="556"/>
      <c r="E537" s="1" t="s">
        <v>1653</v>
      </c>
      <c r="F537" s="1" t="s">
        <v>1654</v>
      </c>
      <c r="G537" s="902"/>
      <c r="H537" s="293"/>
      <c r="I537" s="325"/>
      <c r="J537" s="298"/>
      <c r="K537" s="2"/>
      <c r="L537" s="205"/>
      <c r="M537" s="206"/>
      <c r="O537" s="77" t="b">
        <f t="shared" si="72"/>
        <v>1</v>
      </c>
      <c r="P537" s="77" t="b">
        <f t="shared" si="73"/>
        <v>1</v>
      </c>
      <c r="Q537" s="77" t="b">
        <f t="shared" si="74"/>
        <v>1</v>
      </c>
      <c r="R537" s="77">
        <f t="shared" si="75"/>
        <v>0</v>
      </c>
      <c r="T537" s="77">
        <v>535</v>
      </c>
    </row>
    <row r="538" spans="1:20" ht="15" hidden="1" outlineLevel="1">
      <c r="A538" s="578"/>
      <c r="B538" s="618"/>
      <c r="C538" s="619"/>
      <c r="D538" s="560"/>
      <c r="E538" s="31" t="s">
        <v>362</v>
      </c>
      <c r="F538" s="31" t="s">
        <v>363</v>
      </c>
      <c r="G538" s="907"/>
      <c r="H538" s="71"/>
      <c r="I538" s="326"/>
      <c r="J538" s="302"/>
      <c r="K538" s="72"/>
      <c r="L538" s="207"/>
      <c r="M538" s="208"/>
      <c r="O538" s="77" t="b">
        <f t="shared" si="72"/>
        <v>1</v>
      </c>
      <c r="P538" s="77" t="b">
        <f t="shared" si="73"/>
        <v>1</v>
      </c>
      <c r="Q538" s="77" t="b">
        <f t="shared" si="74"/>
        <v>1</v>
      </c>
      <c r="R538" s="77">
        <f t="shared" si="75"/>
        <v>0</v>
      </c>
      <c r="T538" s="77">
        <v>536</v>
      </c>
    </row>
    <row r="539" spans="1:20" ht="33.75" hidden="1" outlineLevel="1">
      <c r="A539" s="29"/>
      <c r="B539" s="606">
        <v>300</v>
      </c>
      <c r="C539" s="607">
        <v>345</v>
      </c>
      <c r="D539" s="30">
        <v>1</v>
      </c>
      <c r="E539" s="31" t="s">
        <v>364</v>
      </c>
      <c r="F539" s="31" t="s">
        <v>365</v>
      </c>
      <c r="G539" s="904">
        <f>720+245</f>
        <v>965</v>
      </c>
      <c r="H539" s="32" t="s">
        <v>0</v>
      </c>
      <c r="I539" s="320"/>
      <c r="J539" s="159">
        <v>0</v>
      </c>
      <c r="K539" s="58">
        <v>0</v>
      </c>
      <c r="L539" s="199">
        <f>J539+K539</f>
        <v>0</v>
      </c>
      <c r="M539" s="200">
        <f>L539*(G539+I539)</f>
        <v>0</v>
      </c>
      <c r="O539" s="77" t="b">
        <f t="shared" si="72"/>
        <v>0</v>
      </c>
      <c r="P539" s="77" t="b">
        <f t="shared" si="73"/>
        <v>0</v>
      </c>
      <c r="Q539" s="77" t="b">
        <f t="shared" si="74"/>
        <v>0</v>
      </c>
      <c r="R539" s="77">
        <f t="shared" si="75"/>
        <v>0</v>
      </c>
      <c r="T539" s="77">
        <v>537</v>
      </c>
    </row>
    <row r="540" spans="1:20" s="16" customFormat="1" ht="48" hidden="1" outlineLevel="1">
      <c r="A540" s="29"/>
      <c r="B540" s="606">
        <v>300</v>
      </c>
      <c r="C540" s="608">
        <v>345</v>
      </c>
      <c r="D540" s="560"/>
      <c r="E540" s="968" t="s">
        <v>5794</v>
      </c>
      <c r="F540" s="968" t="s">
        <v>5795</v>
      </c>
      <c r="G540" s="910"/>
      <c r="H540" s="75"/>
      <c r="I540" s="327"/>
      <c r="J540" s="303"/>
      <c r="K540" s="76"/>
      <c r="L540" s="209"/>
      <c r="M540" s="210"/>
      <c r="O540" s="77" t="b">
        <f t="shared" si="72"/>
        <v>1</v>
      </c>
      <c r="P540" s="77" t="b">
        <f t="shared" si="73"/>
        <v>1</v>
      </c>
      <c r="Q540" s="77" t="b">
        <f t="shared" si="74"/>
        <v>1</v>
      </c>
      <c r="R540" s="77">
        <f t="shared" si="75"/>
        <v>0</v>
      </c>
      <c r="T540" s="77">
        <v>538</v>
      </c>
    </row>
    <row r="541" spans="1:20" ht="135" hidden="1" outlineLevel="1">
      <c r="A541" s="29"/>
      <c r="B541" s="606">
        <v>300</v>
      </c>
      <c r="C541" s="608">
        <v>345</v>
      </c>
      <c r="D541" s="37">
        <v>2</v>
      </c>
      <c r="E541" s="86" t="s">
        <v>1733</v>
      </c>
      <c r="F541" s="86" t="s">
        <v>1734</v>
      </c>
      <c r="G541" s="906">
        <f>19650</f>
        <v>19650</v>
      </c>
      <c r="H541" s="39" t="s">
        <v>0</v>
      </c>
      <c r="I541" s="320"/>
      <c r="J541" s="159">
        <v>0</v>
      </c>
      <c r="K541" s="159">
        <v>0</v>
      </c>
      <c r="L541" s="232">
        <f>J541+K541</f>
        <v>0</v>
      </c>
      <c r="M541" s="200">
        <f>L541*(G541+I541)</f>
        <v>0</v>
      </c>
      <c r="O541" s="77" t="b">
        <f t="shared" si="72"/>
        <v>0</v>
      </c>
      <c r="P541" s="77" t="b">
        <f t="shared" si="73"/>
        <v>0</v>
      </c>
      <c r="Q541" s="77" t="b">
        <f t="shared" si="74"/>
        <v>0</v>
      </c>
      <c r="R541" s="77">
        <f t="shared" si="75"/>
        <v>0</v>
      </c>
      <c r="T541" s="77">
        <v>539</v>
      </c>
    </row>
    <row r="542" spans="1:20" hidden="1" outlineLevel="1">
      <c r="A542" s="29"/>
      <c r="B542" s="606">
        <v>300</v>
      </c>
      <c r="C542" s="607">
        <v>345</v>
      </c>
      <c r="D542" s="30"/>
      <c r="E542" s="85" t="s">
        <v>1656</v>
      </c>
      <c r="F542" s="85" t="s">
        <v>1657</v>
      </c>
      <c r="G542" s="904"/>
      <c r="H542" s="32"/>
      <c r="I542" s="320"/>
      <c r="J542" s="159"/>
      <c r="K542" s="58"/>
      <c r="L542" s="199"/>
      <c r="M542" s="200"/>
      <c r="O542" s="77" t="b">
        <f t="shared" si="72"/>
        <v>1</v>
      </c>
      <c r="P542" s="77" t="b">
        <f t="shared" si="73"/>
        <v>1</v>
      </c>
      <c r="Q542" s="77" t="b">
        <f t="shared" si="74"/>
        <v>1</v>
      </c>
      <c r="R542" s="77">
        <f t="shared" si="75"/>
        <v>0</v>
      </c>
      <c r="T542" s="77">
        <v>540</v>
      </c>
    </row>
    <row r="543" spans="1:20" ht="112.5" hidden="1" outlineLevel="1">
      <c r="A543" s="29"/>
      <c r="B543" s="606">
        <v>300</v>
      </c>
      <c r="C543" s="607">
        <v>345</v>
      </c>
      <c r="D543" s="30">
        <v>3</v>
      </c>
      <c r="E543" s="86" t="s">
        <v>1731</v>
      </c>
      <c r="F543" s="86" t="s">
        <v>1732</v>
      </c>
      <c r="G543" s="904">
        <v>3300</v>
      </c>
      <c r="H543" s="32" t="s">
        <v>0</v>
      </c>
      <c r="I543" s="320"/>
      <c r="J543" s="159">
        <v>0</v>
      </c>
      <c r="K543" s="58">
        <v>0</v>
      </c>
      <c r="L543" s="199">
        <f t="shared" ref="L543:L552" si="76">J543+K543</f>
        <v>0</v>
      </c>
      <c r="M543" s="200">
        <f t="shared" ref="M543:M552" si="77">L543*(G543+I543)</f>
        <v>0</v>
      </c>
      <c r="O543" s="77" t="b">
        <f t="shared" si="72"/>
        <v>0</v>
      </c>
      <c r="P543" s="77" t="b">
        <f t="shared" si="73"/>
        <v>0</v>
      </c>
      <c r="Q543" s="77" t="b">
        <f t="shared" si="74"/>
        <v>0</v>
      </c>
      <c r="R543" s="77">
        <f t="shared" si="75"/>
        <v>0</v>
      </c>
      <c r="T543" s="77">
        <v>541</v>
      </c>
    </row>
    <row r="544" spans="1:20" hidden="1" outlineLevel="1">
      <c r="A544" s="29"/>
      <c r="B544" s="606">
        <v>300</v>
      </c>
      <c r="C544" s="607">
        <v>345</v>
      </c>
      <c r="D544" s="30">
        <v>4</v>
      </c>
      <c r="E544" s="682" t="s">
        <v>1655</v>
      </c>
      <c r="F544" s="86" t="s">
        <v>1662</v>
      </c>
      <c r="G544" s="904">
        <v>200</v>
      </c>
      <c r="H544" s="32" t="s">
        <v>0</v>
      </c>
      <c r="I544" s="320"/>
      <c r="J544" s="159">
        <v>0</v>
      </c>
      <c r="K544" s="58">
        <v>0</v>
      </c>
      <c r="L544" s="199">
        <f t="shared" si="76"/>
        <v>0</v>
      </c>
      <c r="M544" s="200">
        <f t="shared" si="77"/>
        <v>0</v>
      </c>
      <c r="O544" s="77" t="b">
        <f t="shared" si="72"/>
        <v>0</v>
      </c>
      <c r="P544" s="77" t="b">
        <f t="shared" si="73"/>
        <v>0</v>
      </c>
      <c r="Q544" s="77" t="b">
        <f t="shared" si="74"/>
        <v>0</v>
      </c>
      <c r="R544" s="77">
        <f t="shared" si="75"/>
        <v>0</v>
      </c>
      <c r="T544" s="77">
        <v>542</v>
      </c>
    </row>
    <row r="545" spans="1:20" ht="22.5" hidden="1" outlineLevel="1">
      <c r="A545" s="29"/>
      <c r="B545" s="606">
        <v>300</v>
      </c>
      <c r="C545" s="607">
        <v>345</v>
      </c>
      <c r="D545" s="30">
        <v>5</v>
      </c>
      <c r="E545" s="682" t="s">
        <v>1658</v>
      </c>
      <c r="F545" s="86" t="s">
        <v>1659</v>
      </c>
      <c r="G545" s="904">
        <v>180</v>
      </c>
      <c r="H545" s="32" t="s">
        <v>0</v>
      </c>
      <c r="I545" s="320"/>
      <c r="J545" s="159">
        <v>0</v>
      </c>
      <c r="K545" s="58">
        <v>0</v>
      </c>
      <c r="L545" s="199">
        <f t="shared" si="76"/>
        <v>0</v>
      </c>
      <c r="M545" s="200">
        <f t="shared" si="77"/>
        <v>0</v>
      </c>
      <c r="O545" s="77" t="b">
        <f t="shared" si="72"/>
        <v>0</v>
      </c>
      <c r="P545" s="77" t="b">
        <f t="shared" si="73"/>
        <v>0</v>
      </c>
      <c r="Q545" s="77" t="b">
        <f t="shared" si="74"/>
        <v>0</v>
      </c>
      <c r="R545" s="77">
        <f t="shared" si="75"/>
        <v>0</v>
      </c>
      <c r="T545" s="77">
        <v>543</v>
      </c>
    </row>
    <row r="546" spans="1:20" ht="22.5" hidden="1" outlineLevel="1">
      <c r="A546" s="29"/>
      <c r="B546" s="606">
        <v>300</v>
      </c>
      <c r="C546" s="608">
        <v>345</v>
      </c>
      <c r="D546" s="37">
        <v>6</v>
      </c>
      <c r="E546" s="381" t="s">
        <v>1660</v>
      </c>
      <c r="F546" s="86" t="s">
        <v>1661</v>
      </c>
      <c r="G546" s="906">
        <v>13900</v>
      </c>
      <c r="H546" s="39" t="s">
        <v>0</v>
      </c>
      <c r="I546" s="320"/>
      <c r="J546" s="159">
        <v>0</v>
      </c>
      <c r="K546" s="159">
        <v>0</v>
      </c>
      <c r="L546" s="232">
        <f t="shared" si="76"/>
        <v>0</v>
      </c>
      <c r="M546" s="200">
        <f t="shared" si="77"/>
        <v>0</v>
      </c>
      <c r="O546" s="77" t="b">
        <f t="shared" si="72"/>
        <v>0</v>
      </c>
      <c r="P546" s="77" t="b">
        <f t="shared" si="73"/>
        <v>0</v>
      </c>
      <c r="Q546" s="77" t="b">
        <f t="shared" si="74"/>
        <v>0</v>
      </c>
      <c r="R546" s="77">
        <f t="shared" si="75"/>
        <v>0</v>
      </c>
      <c r="T546" s="77">
        <v>544</v>
      </c>
    </row>
    <row r="547" spans="1:20" ht="33.75" hidden="1" outlineLevel="1">
      <c r="A547" s="29"/>
      <c r="B547" s="606">
        <v>300</v>
      </c>
      <c r="C547" s="608">
        <v>345</v>
      </c>
      <c r="D547" s="37">
        <v>7</v>
      </c>
      <c r="E547" s="427" t="s">
        <v>1663</v>
      </c>
      <c r="F547" s="427" t="s">
        <v>1664</v>
      </c>
      <c r="G547" s="906">
        <v>1500</v>
      </c>
      <c r="H547" s="39" t="s">
        <v>0</v>
      </c>
      <c r="I547" s="320"/>
      <c r="J547" s="159">
        <v>0</v>
      </c>
      <c r="K547" s="159">
        <v>0</v>
      </c>
      <c r="L547" s="232">
        <f t="shared" si="76"/>
        <v>0</v>
      </c>
      <c r="M547" s="200">
        <f t="shared" si="77"/>
        <v>0</v>
      </c>
      <c r="O547" s="77" t="b">
        <f t="shared" si="72"/>
        <v>0</v>
      </c>
      <c r="P547" s="77" t="b">
        <f t="shared" si="73"/>
        <v>0</v>
      </c>
      <c r="Q547" s="77" t="b">
        <f t="shared" si="74"/>
        <v>0</v>
      </c>
      <c r="R547" s="77">
        <f t="shared" si="75"/>
        <v>0</v>
      </c>
      <c r="T547" s="77">
        <v>545</v>
      </c>
    </row>
    <row r="548" spans="1:20" ht="45" hidden="1" outlineLevel="1">
      <c r="A548" s="29"/>
      <c r="B548" s="606">
        <v>300</v>
      </c>
      <c r="C548" s="608">
        <v>345</v>
      </c>
      <c r="D548" s="37"/>
      <c r="E548" s="427" t="s">
        <v>4738</v>
      </c>
      <c r="F548" s="427" t="s">
        <v>4737</v>
      </c>
      <c r="G548" s="906"/>
      <c r="H548" s="39"/>
      <c r="I548" s="320"/>
      <c r="J548" s="159"/>
      <c r="K548" s="159"/>
      <c r="L548" s="232"/>
      <c r="M548" s="200"/>
      <c r="O548" s="77" t="b">
        <f t="shared" si="72"/>
        <v>1</v>
      </c>
      <c r="P548" s="77" t="b">
        <f t="shared" si="73"/>
        <v>1</v>
      </c>
      <c r="Q548" s="77" t="b">
        <f t="shared" si="74"/>
        <v>1</v>
      </c>
      <c r="R548" s="77">
        <f t="shared" si="75"/>
        <v>0</v>
      </c>
      <c r="T548" s="77">
        <v>546</v>
      </c>
    </row>
    <row r="549" spans="1:20" hidden="1" outlineLevel="1">
      <c r="A549" s="29"/>
      <c r="B549" s="606">
        <v>300</v>
      </c>
      <c r="C549" s="608">
        <v>345</v>
      </c>
      <c r="D549" s="37">
        <v>9</v>
      </c>
      <c r="E549" s="427" t="s">
        <v>4735</v>
      </c>
      <c r="F549" s="427" t="s">
        <v>4736</v>
      </c>
      <c r="G549" s="906">
        <v>100</v>
      </c>
      <c r="H549" s="429" t="s">
        <v>3551</v>
      </c>
      <c r="I549" s="320"/>
      <c r="J549" s="159">
        <v>0</v>
      </c>
      <c r="K549" s="159">
        <v>0</v>
      </c>
      <c r="L549" s="232">
        <f t="shared" si="76"/>
        <v>0</v>
      </c>
      <c r="M549" s="200">
        <f t="shared" si="77"/>
        <v>0</v>
      </c>
      <c r="O549" s="77" t="b">
        <f t="shared" si="72"/>
        <v>0</v>
      </c>
      <c r="P549" s="77" t="b">
        <f t="shared" si="73"/>
        <v>0</v>
      </c>
      <c r="Q549" s="77" t="b">
        <f t="shared" si="74"/>
        <v>0</v>
      </c>
      <c r="R549" s="77">
        <f t="shared" si="75"/>
        <v>0</v>
      </c>
      <c r="T549" s="77">
        <v>547</v>
      </c>
    </row>
    <row r="550" spans="1:20" hidden="1" outlineLevel="1">
      <c r="A550" s="29"/>
      <c r="B550" s="606">
        <v>300</v>
      </c>
      <c r="C550" s="608">
        <v>345</v>
      </c>
      <c r="D550" s="37">
        <v>10</v>
      </c>
      <c r="E550" s="427" t="s">
        <v>4739</v>
      </c>
      <c r="F550" s="427" t="s">
        <v>4740</v>
      </c>
      <c r="G550" s="906">
        <v>2</v>
      </c>
      <c r="H550" s="429" t="s">
        <v>3551</v>
      </c>
      <c r="I550" s="320"/>
      <c r="J550" s="159">
        <v>0</v>
      </c>
      <c r="K550" s="58">
        <v>0</v>
      </c>
      <c r="L550" s="199">
        <f t="shared" si="76"/>
        <v>0</v>
      </c>
      <c r="M550" s="200">
        <f t="shared" si="77"/>
        <v>0</v>
      </c>
      <c r="O550" s="77" t="b">
        <f t="shared" si="72"/>
        <v>0</v>
      </c>
      <c r="P550" s="77" t="b">
        <f t="shared" si="73"/>
        <v>0</v>
      </c>
      <c r="Q550" s="77" t="b">
        <f t="shared" si="74"/>
        <v>0</v>
      </c>
      <c r="R550" s="77">
        <f t="shared" si="75"/>
        <v>0</v>
      </c>
      <c r="T550" s="77">
        <v>548</v>
      </c>
    </row>
    <row r="551" spans="1:20" hidden="1" outlineLevel="1">
      <c r="A551" s="29"/>
      <c r="B551" s="606">
        <v>300</v>
      </c>
      <c r="C551" s="607">
        <v>345</v>
      </c>
      <c r="D551" s="30">
        <v>11</v>
      </c>
      <c r="E551" s="42" t="s">
        <v>1864</v>
      </c>
      <c r="F551" s="42" t="s">
        <v>1867</v>
      </c>
      <c r="G551" s="904">
        <v>8</v>
      </c>
      <c r="H551" s="247" t="s">
        <v>3551</v>
      </c>
      <c r="I551" s="320"/>
      <c r="J551" s="159">
        <v>0</v>
      </c>
      <c r="K551" s="58">
        <v>0</v>
      </c>
      <c r="L551" s="199">
        <f t="shared" si="76"/>
        <v>0</v>
      </c>
      <c r="M551" s="200">
        <f t="shared" si="77"/>
        <v>0</v>
      </c>
      <c r="O551" s="77" t="b">
        <f t="shared" si="72"/>
        <v>0</v>
      </c>
      <c r="P551" s="77" t="b">
        <f t="shared" si="73"/>
        <v>0</v>
      </c>
      <c r="Q551" s="77" t="b">
        <f t="shared" si="74"/>
        <v>0</v>
      </c>
      <c r="R551" s="77">
        <f t="shared" si="75"/>
        <v>0</v>
      </c>
      <c r="T551" s="77">
        <v>549</v>
      </c>
    </row>
    <row r="552" spans="1:20" hidden="1" outlineLevel="1">
      <c r="A552" s="29"/>
      <c r="B552" s="606">
        <v>300</v>
      </c>
      <c r="C552" s="607">
        <v>345</v>
      </c>
      <c r="D552" s="30">
        <v>12</v>
      </c>
      <c r="E552" s="42" t="s">
        <v>1865</v>
      </c>
      <c r="F552" s="42" t="s">
        <v>1866</v>
      </c>
      <c r="G552" s="904">
        <v>32</v>
      </c>
      <c r="H552" s="247" t="s">
        <v>3551</v>
      </c>
      <c r="I552" s="320"/>
      <c r="J552" s="159">
        <v>0</v>
      </c>
      <c r="K552" s="58">
        <v>0</v>
      </c>
      <c r="L552" s="199">
        <f t="shared" si="76"/>
        <v>0</v>
      </c>
      <c r="M552" s="200">
        <f t="shared" si="77"/>
        <v>0</v>
      </c>
      <c r="O552" s="77" t="b">
        <f t="shared" si="72"/>
        <v>0</v>
      </c>
      <c r="P552" s="77" t="b">
        <f t="shared" si="73"/>
        <v>0</v>
      </c>
      <c r="Q552" s="77" t="b">
        <f t="shared" si="74"/>
        <v>0</v>
      </c>
      <c r="R552" s="77">
        <f t="shared" si="75"/>
        <v>0</v>
      </c>
      <c r="T552" s="77">
        <v>550</v>
      </c>
    </row>
    <row r="553" spans="1:20" s="16" customFormat="1" hidden="1" outlineLevel="1">
      <c r="A553" s="29"/>
      <c r="B553" s="606">
        <v>300</v>
      </c>
      <c r="C553" s="607">
        <v>345</v>
      </c>
      <c r="D553" s="560"/>
      <c r="E553" s="85" t="s">
        <v>10</v>
      </c>
      <c r="F553" s="85" t="s">
        <v>189</v>
      </c>
      <c r="G553" s="910"/>
      <c r="H553" s="75"/>
      <c r="I553" s="327"/>
      <c r="J553" s="303"/>
      <c r="K553" s="76"/>
      <c r="L553" s="209"/>
      <c r="M553" s="210"/>
      <c r="O553" s="77" t="b">
        <f t="shared" si="72"/>
        <v>1</v>
      </c>
      <c r="P553" s="77" t="b">
        <f t="shared" si="73"/>
        <v>1</v>
      </c>
      <c r="Q553" s="77" t="b">
        <f t="shared" si="74"/>
        <v>1</v>
      </c>
      <c r="R553" s="77">
        <f t="shared" si="75"/>
        <v>0</v>
      </c>
      <c r="T553" s="77">
        <v>551</v>
      </c>
    </row>
    <row r="554" spans="1:20" s="16" customFormat="1" ht="45" hidden="1" outlineLevel="1">
      <c r="A554" s="29"/>
      <c r="B554" s="606">
        <v>300</v>
      </c>
      <c r="C554" s="607">
        <v>345</v>
      </c>
      <c r="D554" s="30">
        <v>13</v>
      </c>
      <c r="E554" s="87" t="s">
        <v>507</v>
      </c>
      <c r="F554" s="87" t="s">
        <v>1665</v>
      </c>
      <c r="G554" s="906">
        <v>840</v>
      </c>
      <c r="H554" s="32" t="s">
        <v>0</v>
      </c>
      <c r="I554" s="332"/>
      <c r="J554" s="159">
        <v>0</v>
      </c>
      <c r="K554" s="58">
        <v>0</v>
      </c>
      <c r="L554" s="199">
        <f>J554+K554</f>
        <v>0</v>
      </c>
      <c r="M554" s="200">
        <f>L554*(G554+I554)</f>
        <v>0</v>
      </c>
      <c r="O554" s="77" t="b">
        <f t="shared" si="72"/>
        <v>0</v>
      </c>
      <c r="P554" s="77" t="b">
        <f t="shared" si="73"/>
        <v>0</v>
      </c>
      <c r="Q554" s="77" t="b">
        <f t="shared" si="74"/>
        <v>0</v>
      </c>
      <c r="R554" s="77">
        <f t="shared" si="75"/>
        <v>0</v>
      </c>
      <c r="T554" s="77">
        <v>552</v>
      </c>
    </row>
    <row r="555" spans="1:20" ht="68.25" hidden="1" outlineLevel="1" thickBot="1">
      <c r="A555" s="29"/>
      <c r="B555" s="606">
        <v>300</v>
      </c>
      <c r="C555" s="608">
        <v>345</v>
      </c>
      <c r="D555" s="37">
        <v>14</v>
      </c>
      <c r="E555" s="248" t="s">
        <v>508</v>
      </c>
      <c r="F555" s="249" t="s">
        <v>505</v>
      </c>
      <c r="G555" s="906">
        <v>840</v>
      </c>
      <c r="H555" s="39" t="s">
        <v>0</v>
      </c>
      <c r="I555" s="332"/>
      <c r="J555" s="159">
        <v>0</v>
      </c>
      <c r="K555" s="159">
        <v>0</v>
      </c>
      <c r="L555" s="232">
        <f>J555+K555</f>
        <v>0</v>
      </c>
      <c r="M555" s="200">
        <f>L555*(G555+I555)</f>
        <v>0</v>
      </c>
      <c r="O555" s="77" t="b">
        <f t="shared" si="72"/>
        <v>0</v>
      </c>
      <c r="P555" s="77" t="b">
        <f t="shared" si="73"/>
        <v>0</v>
      </c>
      <c r="Q555" s="77" t="b">
        <f t="shared" si="74"/>
        <v>0</v>
      </c>
      <c r="R555" s="77">
        <f t="shared" si="75"/>
        <v>0</v>
      </c>
      <c r="T555" s="77">
        <v>553</v>
      </c>
    </row>
    <row r="556" spans="1:20" ht="13.5" hidden="1" outlineLevel="1" thickBot="1">
      <c r="A556" s="33"/>
      <c r="B556" s="609">
        <v>300</v>
      </c>
      <c r="C556" s="610">
        <v>345</v>
      </c>
      <c r="D556" s="431"/>
      <c r="E556" s="60" t="s">
        <v>192</v>
      </c>
      <c r="F556" s="60" t="s">
        <v>193</v>
      </c>
      <c r="G556" s="905"/>
      <c r="H556" s="294"/>
      <c r="I556" s="323"/>
      <c r="J556" s="95"/>
      <c r="K556" s="23"/>
      <c r="L556" s="194"/>
      <c r="M556" s="203">
        <f>SUM(M539:M555)</f>
        <v>0</v>
      </c>
      <c r="O556" s="77" t="b">
        <f t="shared" si="72"/>
        <v>1</v>
      </c>
      <c r="P556" s="77" t="b">
        <f t="shared" si="73"/>
        <v>1</v>
      </c>
      <c r="Q556" s="77" t="b">
        <f t="shared" si="74"/>
        <v>0</v>
      </c>
      <c r="R556" s="77" t="str">
        <f t="shared" si="75"/>
        <v>!!!</v>
      </c>
      <c r="T556" s="77">
        <v>554</v>
      </c>
    </row>
    <row r="557" spans="1:20" ht="15.75" hidden="1" outlineLevel="1" thickBot="1">
      <c r="A557" s="576"/>
      <c r="B557" s="601">
        <v>300</v>
      </c>
      <c r="C557" s="605">
        <v>324</v>
      </c>
      <c r="D557" s="556"/>
      <c r="E557" s="1" t="s">
        <v>1868</v>
      </c>
      <c r="F557" s="1" t="s">
        <v>452</v>
      </c>
      <c r="G557" s="902"/>
      <c r="H557" s="293"/>
      <c r="I557" s="325"/>
      <c r="J557" s="298"/>
      <c r="K557" s="2"/>
      <c r="L557" s="205"/>
      <c r="M557" s="206"/>
      <c r="O557" s="77" t="b">
        <f t="shared" si="72"/>
        <v>1</v>
      </c>
      <c r="P557" s="77" t="b">
        <f t="shared" si="73"/>
        <v>1</v>
      </c>
      <c r="Q557" s="77" t="b">
        <f t="shared" si="74"/>
        <v>1</v>
      </c>
      <c r="R557" s="77">
        <f t="shared" si="75"/>
        <v>0</v>
      </c>
      <c r="T557" s="77">
        <v>555</v>
      </c>
    </row>
    <row r="558" spans="1:20" s="481" customFormat="1" ht="25.5" hidden="1" outlineLevel="1">
      <c r="A558" s="29"/>
      <c r="B558" s="613"/>
      <c r="C558" s="617"/>
      <c r="D558" s="432"/>
      <c r="E558" s="743" t="s">
        <v>433</v>
      </c>
      <c r="F558" s="69" t="s">
        <v>434</v>
      </c>
      <c r="G558" s="910"/>
      <c r="H558" s="744"/>
      <c r="I558" s="321"/>
      <c r="J558" s="301"/>
      <c r="K558" s="301"/>
      <c r="L558" s="745"/>
      <c r="M558" s="746"/>
      <c r="O558" s="77" t="b">
        <f t="shared" si="72"/>
        <v>1</v>
      </c>
      <c r="P558" s="77" t="b">
        <f t="shared" si="73"/>
        <v>1</v>
      </c>
      <c r="Q558" s="77" t="b">
        <f t="shared" si="74"/>
        <v>1</v>
      </c>
      <c r="R558" s="77">
        <f t="shared" si="75"/>
        <v>0</v>
      </c>
      <c r="T558" s="77">
        <v>556</v>
      </c>
    </row>
    <row r="559" spans="1:20" s="422" customFormat="1" ht="22.5" hidden="1" outlineLevel="1">
      <c r="A559" s="29" t="s">
        <v>5251</v>
      </c>
      <c r="B559" s="613">
        <v>300</v>
      </c>
      <c r="C559" s="617">
        <v>324</v>
      </c>
      <c r="D559" s="37">
        <v>7</v>
      </c>
      <c r="E559" s="124" t="s">
        <v>5338</v>
      </c>
      <c r="F559" s="78" t="s">
        <v>5339</v>
      </c>
      <c r="G559" s="906">
        <v>420</v>
      </c>
      <c r="H559" s="79" t="s">
        <v>0</v>
      </c>
      <c r="I559" s="320"/>
      <c r="J559" s="58">
        <v>0</v>
      </c>
      <c r="K559" s="58">
        <v>0</v>
      </c>
      <c r="L559" s="747">
        <f>J559+K559</f>
        <v>0</v>
      </c>
      <c r="M559" s="748">
        <f>L559*(G559+I559)</f>
        <v>0</v>
      </c>
      <c r="O559" s="77" t="b">
        <f t="shared" si="72"/>
        <v>0</v>
      </c>
      <c r="P559" s="77" t="b">
        <f t="shared" si="73"/>
        <v>0</v>
      </c>
      <c r="Q559" s="77" t="b">
        <f t="shared" si="74"/>
        <v>0</v>
      </c>
      <c r="R559" s="77">
        <f t="shared" si="75"/>
        <v>0</v>
      </c>
      <c r="T559" s="77">
        <v>557</v>
      </c>
    </row>
    <row r="560" spans="1:20" s="481" customFormat="1" ht="33.75" hidden="1" outlineLevel="1">
      <c r="A560" s="29"/>
      <c r="B560" s="613">
        <v>300</v>
      </c>
      <c r="C560" s="616">
        <v>324</v>
      </c>
      <c r="D560" s="726"/>
      <c r="E560" s="749" t="s">
        <v>456</v>
      </c>
      <c r="F560" s="686" t="s">
        <v>453</v>
      </c>
      <c r="G560" s="904"/>
      <c r="H560" s="683"/>
      <c r="I560" s="320"/>
      <c r="J560" s="750"/>
      <c r="K560" s="750"/>
      <c r="L560" s="751"/>
      <c r="M560" s="748"/>
      <c r="O560" s="77" t="b">
        <f t="shared" si="72"/>
        <v>1</v>
      </c>
      <c r="P560" s="77" t="b">
        <f t="shared" si="73"/>
        <v>1</v>
      </c>
      <c r="Q560" s="77" t="b">
        <f t="shared" si="74"/>
        <v>1</v>
      </c>
      <c r="R560" s="77">
        <f t="shared" si="75"/>
        <v>0</v>
      </c>
      <c r="T560" s="77">
        <v>558</v>
      </c>
    </row>
    <row r="561" spans="1:20" s="481" customFormat="1" hidden="1" outlineLevel="1">
      <c r="A561" s="29"/>
      <c r="B561" s="613">
        <v>300</v>
      </c>
      <c r="C561" s="616">
        <v>324</v>
      </c>
      <c r="D561" s="30">
        <v>8</v>
      </c>
      <c r="E561" s="54" t="s">
        <v>435</v>
      </c>
      <c r="F561" s="529" t="s">
        <v>437</v>
      </c>
      <c r="G561" s="904">
        <v>420</v>
      </c>
      <c r="H561" s="683" t="s">
        <v>0</v>
      </c>
      <c r="I561" s="320"/>
      <c r="J561" s="58">
        <v>0</v>
      </c>
      <c r="K561" s="58">
        <v>0</v>
      </c>
      <c r="L561" s="747">
        <f>J561+K561</f>
        <v>0</v>
      </c>
      <c r="M561" s="748">
        <f>L561*(G561+I561)</f>
        <v>0</v>
      </c>
      <c r="O561" s="77" t="b">
        <f t="shared" si="72"/>
        <v>0</v>
      </c>
      <c r="P561" s="77" t="b">
        <f t="shared" si="73"/>
        <v>0</v>
      </c>
      <c r="Q561" s="77" t="b">
        <f t="shared" si="74"/>
        <v>0</v>
      </c>
      <c r="R561" s="77">
        <f t="shared" si="75"/>
        <v>0</v>
      </c>
      <c r="T561" s="77">
        <v>559</v>
      </c>
    </row>
    <row r="562" spans="1:20" s="481" customFormat="1" ht="22.5" hidden="1" outlineLevel="1">
      <c r="A562" s="29"/>
      <c r="B562" s="613">
        <v>300</v>
      </c>
      <c r="C562" s="616">
        <v>324</v>
      </c>
      <c r="D562" s="30">
        <v>9</v>
      </c>
      <c r="E562" s="53" t="s">
        <v>1729</v>
      </c>
      <c r="F562" s="529" t="s">
        <v>1730</v>
      </c>
      <c r="G562" s="904">
        <v>420</v>
      </c>
      <c r="H562" s="683" t="s">
        <v>0</v>
      </c>
      <c r="I562" s="320"/>
      <c r="J562" s="58">
        <v>0</v>
      </c>
      <c r="K562" s="58">
        <v>0</v>
      </c>
      <c r="L562" s="747">
        <f>J562+K562</f>
        <v>0</v>
      </c>
      <c r="M562" s="748">
        <f>L562*(G562+I562)</f>
        <v>0</v>
      </c>
      <c r="O562" s="77" t="b">
        <f t="shared" si="72"/>
        <v>0</v>
      </c>
      <c r="P562" s="77" t="b">
        <f t="shared" si="73"/>
        <v>0</v>
      </c>
      <c r="Q562" s="77" t="b">
        <f t="shared" si="74"/>
        <v>0</v>
      </c>
      <c r="R562" s="77">
        <f t="shared" si="75"/>
        <v>0</v>
      </c>
      <c r="T562" s="77">
        <v>560</v>
      </c>
    </row>
    <row r="563" spans="1:20" s="481" customFormat="1" hidden="1" outlineLevel="1">
      <c r="A563" s="29" t="s">
        <v>5340</v>
      </c>
      <c r="B563" s="613">
        <v>300</v>
      </c>
      <c r="C563" s="616">
        <v>324</v>
      </c>
      <c r="D563" s="726">
        <v>10</v>
      </c>
      <c r="E563" s="54" t="s">
        <v>436</v>
      </c>
      <c r="F563" s="529" t="s">
        <v>438</v>
      </c>
      <c r="G563" s="904">
        <v>420</v>
      </c>
      <c r="H563" s="683" t="s">
        <v>0</v>
      </c>
      <c r="I563" s="320"/>
      <c r="J563" s="58">
        <v>0</v>
      </c>
      <c r="K563" s="58">
        <v>0</v>
      </c>
      <c r="L563" s="747">
        <f>J563+K563</f>
        <v>0</v>
      </c>
      <c r="M563" s="748">
        <f>G563*L563</f>
        <v>0</v>
      </c>
      <c r="O563" s="77" t="b">
        <f t="shared" si="72"/>
        <v>0</v>
      </c>
      <c r="P563" s="77" t="b">
        <f t="shared" si="73"/>
        <v>0</v>
      </c>
      <c r="Q563" s="77" t="b">
        <f t="shared" si="74"/>
        <v>0</v>
      </c>
      <c r="R563" s="77">
        <f t="shared" si="75"/>
        <v>0</v>
      </c>
      <c r="T563" s="77">
        <v>561</v>
      </c>
    </row>
    <row r="564" spans="1:20" s="481" customFormat="1" hidden="1" outlineLevel="1">
      <c r="A564" s="29"/>
      <c r="B564" s="613">
        <v>300</v>
      </c>
      <c r="C564" s="616">
        <v>324</v>
      </c>
      <c r="D564" s="726"/>
      <c r="E564" s="154" t="s">
        <v>457</v>
      </c>
      <c r="F564" s="686" t="s">
        <v>454</v>
      </c>
      <c r="G564" s="904"/>
      <c r="H564" s="683"/>
      <c r="I564" s="320"/>
      <c r="J564" s="750"/>
      <c r="K564" s="750"/>
      <c r="L564" s="751"/>
      <c r="M564" s="748"/>
      <c r="O564" s="77" t="b">
        <f t="shared" si="72"/>
        <v>1</v>
      </c>
      <c r="P564" s="77" t="b">
        <f t="shared" si="73"/>
        <v>1</v>
      </c>
      <c r="Q564" s="77" t="b">
        <f t="shared" si="74"/>
        <v>1</v>
      </c>
      <c r="R564" s="77">
        <f t="shared" si="75"/>
        <v>0</v>
      </c>
      <c r="T564" s="77">
        <v>562</v>
      </c>
    </row>
    <row r="565" spans="1:20" s="481" customFormat="1" hidden="1" outlineLevel="1">
      <c r="A565" s="29"/>
      <c r="B565" s="613">
        <v>300</v>
      </c>
      <c r="C565" s="616">
        <v>324</v>
      </c>
      <c r="D565" s="726"/>
      <c r="E565" s="154" t="s">
        <v>458</v>
      </c>
      <c r="F565" s="686" t="s">
        <v>455</v>
      </c>
      <c r="G565" s="904"/>
      <c r="H565" s="683"/>
      <c r="I565" s="320"/>
      <c r="J565" s="750"/>
      <c r="K565" s="750"/>
      <c r="L565" s="751"/>
      <c r="M565" s="748"/>
      <c r="O565" s="77" t="b">
        <f t="shared" si="72"/>
        <v>1</v>
      </c>
      <c r="P565" s="77" t="b">
        <f t="shared" si="73"/>
        <v>1</v>
      </c>
      <c r="Q565" s="77" t="b">
        <f t="shared" si="74"/>
        <v>1</v>
      </c>
      <c r="R565" s="77">
        <f t="shared" si="75"/>
        <v>0</v>
      </c>
      <c r="T565" s="77">
        <v>563</v>
      </c>
    </row>
    <row r="566" spans="1:20" s="481" customFormat="1" hidden="1" outlineLevel="1">
      <c r="A566" s="29"/>
      <c r="B566" s="613">
        <v>300</v>
      </c>
      <c r="C566" s="616">
        <v>324</v>
      </c>
      <c r="D566" s="726"/>
      <c r="E566" s="154"/>
      <c r="F566" s="686"/>
      <c r="G566" s="904"/>
      <c r="H566" s="683"/>
      <c r="I566" s="320"/>
      <c r="J566" s="750"/>
      <c r="K566" s="750"/>
      <c r="L566" s="751"/>
      <c r="M566" s="748"/>
      <c r="O566" s="77" t="b">
        <f t="shared" si="72"/>
        <v>1</v>
      </c>
      <c r="P566" s="77" t="b">
        <f t="shared" si="73"/>
        <v>1</v>
      </c>
      <c r="Q566" s="77" t="b">
        <f t="shared" si="74"/>
        <v>1</v>
      </c>
      <c r="R566" s="77">
        <f t="shared" si="75"/>
        <v>0</v>
      </c>
      <c r="T566" s="77">
        <v>564</v>
      </c>
    </row>
    <row r="567" spans="1:20" s="481" customFormat="1" hidden="1" outlineLevel="1">
      <c r="A567" s="29"/>
      <c r="B567" s="613">
        <v>300</v>
      </c>
      <c r="C567" s="616">
        <v>324</v>
      </c>
      <c r="D567" s="726"/>
      <c r="E567" s="55" t="s">
        <v>439</v>
      </c>
      <c r="F567" s="55" t="s">
        <v>440</v>
      </c>
      <c r="G567" s="904"/>
      <c r="H567" s="683"/>
      <c r="I567" s="320"/>
      <c r="J567" s="750"/>
      <c r="K567" s="750"/>
      <c r="L567" s="751"/>
      <c r="M567" s="748"/>
      <c r="O567" s="77" t="b">
        <f t="shared" si="72"/>
        <v>1</v>
      </c>
      <c r="P567" s="77" t="b">
        <f t="shared" si="73"/>
        <v>1</v>
      </c>
      <c r="Q567" s="77" t="b">
        <f t="shared" si="74"/>
        <v>1</v>
      </c>
      <c r="R567" s="77">
        <f t="shared" si="75"/>
        <v>0</v>
      </c>
      <c r="T567" s="77">
        <v>565</v>
      </c>
    </row>
    <row r="568" spans="1:20" s="422" customFormat="1" ht="22.5" hidden="1" outlineLevel="1">
      <c r="A568" s="29" t="s">
        <v>5251</v>
      </c>
      <c r="B568" s="613">
        <v>300</v>
      </c>
      <c r="C568" s="616">
        <v>324</v>
      </c>
      <c r="D568" s="30">
        <v>11</v>
      </c>
      <c r="E568" s="53" t="s">
        <v>5341</v>
      </c>
      <c r="F568" s="529" t="s">
        <v>5342</v>
      </c>
      <c r="G568" s="904">
        <v>30520</v>
      </c>
      <c r="H568" s="683" t="s">
        <v>0</v>
      </c>
      <c r="I568" s="320"/>
      <c r="J568" s="58">
        <v>0</v>
      </c>
      <c r="K568" s="58">
        <v>0</v>
      </c>
      <c r="L568" s="747">
        <f>J568+K568</f>
        <v>0</v>
      </c>
      <c r="M568" s="748">
        <f>L568*(G568+I568)</f>
        <v>0</v>
      </c>
      <c r="O568" s="77" t="b">
        <f t="shared" si="72"/>
        <v>0</v>
      </c>
      <c r="P568" s="77" t="b">
        <f t="shared" si="73"/>
        <v>0</v>
      </c>
      <c r="Q568" s="77" t="b">
        <f t="shared" si="74"/>
        <v>0</v>
      </c>
      <c r="R568" s="77">
        <f t="shared" si="75"/>
        <v>0</v>
      </c>
      <c r="T568" s="77">
        <v>566</v>
      </c>
    </row>
    <row r="569" spans="1:20" s="481" customFormat="1" ht="33.75" hidden="1" outlineLevel="1">
      <c r="A569" s="29"/>
      <c r="B569" s="613">
        <v>300</v>
      </c>
      <c r="C569" s="616">
        <v>324</v>
      </c>
      <c r="D569" s="726"/>
      <c r="E569" s="749" t="s">
        <v>459</v>
      </c>
      <c r="F569" s="686" t="s">
        <v>460</v>
      </c>
      <c r="G569" s="904"/>
      <c r="H569" s="683"/>
      <c r="I569" s="320"/>
      <c r="J569" s="750"/>
      <c r="K569" s="750"/>
      <c r="L569" s="751"/>
      <c r="M569" s="748"/>
      <c r="O569" s="77" t="b">
        <f t="shared" si="72"/>
        <v>1</v>
      </c>
      <c r="P569" s="77" t="b">
        <f t="shared" si="73"/>
        <v>1</v>
      </c>
      <c r="Q569" s="77" t="b">
        <f t="shared" si="74"/>
        <v>1</v>
      </c>
      <c r="R569" s="77">
        <f t="shared" si="75"/>
        <v>0</v>
      </c>
      <c r="T569" s="77">
        <v>567</v>
      </c>
    </row>
    <row r="570" spans="1:20" s="481" customFormat="1" hidden="1" outlineLevel="1">
      <c r="A570" s="29"/>
      <c r="B570" s="613">
        <v>300</v>
      </c>
      <c r="C570" s="616">
        <v>324</v>
      </c>
      <c r="D570" s="30">
        <v>12</v>
      </c>
      <c r="E570" s="54" t="s">
        <v>441</v>
      </c>
      <c r="F570" s="529" t="s">
        <v>442</v>
      </c>
      <c r="G570" s="904">
        <v>30520</v>
      </c>
      <c r="H570" s="683" t="s">
        <v>0</v>
      </c>
      <c r="I570" s="320"/>
      <c r="J570" s="58">
        <v>0</v>
      </c>
      <c r="K570" s="58">
        <v>0</v>
      </c>
      <c r="L570" s="747">
        <f>J570+K570</f>
        <v>0</v>
      </c>
      <c r="M570" s="748">
        <f>L570*(G570+I570)</f>
        <v>0</v>
      </c>
      <c r="O570" s="77" t="b">
        <f t="shared" si="72"/>
        <v>0</v>
      </c>
      <c r="P570" s="77" t="b">
        <f t="shared" si="73"/>
        <v>0</v>
      </c>
      <c r="Q570" s="77" t="b">
        <f t="shared" si="74"/>
        <v>0</v>
      </c>
      <c r="R570" s="77">
        <f t="shared" si="75"/>
        <v>0</v>
      </c>
      <c r="T570" s="77">
        <v>568</v>
      </c>
    </row>
    <row r="571" spans="1:20" s="481" customFormat="1" hidden="1" outlineLevel="1">
      <c r="A571" s="29"/>
      <c r="B571" s="613">
        <v>300</v>
      </c>
      <c r="C571" s="616">
        <v>324</v>
      </c>
      <c r="D571" s="726"/>
      <c r="E571" s="154" t="s">
        <v>1869</v>
      </c>
      <c r="F571" s="686" t="s">
        <v>455</v>
      </c>
      <c r="G571" s="904"/>
      <c r="H571" s="683"/>
      <c r="I571" s="320"/>
      <c r="J571" s="750"/>
      <c r="K571" s="750"/>
      <c r="L571" s="751"/>
      <c r="M571" s="748"/>
      <c r="O571" s="77" t="b">
        <f t="shared" si="72"/>
        <v>1</v>
      </c>
      <c r="P571" s="77" t="b">
        <f t="shared" si="73"/>
        <v>1</v>
      </c>
      <c r="Q571" s="77" t="b">
        <f t="shared" si="74"/>
        <v>1</v>
      </c>
      <c r="R571" s="77">
        <f t="shared" si="75"/>
        <v>0</v>
      </c>
      <c r="T571" s="77">
        <v>569</v>
      </c>
    </row>
    <row r="572" spans="1:20" s="481" customFormat="1" ht="25.5" hidden="1" outlineLevel="1">
      <c r="A572" s="29"/>
      <c r="B572" s="606">
        <v>300</v>
      </c>
      <c r="C572" s="607">
        <v>324</v>
      </c>
      <c r="D572" s="726"/>
      <c r="E572" s="752" t="s">
        <v>4712</v>
      </c>
      <c r="F572" s="752" t="s">
        <v>4713</v>
      </c>
      <c r="G572" s="904"/>
      <c r="H572" s="683"/>
      <c r="I572" s="320"/>
      <c r="J572" s="750"/>
      <c r="K572" s="750"/>
      <c r="L572" s="751"/>
      <c r="M572" s="748"/>
      <c r="O572" s="77" t="b">
        <f t="shared" si="72"/>
        <v>1</v>
      </c>
      <c r="P572" s="77" t="b">
        <f t="shared" si="73"/>
        <v>1</v>
      </c>
      <c r="Q572" s="77" t="b">
        <f t="shared" si="74"/>
        <v>1</v>
      </c>
      <c r="R572" s="77">
        <f t="shared" si="75"/>
        <v>0</v>
      </c>
      <c r="T572" s="77">
        <v>570</v>
      </c>
    </row>
    <row r="573" spans="1:20" s="422" customFormat="1" ht="45" hidden="1" outlineLevel="1">
      <c r="A573" s="29" t="s">
        <v>5251</v>
      </c>
      <c r="B573" s="613">
        <v>300</v>
      </c>
      <c r="C573" s="617">
        <v>324</v>
      </c>
      <c r="D573" s="30">
        <v>13</v>
      </c>
      <c r="E573" s="78" t="s">
        <v>5349</v>
      </c>
      <c r="F573" s="78" t="s">
        <v>5350</v>
      </c>
      <c r="G573" s="906">
        <v>1505</v>
      </c>
      <c r="H573" s="79" t="s">
        <v>0</v>
      </c>
      <c r="I573" s="320"/>
      <c r="J573" s="58">
        <v>0</v>
      </c>
      <c r="K573" s="58">
        <v>0</v>
      </c>
      <c r="L573" s="747">
        <f>J573+K573</f>
        <v>0</v>
      </c>
      <c r="M573" s="748">
        <f>L573*(G573+I573)</f>
        <v>0</v>
      </c>
      <c r="O573" s="77" t="b">
        <f t="shared" si="72"/>
        <v>0</v>
      </c>
      <c r="P573" s="77" t="b">
        <f t="shared" si="73"/>
        <v>0</v>
      </c>
      <c r="Q573" s="77" t="b">
        <f t="shared" si="74"/>
        <v>0</v>
      </c>
      <c r="R573" s="77">
        <f t="shared" si="75"/>
        <v>0</v>
      </c>
      <c r="T573" s="77">
        <v>571</v>
      </c>
    </row>
    <row r="574" spans="1:20" s="481" customFormat="1" ht="33.75" hidden="1" outlineLevel="1">
      <c r="A574" s="29" t="s">
        <v>5251</v>
      </c>
      <c r="B574" s="613"/>
      <c r="C574" s="617"/>
      <c r="D574" s="37"/>
      <c r="E574" s="684" t="s">
        <v>459</v>
      </c>
      <c r="F574" s="685" t="s">
        <v>460</v>
      </c>
      <c r="G574" s="906"/>
      <c r="H574" s="79"/>
      <c r="I574" s="320"/>
      <c r="J574" s="159"/>
      <c r="K574" s="159"/>
      <c r="L574" s="753"/>
      <c r="M574" s="748"/>
      <c r="O574" s="77" t="b">
        <f t="shared" si="72"/>
        <v>1</v>
      </c>
      <c r="P574" s="77" t="b">
        <f t="shared" si="73"/>
        <v>1</v>
      </c>
      <c r="Q574" s="77" t="b">
        <f t="shared" si="74"/>
        <v>1</v>
      </c>
      <c r="R574" s="77">
        <f t="shared" si="75"/>
        <v>0</v>
      </c>
      <c r="T574" s="77">
        <v>572</v>
      </c>
    </row>
    <row r="575" spans="1:20" s="422" customFormat="1" hidden="1" outlineLevel="1">
      <c r="A575" s="29" t="s">
        <v>5251</v>
      </c>
      <c r="B575" s="613">
        <v>300</v>
      </c>
      <c r="C575" s="617">
        <v>324</v>
      </c>
      <c r="D575" s="37">
        <v>14</v>
      </c>
      <c r="E575" s="393" t="s">
        <v>441</v>
      </c>
      <c r="F575" s="78" t="s">
        <v>442</v>
      </c>
      <c r="G575" s="906">
        <v>1050</v>
      </c>
      <c r="H575" s="79" t="s">
        <v>0</v>
      </c>
      <c r="I575" s="320"/>
      <c r="J575" s="159">
        <v>0</v>
      </c>
      <c r="K575" s="159">
        <v>0</v>
      </c>
      <c r="L575" s="753">
        <f>J575+K575</f>
        <v>0</v>
      </c>
      <c r="M575" s="748">
        <f>L575*(G575+I575)</f>
        <v>0</v>
      </c>
      <c r="O575" s="77" t="b">
        <f t="shared" si="72"/>
        <v>0</v>
      </c>
      <c r="P575" s="77" t="b">
        <f t="shared" si="73"/>
        <v>0</v>
      </c>
      <c r="Q575" s="77" t="b">
        <f t="shared" si="74"/>
        <v>0</v>
      </c>
      <c r="R575" s="77">
        <f t="shared" si="75"/>
        <v>0</v>
      </c>
      <c r="T575" s="77">
        <v>573</v>
      </c>
    </row>
    <row r="576" spans="1:20" s="481" customFormat="1" hidden="1" outlineLevel="1">
      <c r="A576" s="29" t="s">
        <v>5251</v>
      </c>
      <c r="B576" s="613"/>
      <c r="C576" s="616"/>
      <c r="D576" s="30"/>
      <c r="E576" s="154" t="s">
        <v>1869</v>
      </c>
      <c r="F576" s="686" t="s">
        <v>455</v>
      </c>
      <c r="G576" s="904"/>
      <c r="H576" s="683"/>
      <c r="I576" s="320"/>
      <c r="J576" s="58"/>
      <c r="K576" s="58"/>
      <c r="L576" s="747"/>
      <c r="M576" s="748"/>
      <c r="O576" s="77" t="b">
        <f t="shared" si="72"/>
        <v>1</v>
      </c>
      <c r="P576" s="77" t="b">
        <f t="shared" si="73"/>
        <v>1</v>
      </c>
      <c r="Q576" s="77" t="b">
        <f t="shared" si="74"/>
        <v>1</v>
      </c>
      <c r="R576" s="77">
        <f t="shared" si="75"/>
        <v>0</v>
      </c>
      <c r="T576" s="77">
        <v>574</v>
      </c>
    </row>
    <row r="577" spans="1:20" s="481" customFormat="1" ht="25.5" hidden="1" outlineLevel="1">
      <c r="A577" s="29"/>
      <c r="B577" s="613">
        <v>300</v>
      </c>
      <c r="C577" s="616">
        <v>324</v>
      </c>
      <c r="D577" s="726"/>
      <c r="E577" s="752" t="s">
        <v>475</v>
      </c>
      <c r="F577" s="752" t="s">
        <v>476</v>
      </c>
      <c r="G577" s="904"/>
      <c r="H577" s="683"/>
      <c r="I577" s="320"/>
      <c r="J577" s="750"/>
      <c r="K577" s="750"/>
      <c r="L577" s="751"/>
      <c r="M577" s="748"/>
      <c r="O577" s="77" t="b">
        <f t="shared" si="72"/>
        <v>1</v>
      </c>
      <c r="P577" s="77" t="b">
        <f t="shared" si="73"/>
        <v>1</v>
      </c>
      <c r="Q577" s="77" t="b">
        <f t="shared" si="74"/>
        <v>1</v>
      </c>
      <c r="R577" s="77">
        <f t="shared" si="75"/>
        <v>0</v>
      </c>
      <c r="T577" s="77">
        <v>575</v>
      </c>
    </row>
    <row r="578" spans="1:20" s="422" customFormat="1" ht="22.5" hidden="1" outlineLevel="1">
      <c r="A578" s="29" t="s">
        <v>5251</v>
      </c>
      <c r="B578" s="613">
        <v>300</v>
      </c>
      <c r="C578" s="616">
        <v>324</v>
      </c>
      <c r="D578" s="30">
        <v>15</v>
      </c>
      <c r="E578" s="682" t="s">
        <v>5343</v>
      </c>
      <c r="F578" s="529" t="s">
        <v>5344</v>
      </c>
      <c r="G578" s="904">
        <v>180</v>
      </c>
      <c r="H578" s="683" t="s">
        <v>0</v>
      </c>
      <c r="I578" s="320"/>
      <c r="J578" s="58">
        <v>0</v>
      </c>
      <c r="K578" s="58">
        <v>0</v>
      </c>
      <c r="L578" s="747">
        <f>J578+K578</f>
        <v>0</v>
      </c>
      <c r="M578" s="748">
        <f>L578*(G578+I578)</f>
        <v>0</v>
      </c>
      <c r="O578" s="77" t="b">
        <f t="shared" si="72"/>
        <v>0</v>
      </c>
      <c r="P578" s="77" t="b">
        <f t="shared" si="73"/>
        <v>0</v>
      </c>
      <c r="Q578" s="77" t="b">
        <f t="shared" si="74"/>
        <v>0</v>
      </c>
      <c r="R578" s="77">
        <f t="shared" si="75"/>
        <v>0</v>
      </c>
      <c r="T578" s="77">
        <v>576</v>
      </c>
    </row>
    <row r="579" spans="1:20" s="481" customFormat="1" ht="38.25" hidden="1" outlineLevel="1">
      <c r="A579" s="29"/>
      <c r="B579" s="613">
        <v>300</v>
      </c>
      <c r="C579" s="616">
        <v>324</v>
      </c>
      <c r="D579" s="726"/>
      <c r="E579" s="752" t="s">
        <v>5229</v>
      </c>
      <c r="F579" s="752" t="s">
        <v>4714</v>
      </c>
      <c r="G579" s="904"/>
      <c r="H579" s="683"/>
      <c r="I579" s="320"/>
      <c r="J579" s="750"/>
      <c r="K579" s="750"/>
      <c r="L579" s="751"/>
      <c r="M579" s="748"/>
      <c r="O579" s="77" t="b">
        <f t="shared" si="72"/>
        <v>1</v>
      </c>
      <c r="P579" s="77" t="b">
        <f t="shared" si="73"/>
        <v>1</v>
      </c>
      <c r="Q579" s="77" t="b">
        <f t="shared" si="74"/>
        <v>1</v>
      </c>
      <c r="R579" s="77">
        <f t="shared" si="75"/>
        <v>0</v>
      </c>
      <c r="T579" s="77">
        <v>577</v>
      </c>
    </row>
    <row r="580" spans="1:20" s="423" customFormat="1" ht="22.5" hidden="1" outlineLevel="1">
      <c r="A580" s="29" t="s">
        <v>5251</v>
      </c>
      <c r="B580" s="613">
        <v>300</v>
      </c>
      <c r="C580" s="616">
        <v>324</v>
      </c>
      <c r="D580" s="30">
        <v>16</v>
      </c>
      <c r="E580" s="381" t="s">
        <v>5345</v>
      </c>
      <c r="F580" s="687" t="s">
        <v>5346</v>
      </c>
      <c r="G580" s="904">
        <v>67</v>
      </c>
      <c r="H580" s="683" t="s">
        <v>0</v>
      </c>
      <c r="I580" s="320"/>
      <c r="J580" s="58">
        <v>0</v>
      </c>
      <c r="K580" s="58">
        <v>0</v>
      </c>
      <c r="L580" s="747">
        <f>J580+K580</f>
        <v>0</v>
      </c>
      <c r="M580" s="748">
        <f>L580*(G580+I580)</f>
        <v>0</v>
      </c>
      <c r="O580" s="77" t="b">
        <f t="shared" si="72"/>
        <v>0</v>
      </c>
      <c r="P580" s="77" t="b">
        <f t="shared" si="73"/>
        <v>0</v>
      </c>
      <c r="Q580" s="77" t="b">
        <f t="shared" si="74"/>
        <v>0</v>
      </c>
      <c r="R580" s="77">
        <f t="shared" si="75"/>
        <v>0</v>
      </c>
      <c r="T580" s="77">
        <v>578</v>
      </c>
    </row>
    <row r="581" spans="1:20" s="481" customFormat="1" ht="38.25" hidden="1" outlineLevel="1">
      <c r="A581" s="29"/>
      <c r="B581" s="606">
        <v>300</v>
      </c>
      <c r="C581" s="617">
        <v>324</v>
      </c>
      <c r="D581" s="432"/>
      <c r="E581" s="754" t="s">
        <v>443</v>
      </c>
      <c r="F581" s="754" t="s">
        <v>444</v>
      </c>
      <c r="G581" s="910"/>
      <c r="H581" s="744"/>
      <c r="I581" s="321"/>
      <c r="J581" s="485"/>
      <c r="K581" s="485"/>
      <c r="L581" s="755"/>
      <c r="M581" s="746"/>
      <c r="O581" s="77" t="b">
        <f t="shared" si="72"/>
        <v>1</v>
      </c>
      <c r="P581" s="77" t="b">
        <f t="shared" si="73"/>
        <v>1</v>
      </c>
      <c r="Q581" s="77" t="b">
        <f t="shared" si="74"/>
        <v>1</v>
      </c>
      <c r="R581" s="77">
        <f t="shared" si="75"/>
        <v>0</v>
      </c>
      <c r="T581" s="77">
        <v>579</v>
      </c>
    </row>
    <row r="582" spans="1:20" s="481" customFormat="1" ht="78.75" hidden="1" outlineLevel="1">
      <c r="A582" s="29"/>
      <c r="B582" s="606">
        <v>300</v>
      </c>
      <c r="C582" s="617">
        <v>324</v>
      </c>
      <c r="D582" s="37">
        <v>17</v>
      </c>
      <c r="E582" s="124" t="s">
        <v>1870</v>
      </c>
      <c r="F582" s="38" t="s">
        <v>4711</v>
      </c>
      <c r="G582" s="906">
        <v>103</v>
      </c>
      <c r="H582" s="79" t="s">
        <v>0</v>
      </c>
      <c r="I582" s="320"/>
      <c r="J582" s="159">
        <v>0</v>
      </c>
      <c r="K582" s="159">
        <v>0</v>
      </c>
      <c r="L582" s="753">
        <f t="shared" ref="L582:L588" si="78">J582+K582</f>
        <v>0</v>
      </c>
      <c r="M582" s="748">
        <f t="shared" ref="M582:M588" si="79">L582*(G582+I582)</f>
        <v>0</v>
      </c>
      <c r="O582" s="77" t="b">
        <f t="shared" si="72"/>
        <v>0</v>
      </c>
      <c r="P582" s="77" t="b">
        <f t="shared" si="73"/>
        <v>0</v>
      </c>
      <c r="Q582" s="77" t="b">
        <f t="shared" si="74"/>
        <v>0</v>
      </c>
      <c r="R582" s="77">
        <f t="shared" si="75"/>
        <v>0</v>
      </c>
      <c r="T582" s="77">
        <v>580</v>
      </c>
    </row>
    <row r="583" spans="1:20" s="481" customFormat="1" ht="22.5" hidden="1" outlineLevel="1">
      <c r="A583" s="29"/>
      <c r="B583" s="606">
        <v>300</v>
      </c>
      <c r="C583" s="617">
        <v>324</v>
      </c>
      <c r="D583" s="37">
        <v>18</v>
      </c>
      <c r="E583" s="54" t="s">
        <v>446</v>
      </c>
      <c r="F583" s="529" t="s">
        <v>449</v>
      </c>
      <c r="G583" s="906">
        <v>103</v>
      </c>
      <c r="H583" s="79" t="s">
        <v>0</v>
      </c>
      <c r="I583" s="320"/>
      <c r="J583" s="58">
        <v>0</v>
      </c>
      <c r="K583" s="58">
        <v>0</v>
      </c>
      <c r="L583" s="747">
        <f t="shared" si="78"/>
        <v>0</v>
      </c>
      <c r="M583" s="748">
        <f t="shared" si="79"/>
        <v>0</v>
      </c>
      <c r="O583" s="77" t="b">
        <f t="shared" si="72"/>
        <v>0</v>
      </c>
      <c r="P583" s="77" t="b">
        <f t="shared" si="73"/>
        <v>0</v>
      </c>
      <c r="Q583" s="77" t="b">
        <f t="shared" si="74"/>
        <v>0</v>
      </c>
      <c r="R583" s="77">
        <f t="shared" si="75"/>
        <v>0</v>
      </c>
      <c r="T583" s="77">
        <v>581</v>
      </c>
    </row>
    <row r="584" spans="1:20" s="481" customFormat="1" ht="22.5" hidden="1" outlineLevel="1">
      <c r="A584" s="29"/>
      <c r="B584" s="606">
        <v>300</v>
      </c>
      <c r="C584" s="616">
        <v>324</v>
      </c>
      <c r="D584" s="30">
        <v>19</v>
      </c>
      <c r="E584" s="53" t="s">
        <v>1871</v>
      </c>
      <c r="F584" s="529" t="s">
        <v>462</v>
      </c>
      <c r="G584" s="904">
        <v>103</v>
      </c>
      <c r="H584" s="683" t="s">
        <v>0</v>
      </c>
      <c r="I584" s="320"/>
      <c r="J584" s="58">
        <v>0</v>
      </c>
      <c r="K584" s="58">
        <v>0</v>
      </c>
      <c r="L584" s="747">
        <f t="shared" si="78"/>
        <v>0</v>
      </c>
      <c r="M584" s="748">
        <f t="shared" si="79"/>
        <v>0</v>
      </c>
      <c r="O584" s="77" t="b">
        <f t="shared" si="72"/>
        <v>0</v>
      </c>
      <c r="P584" s="77" t="b">
        <f t="shared" si="73"/>
        <v>0</v>
      </c>
      <c r="Q584" s="77" t="b">
        <f t="shared" si="74"/>
        <v>0</v>
      </c>
      <c r="R584" s="77">
        <f t="shared" si="75"/>
        <v>0</v>
      </c>
      <c r="T584" s="77">
        <v>582</v>
      </c>
    </row>
    <row r="585" spans="1:20" s="481" customFormat="1" hidden="1" outlineLevel="1">
      <c r="A585" s="29"/>
      <c r="B585" s="606">
        <v>300</v>
      </c>
      <c r="C585" s="616">
        <v>324</v>
      </c>
      <c r="D585" s="30">
        <v>20</v>
      </c>
      <c r="E585" s="54" t="s">
        <v>441</v>
      </c>
      <c r="F585" s="529" t="s">
        <v>450</v>
      </c>
      <c r="G585" s="904">
        <v>103</v>
      </c>
      <c r="H585" s="683" t="s">
        <v>0</v>
      </c>
      <c r="I585" s="320"/>
      <c r="J585" s="58">
        <v>0</v>
      </c>
      <c r="K585" s="58">
        <v>0</v>
      </c>
      <c r="L585" s="747">
        <f t="shared" si="78"/>
        <v>0</v>
      </c>
      <c r="M585" s="748">
        <f t="shared" si="79"/>
        <v>0</v>
      </c>
      <c r="O585" s="77" t="b">
        <f t="shared" si="72"/>
        <v>0</v>
      </c>
      <c r="P585" s="77" t="b">
        <f t="shared" si="73"/>
        <v>0</v>
      </c>
      <c r="Q585" s="77" t="b">
        <f t="shared" si="74"/>
        <v>0</v>
      </c>
      <c r="R585" s="77">
        <f t="shared" si="75"/>
        <v>0</v>
      </c>
      <c r="T585" s="77">
        <v>583</v>
      </c>
    </row>
    <row r="586" spans="1:20" s="481" customFormat="1" hidden="1" outlineLevel="1">
      <c r="A586" s="29"/>
      <c r="B586" s="606">
        <v>300</v>
      </c>
      <c r="C586" s="616">
        <v>324</v>
      </c>
      <c r="D586" s="30">
        <v>21</v>
      </c>
      <c r="E586" s="54" t="s">
        <v>447</v>
      </c>
      <c r="F586" s="529" t="s">
        <v>451</v>
      </c>
      <c r="G586" s="904">
        <v>103</v>
      </c>
      <c r="H586" s="683" t="s">
        <v>0</v>
      </c>
      <c r="I586" s="320"/>
      <c r="J586" s="58">
        <v>0</v>
      </c>
      <c r="K586" s="58">
        <v>0</v>
      </c>
      <c r="L586" s="747">
        <f t="shared" si="78"/>
        <v>0</v>
      </c>
      <c r="M586" s="748">
        <f t="shared" si="79"/>
        <v>0</v>
      </c>
      <c r="O586" s="77" t="b">
        <f t="shared" ref="O586:O649" si="80">ISBLANK(D586)</f>
        <v>0</v>
      </c>
      <c r="P586" s="77" t="b">
        <f t="shared" ref="P586:P649" si="81">ISBLANK(G586)</f>
        <v>0</v>
      </c>
      <c r="Q586" s="77" t="b">
        <f t="shared" ref="Q586:Q649" si="82">ISBLANK(M586)</f>
        <v>0</v>
      </c>
      <c r="R586" s="77">
        <f t="shared" ref="R586:R649" si="83">IF(AND(O586=P586,O586=Q586),,"!!!")</f>
        <v>0</v>
      </c>
      <c r="T586" s="77">
        <v>584</v>
      </c>
    </row>
    <row r="587" spans="1:20" s="481" customFormat="1" ht="22.5" hidden="1" outlineLevel="1">
      <c r="A587" s="29"/>
      <c r="B587" s="606">
        <v>300</v>
      </c>
      <c r="C587" s="616">
        <v>324</v>
      </c>
      <c r="D587" s="30">
        <v>22</v>
      </c>
      <c r="E587" s="53" t="s">
        <v>464</v>
      </c>
      <c r="F587" s="529" t="s">
        <v>463</v>
      </c>
      <c r="G587" s="904">
        <v>103</v>
      </c>
      <c r="H587" s="683" t="s">
        <v>0</v>
      </c>
      <c r="I587" s="320"/>
      <c r="J587" s="58">
        <v>0</v>
      </c>
      <c r="K587" s="58">
        <v>0</v>
      </c>
      <c r="L587" s="747">
        <f t="shared" si="78"/>
        <v>0</v>
      </c>
      <c r="M587" s="748">
        <f t="shared" si="79"/>
        <v>0</v>
      </c>
      <c r="O587" s="77" t="b">
        <f t="shared" si="80"/>
        <v>0</v>
      </c>
      <c r="P587" s="77" t="b">
        <f t="shared" si="81"/>
        <v>0</v>
      </c>
      <c r="Q587" s="77" t="b">
        <f t="shared" si="82"/>
        <v>0</v>
      </c>
      <c r="R587" s="77">
        <f t="shared" si="83"/>
        <v>0</v>
      </c>
      <c r="T587" s="77">
        <v>585</v>
      </c>
    </row>
    <row r="588" spans="1:20" s="481" customFormat="1" hidden="1" outlineLevel="1">
      <c r="A588" s="29"/>
      <c r="B588" s="606">
        <v>300</v>
      </c>
      <c r="C588" s="616">
        <v>324</v>
      </c>
      <c r="D588" s="30">
        <v>23</v>
      </c>
      <c r="E588" s="54" t="s">
        <v>436</v>
      </c>
      <c r="F588" s="529" t="s">
        <v>438</v>
      </c>
      <c r="G588" s="904">
        <v>104</v>
      </c>
      <c r="H588" s="683" t="s">
        <v>5</v>
      </c>
      <c r="I588" s="320"/>
      <c r="J588" s="58">
        <v>0</v>
      </c>
      <c r="K588" s="58">
        <v>0</v>
      </c>
      <c r="L588" s="747">
        <f t="shared" si="78"/>
        <v>0</v>
      </c>
      <c r="M588" s="748">
        <f t="shared" si="79"/>
        <v>0</v>
      </c>
      <c r="O588" s="77" t="b">
        <f t="shared" si="80"/>
        <v>0</v>
      </c>
      <c r="P588" s="77" t="b">
        <f t="shared" si="81"/>
        <v>0</v>
      </c>
      <c r="Q588" s="77" t="b">
        <f t="shared" si="82"/>
        <v>0</v>
      </c>
      <c r="R588" s="77">
        <f t="shared" si="83"/>
        <v>0</v>
      </c>
      <c r="T588" s="77">
        <v>586</v>
      </c>
    </row>
    <row r="589" spans="1:20" s="481" customFormat="1" ht="22.5" hidden="1" outlineLevel="1">
      <c r="A589" s="29"/>
      <c r="B589" s="606">
        <v>300</v>
      </c>
      <c r="C589" s="616">
        <v>324</v>
      </c>
      <c r="D589" s="30"/>
      <c r="E589" s="749" t="s">
        <v>461</v>
      </c>
      <c r="F589" s="686" t="s">
        <v>465</v>
      </c>
      <c r="G589" s="904"/>
      <c r="H589" s="683"/>
      <c r="I589" s="320"/>
      <c r="J589" s="750"/>
      <c r="K589" s="750"/>
      <c r="L589" s="751"/>
      <c r="M589" s="748"/>
      <c r="O589" s="77" t="b">
        <f t="shared" si="80"/>
        <v>1</v>
      </c>
      <c r="P589" s="77" t="b">
        <f t="shared" si="81"/>
        <v>1</v>
      </c>
      <c r="Q589" s="77" t="b">
        <f t="shared" si="82"/>
        <v>1</v>
      </c>
      <c r="R589" s="77">
        <f t="shared" si="83"/>
        <v>0</v>
      </c>
      <c r="T589" s="77">
        <v>587</v>
      </c>
    </row>
    <row r="590" spans="1:20" s="481" customFormat="1" hidden="1" outlineLevel="1">
      <c r="A590" s="29"/>
      <c r="B590" s="606">
        <v>300</v>
      </c>
      <c r="C590" s="616">
        <v>324</v>
      </c>
      <c r="D590" s="30"/>
      <c r="E590" s="154" t="s">
        <v>457</v>
      </c>
      <c r="F590" s="686" t="s">
        <v>454</v>
      </c>
      <c r="G590" s="904"/>
      <c r="H590" s="683"/>
      <c r="I590" s="320"/>
      <c r="J590" s="750"/>
      <c r="K590" s="750"/>
      <c r="L590" s="751"/>
      <c r="M590" s="748"/>
      <c r="O590" s="77" t="b">
        <f t="shared" si="80"/>
        <v>1</v>
      </c>
      <c r="P590" s="77" t="b">
        <f t="shared" si="81"/>
        <v>1</v>
      </c>
      <c r="Q590" s="77" t="b">
        <f t="shared" si="82"/>
        <v>1</v>
      </c>
      <c r="R590" s="77">
        <f t="shared" si="83"/>
        <v>0</v>
      </c>
      <c r="T590" s="77">
        <v>588</v>
      </c>
    </row>
    <row r="591" spans="1:20" s="481" customFormat="1" hidden="1" outlineLevel="1">
      <c r="A591" s="29"/>
      <c r="B591" s="606">
        <v>300</v>
      </c>
      <c r="C591" s="616">
        <v>324</v>
      </c>
      <c r="D591" s="30"/>
      <c r="E591" s="154" t="s">
        <v>458</v>
      </c>
      <c r="F591" s="686" t="s">
        <v>455</v>
      </c>
      <c r="G591" s="904"/>
      <c r="H591" s="683"/>
      <c r="I591" s="320"/>
      <c r="J591" s="750"/>
      <c r="K591" s="750"/>
      <c r="L591" s="751"/>
      <c r="M591" s="748"/>
      <c r="O591" s="77" t="b">
        <f t="shared" si="80"/>
        <v>1</v>
      </c>
      <c r="P591" s="77" t="b">
        <f t="shared" si="81"/>
        <v>1</v>
      </c>
      <c r="Q591" s="77" t="b">
        <f t="shared" si="82"/>
        <v>1</v>
      </c>
      <c r="R591" s="77">
        <f t="shared" si="83"/>
        <v>0</v>
      </c>
      <c r="T591" s="77">
        <v>589</v>
      </c>
    </row>
    <row r="592" spans="1:20" s="481" customFormat="1" hidden="1" outlineLevel="1">
      <c r="A592" s="29"/>
      <c r="B592" s="606">
        <v>300</v>
      </c>
      <c r="C592" s="616">
        <v>324</v>
      </c>
      <c r="D592" s="30"/>
      <c r="E592" s="756" t="s">
        <v>499</v>
      </c>
      <c r="F592" s="757" t="s">
        <v>500</v>
      </c>
      <c r="G592" s="909"/>
      <c r="H592" s="758"/>
      <c r="I592" s="321"/>
      <c r="J592" s="58"/>
      <c r="K592" s="58"/>
      <c r="L592" s="747"/>
      <c r="M592" s="748"/>
      <c r="O592" s="77" t="b">
        <f t="shared" si="80"/>
        <v>1</v>
      </c>
      <c r="P592" s="77" t="b">
        <f t="shared" si="81"/>
        <v>1</v>
      </c>
      <c r="Q592" s="77" t="b">
        <f t="shared" si="82"/>
        <v>1</v>
      </c>
      <c r="R592" s="77">
        <f t="shared" si="83"/>
        <v>0</v>
      </c>
      <c r="T592" s="77">
        <v>590</v>
      </c>
    </row>
    <row r="593" spans="1:20" s="481" customFormat="1" ht="22.5" hidden="1" outlineLevel="1">
      <c r="A593" s="29"/>
      <c r="B593" s="606">
        <v>300</v>
      </c>
      <c r="C593" s="616">
        <v>324</v>
      </c>
      <c r="D593" s="30">
        <v>24</v>
      </c>
      <c r="E593" s="682" t="s">
        <v>1666</v>
      </c>
      <c r="F593" s="669" t="s">
        <v>1667</v>
      </c>
      <c r="G593" s="904">
        <v>22</v>
      </c>
      <c r="H593" s="683" t="s">
        <v>0</v>
      </c>
      <c r="I593" s="320"/>
      <c r="J593" s="58">
        <v>0</v>
      </c>
      <c r="K593" s="58">
        <v>0</v>
      </c>
      <c r="L593" s="747">
        <f>J593+K593</f>
        <v>0</v>
      </c>
      <c r="M593" s="748">
        <f>L593*(G593+I593)</f>
        <v>0</v>
      </c>
      <c r="O593" s="77" t="b">
        <f t="shared" si="80"/>
        <v>0</v>
      </c>
      <c r="P593" s="77" t="b">
        <f t="shared" si="81"/>
        <v>0</v>
      </c>
      <c r="Q593" s="77" t="b">
        <f t="shared" si="82"/>
        <v>0</v>
      </c>
      <c r="R593" s="77">
        <f t="shared" si="83"/>
        <v>0</v>
      </c>
      <c r="T593" s="77">
        <v>591</v>
      </c>
    </row>
    <row r="594" spans="1:20" s="481" customFormat="1" hidden="1" outlineLevel="1">
      <c r="A594" s="29"/>
      <c r="B594" s="606">
        <v>300</v>
      </c>
      <c r="C594" s="616">
        <v>324</v>
      </c>
      <c r="D594" s="30"/>
      <c r="E594" s="682"/>
      <c r="F594" s="669"/>
      <c r="G594" s="904"/>
      <c r="H594" s="683"/>
      <c r="I594" s="320"/>
      <c r="J594" s="750"/>
      <c r="K594" s="750"/>
      <c r="L594" s="751"/>
      <c r="M594" s="748"/>
      <c r="O594" s="77" t="b">
        <f t="shared" si="80"/>
        <v>1</v>
      </c>
      <c r="P594" s="77" t="b">
        <f t="shared" si="81"/>
        <v>1</v>
      </c>
      <c r="Q594" s="77" t="b">
        <f t="shared" si="82"/>
        <v>1</v>
      </c>
      <c r="R594" s="77">
        <f t="shared" si="83"/>
        <v>0</v>
      </c>
      <c r="T594" s="77">
        <v>592</v>
      </c>
    </row>
    <row r="595" spans="1:20" s="481" customFormat="1" hidden="1" outlineLevel="1">
      <c r="A595" s="29"/>
      <c r="B595" s="606">
        <v>300</v>
      </c>
      <c r="C595" s="616">
        <v>324</v>
      </c>
      <c r="D595" s="30"/>
      <c r="E595" s="55" t="s">
        <v>474</v>
      </c>
      <c r="F595" s="55" t="s">
        <v>473</v>
      </c>
      <c r="G595" s="909"/>
      <c r="H595" s="758"/>
      <c r="I595" s="321"/>
      <c r="J595" s="486"/>
      <c r="K595" s="486"/>
      <c r="L595" s="759"/>
      <c r="M595" s="746"/>
      <c r="O595" s="77" t="b">
        <f t="shared" si="80"/>
        <v>1</v>
      </c>
      <c r="P595" s="77" t="b">
        <f t="shared" si="81"/>
        <v>1</v>
      </c>
      <c r="Q595" s="77" t="b">
        <f t="shared" si="82"/>
        <v>1</v>
      </c>
      <c r="R595" s="77">
        <f t="shared" si="83"/>
        <v>0</v>
      </c>
      <c r="T595" s="77">
        <v>593</v>
      </c>
    </row>
    <row r="596" spans="1:20" s="481" customFormat="1" ht="90" hidden="1" outlineLevel="1">
      <c r="A596" s="29"/>
      <c r="B596" s="606">
        <v>300</v>
      </c>
      <c r="C596" s="616">
        <v>324</v>
      </c>
      <c r="D596" s="30">
        <v>25</v>
      </c>
      <c r="E596" s="53" t="s">
        <v>1872</v>
      </c>
      <c r="F596" s="31" t="s">
        <v>506</v>
      </c>
      <c r="G596" s="904">
        <v>580</v>
      </c>
      <c r="H596" s="482" t="s">
        <v>0</v>
      </c>
      <c r="I596" s="320"/>
      <c r="J596" s="58">
        <v>0</v>
      </c>
      <c r="K596" s="58">
        <v>0</v>
      </c>
      <c r="L596" s="747">
        <f t="shared" ref="L596:L601" si="84">J596+K596</f>
        <v>0</v>
      </c>
      <c r="M596" s="748">
        <f t="shared" ref="M596:M601" si="85">L596*(G596+I596)</f>
        <v>0</v>
      </c>
      <c r="O596" s="77" t="b">
        <f t="shared" si="80"/>
        <v>0</v>
      </c>
      <c r="P596" s="77" t="b">
        <f t="shared" si="81"/>
        <v>0</v>
      </c>
      <c r="Q596" s="77" t="b">
        <f t="shared" si="82"/>
        <v>0</v>
      </c>
      <c r="R596" s="77">
        <f t="shared" si="83"/>
        <v>0</v>
      </c>
      <c r="T596" s="77">
        <v>594</v>
      </c>
    </row>
    <row r="597" spans="1:20" s="481" customFormat="1" ht="22.5" hidden="1" outlineLevel="1">
      <c r="A597" s="29"/>
      <c r="B597" s="606">
        <v>300</v>
      </c>
      <c r="C597" s="616">
        <v>324</v>
      </c>
      <c r="D597" s="30">
        <v>26</v>
      </c>
      <c r="E597" s="54" t="s">
        <v>1871</v>
      </c>
      <c r="F597" s="529" t="s">
        <v>462</v>
      </c>
      <c r="G597" s="904">
        <v>580</v>
      </c>
      <c r="H597" s="482" t="s">
        <v>0</v>
      </c>
      <c r="I597" s="320"/>
      <c r="J597" s="58">
        <v>0</v>
      </c>
      <c r="K597" s="58">
        <v>0</v>
      </c>
      <c r="L597" s="747">
        <f t="shared" si="84"/>
        <v>0</v>
      </c>
      <c r="M597" s="748">
        <f t="shared" si="85"/>
        <v>0</v>
      </c>
      <c r="O597" s="77" t="b">
        <f t="shared" si="80"/>
        <v>0</v>
      </c>
      <c r="P597" s="77" t="b">
        <f t="shared" si="81"/>
        <v>0</v>
      </c>
      <c r="Q597" s="77" t="b">
        <f t="shared" si="82"/>
        <v>0</v>
      </c>
      <c r="R597" s="77">
        <f t="shared" si="83"/>
        <v>0</v>
      </c>
      <c r="T597" s="77">
        <v>595</v>
      </c>
    </row>
    <row r="598" spans="1:20" s="481" customFormat="1" hidden="1" outlineLevel="1">
      <c r="A598" s="29"/>
      <c r="B598" s="606">
        <v>300</v>
      </c>
      <c r="C598" s="616">
        <v>324</v>
      </c>
      <c r="D598" s="30">
        <v>27</v>
      </c>
      <c r="E598" s="54" t="s">
        <v>441</v>
      </c>
      <c r="F598" s="529" t="s">
        <v>450</v>
      </c>
      <c r="G598" s="904">
        <v>580</v>
      </c>
      <c r="H598" s="482" t="s">
        <v>0</v>
      </c>
      <c r="I598" s="320"/>
      <c r="J598" s="58">
        <v>0</v>
      </c>
      <c r="K598" s="58">
        <v>0</v>
      </c>
      <c r="L598" s="747">
        <f t="shared" si="84"/>
        <v>0</v>
      </c>
      <c r="M598" s="748">
        <f t="shared" si="85"/>
        <v>0</v>
      </c>
      <c r="O598" s="77" t="b">
        <f t="shared" si="80"/>
        <v>0</v>
      </c>
      <c r="P598" s="77" t="b">
        <f t="shared" si="81"/>
        <v>0</v>
      </c>
      <c r="Q598" s="77" t="b">
        <f t="shared" si="82"/>
        <v>0</v>
      </c>
      <c r="R598" s="77">
        <f t="shared" si="83"/>
        <v>0</v>
      </c>
      <c r="T598" s="77">
        <v>596</v>
      </c>
    </row>
    <row r="599" spans="1:20" s="481" customFormat="1" hidden="1" outlineLevel="1">
      <c r="A599" s="29"/>
      <c r="B599" s="606">
        <v>300</v>
      </c>
      <c r="C599" s="616">
        <v>324</v>
      </c>
      <c r="D599" s="30">
        <v>28</v>
      </c>
      <c r="E599" s="54" t="s">
        <v>466</v>
      </c>
      <c r="F599" s="529" t="s">
        <v>451</v>
      </c>
      <c r="G599" s="904">
        <v>580</v>
      </c>
      <c r="H599" s="482" t="s">
        <v>0</v>
      </c>
      <c r="I599" s="320"/>
      <c r="J599" s="58">
        <v>0</v>
      </c>
      <c r="K599" s="58">
        <v>0</v>
      </c>
      <c r="L599" s="747">
        <f t="shared" si="84"/>
        <v>0</v>
      </c>
      <c r="M599" s="748">
        <f t="shared" si="85"/>
        <v>0</v>
      </c>
      <c r="O599" s="77" t="b">
        <f t="shared" si="80"/>
        <v>0</v>
      </c>
      <c r="P599" s="77" t="b">
        <f t="shared" si="81"/>
        <v>0</v>
      </c>
      <c r="Q599" s="77" t="b">
        <f t="shared" si="82"/>
        <v>0</v>
      </c>
      <c r="R599" s="77">
        <f t="shared" si="83"/>
        <v>0</v>
      </c>
      <c r="T599" s="77">
        <v>597</v>
      </c>
    </row>
    <row r="600" spans="1:20" s="481" customFormat="1" ht="22.5" hidden="1" outlineLevel="1">
      <c r="A600" s="29"/>
      <c r="B600" s="606">
        <v>300</v>
      </c>
      <c r="C600" s="616">
        <v>324</v>
      </c>
      <c r="D600" s="30">
        <v>29</v>
      </c>
      <c r="E600" s="53" t="s">
        <v>464</v>
      </c>
      <c r="F600" s="529" t="s">
        <v>470</v>
      </c>
      <c r="G600" s="904">
        <v>580</v>
      </c>
      <c r="H600" s="482" t="s">
        <v>0</v>
      </c>
      <c r="I600" s="320"/>
      <c r="J600" s="58">
        <v>0</v>
      </c>
      <c r="K600" s="58">
        <v>0</v>
      </c>
      <c r="L600" s="747">
        <f t="shared" si="84"/>
        <v>0</v>
      </c>
      <c r="M600" s="748">
        <f t="shared" si="85"/>
        <v>0</v>
      </c>
      <c r="O600" s="77" t="b">
        <f t="shared" si="80"/>
        <v>0</v>
      </c>
      <c r="P600" s="77" t="b">
        <f t="shared" si="81"/>
        <v>0</v>
      </c>
      <c r="Q600" s="77" t="b">
        <f t="shared" si="82"/>
        <v>0</v>
      </c>
      <c r="R600" s="77">
        <f t="shared" si="83"/>
        <v>0</v>
      </c>
      <c r="T600" s="77">
        <v>598</v>
      </c>
    </row>
    <row r="601" spans="1:20" s="481" customFormat="1" hidden="1" outlineLevel="1">
      <c r="A601" s="29"/>
      <c r="B601" s="606">
        <v>300</v>
      </c>
      <c r="C601" s="616">
        <v>324</v>
      </c>
      <c r="D601" s="30">
        <v>30</v>
      </c>
      <c r="E601" s="54" t="s">
        <v>436</v>
      </c>
      <c r="F601" s="529" t="s">
        <v>438</v>
      </c>
      <c r="G601" s="904">
        <v>580</v>
      </c>
      <c r="H601" s="482" t="s">
        <v>0</v>
      </c>
      <c r="I601" s="320"/>
      <c r="J601" s="58">
        <v>0</v>
      </c>
      <c r="K601" s="58">
        <v>0</v>
      </c>
      <c r="L601" s="747">
        <f t="shared" si="84"/>
        <v>0</v>
      </c>
      <c r="M601" s="748">
        <f t="shared" si="85"/>
        <v>0</v>
      </c>
      <c r="O601" s="77" t="b">
        <f t="shared" si="80"/>
        <v>0</v>
      </c>
      <c r="P601" s="77" t="b">
        <f t="shared" si="81"/>
        <v>0</v>
      </c>
      <c r="Q601" s="77" t="b">
        <f t="shared" si="82"/>
        <v>0</v>
      </c>
      <c r="R601" s="77">
        <f t="shared" si="83"/>
        <v>0</v>
      </c>
      <c r="T601" s="77">
        <v>599</v>
      </c>
    </row>
    <row r="602" spans="1:20" s="481" customFormat="1" ht="22.5" hidden="1" outlineLevel="1">
      <c r="A602" s="29"/>
      <c r="B602" s="606">
        <v>300</v>
      </c>
      <c r="C602" s="616">
        <v>324</v>
      </c>
      <c r="D602" s="30"/>
      <c r="E602" s="749" t="s">
        <v>461</v>
      </c>
      <c r="F602" s="686" t="s">
        <v>465</v>
      </c>
      <c r="G602" s="904"/>
      <c r="H602" s="683"/>
      <c r="I602" s="320"/>
      <c r="J602" s="750"/>
      <c r="K602" s="750"/>
      <c r="L602" s="751"/>
      <c r="M602" s="748"/>
      <c r="O602" s="77" t="b">
        <f t="shared" si="80"/>
        <v>1</v>
      </c>
      <c r="P602" s="77" t="b">
        <f t="shared" si="81"/>
        <v>1</v>
      </c>
      <c r="Q602" s="77" t="b">
        <f t="shared" si="82"/>
        <v>1</v>
      </c>
      <c r="R602" s="77">
        <f t="shared" si="83"/>
        <v>0</v>
      </c>
      <c r="T602" s="77">
        <v>600</v>
      </c>
    </row>
    <row r="603" spans="1:20" s="481" customFormat="1" hidden="1" outlineLevel="1">
      <c r="A603" s="29"/>
      <c r="B603" s="606">
        <v>300</v>
      </c>
      <c r="C603" s="616">
        <v>324</v>
      </c>
      <c r="D603" s="30"/>
      <c r="E603" s="154" t="s">
        <v>457</v>
      </c>
      <c r="F603" s="686" t="s">
        <v>454</v>
      </c>
      <c r="G603" s="904"/>
      <c r="H603" s="683"/>
      <c r="I603" s="320"/>
      <c r="J603" s="750"/>
      <c r="K603" s="750"/>
      <c r="L603" s="751"/>
      <c r="M603" s="748"/>
      <c r="O603" s="77" t="b">
        <f t="shared" si="80"/>
        <v>1</v>
      </c>
      <c r="P603" s="77" t="b">
        <f t="shared" si="81"/>
        <v>1</v>
      </c>
      <c r="Q603" s="77" t="b">
        <f t="shared" si="82"/>
        <v>1</v>
      </c>
      <c r="R603" s="77">
        <f t="shared" si="83"/>
        <v>0</v>
      </c>
      <c r="T603" s="77">
        <v>601</v>
      </c>
    </row>
    <row r="604" spans="1:20" s="481" customFormat="1" hidden="1" outlineLevel="1">
      <c r="A604" s="29"/>
      <c r="B604" s="606">
        <v>300</v>
      </c>
      <c r="C604" s="616">
        <v>324</v>
      </c>
      <c r="D604" s="30"/>
      <c r="E604" s="154" t="s">
        <v>458</v>
      </c>
      <c r="F604" s="686" t="s">
        <v>455</v>
      </c>
      <c r="G604" s="904"/>
      <c r="H604" s="683"/>
      <c r="I604" s="320"/>
      <c r="J604" s="750"/>
      <c r="K604" s="750"/>
      <c r="L604" s="751"/>
      <c r="M604" s="748"/>
      <c r="O604" s="77" t="b">
        <f t="shared" si="80"/>
        <v>1</v>
      </c>
      <c r="P604" s="77" t="b">
        <f t="shared" si="81"/>
        <v>1</v>
      </c>
      <c r="Q604" s="77" t="b">
        <f t="shared" si="82"/>
        <v>1</v>
      </c>
      <c r="R604" s="77">
        <f t="shared" si="83"/>
        <v>0</v>
      </c>
      <c r="T604" s="77">
        <v>602</v>
      </c>
    </row>
    <row r="605" spans="1:20" s="421" customFormat="1" ht="25.5" hidden="1" outlineLevel="1">
      <c r="A605" s="29"/>
      <c r="B605" s="606">
        <v>300</v>
      </c>
      <c r="C605" s="616">
        <v>324</v>
      </c>
      <c r="D605" s="30"/>
      <c r="E605" s="752" t="s">
        <v>467</v>
      </c>
      <c r="F605" s="752" t="s">
        <v>468</v>
      </c>
      <c r="G605" s="909"/>
      <c r="H605" s="758"/>
      <c r="I605" s="321"/>
      <c r="J605" s="59"/>
      <c r="K605" s="59"/>
      <c r="L605" s="760"/>
      <c r="M605" s="746"/>
      <c r="O605" s="77" t="b">
        <f t="shared" si="80"/>
        <v>1</v>
      </c>
      <c r="P605" s="77" t="b">
        <f t="shared" si="81"/>
        <v>1</v>
      </c>
      <c r="Q605" s="77" t="b">
        <f t="shared" si="82"/>
        <v>1</v>
      </c>
      <c r="R605" s="77">
        <f t="shared" si="83"/>
        <v>0</v>
      </c>
      <c r="T605" s="77">
        <v>603</v>
      </c>
    </row>
    <row r="606" spans="1:20" s="481" customFormat="1" ht="213.75" hidden="1" outlineLevel="1">
      <c r="A606" s="29"/>
      <c r="B606" s="606">
        <v>300</v>
      </c>
      <c r="C606" s="616">
        <v>324</v>
      </c>
      <c r="D606" s="30">
        <v>31</v>
      </c>
      <c r="E606" s="31" t="s">
        <v>510</v>
      </c>
      <c r="F606" s="31" t="s">
        <v>509</v>
      </c>
      <c r="G606" s="904">
        <v>860</v>
      </c>
      <c r="H606" s="482" t="s">
        <v>0</v>
      </c>
      <c r="I606" s="320"/>
      <c r="J606" s="58">
        <v>0</v>
      </c>
      <c r="K606" s="58">
        <v>0</v>
      </c>
      <c r="L606" s="747">
        <f t="shared" ref="L606:L611" si="86">J606+K606</f>
        <v>0</v>
      </c>
      <c r="M606" s="748">
        <f t="shared" ref="M606:M611" si="87">L606*(G606+I606)</f>
        <v>0</v>
      </c>
      <c r="O606" s="77" t="b">
        <f t="shared" si="80"/>
        <v>0</v>
      </c>
      <c r="P606" s="77" t="b">
        <f t="shared" si="81"/>
        <v>0</v>
      </c>
      <c r="Q606" s="77" t="b">
        <f t="shared" si="82"/>
        <v>0</v>
      </c>
      <c r="R606" s="77">
        <f t="shared" si="83"/>
        <v>0</v>
      </c>
      <c r="T606" s="77">
        <v>604</v>
      </c>
    </row>
    <row r="607" spans="1:20" s="481" customFormat="1" ht="22.5" hidden="1" outlineLevel="1">
      <c r="A607" s="29"/>
      <c r="B607" s="606">
        <v>300</v>
      </c>
      <c r="C607" s="616">
        <v>324</v>
      </c>
      <c r="D607" s="30">
        <v>32</v>
      </c>
      <c r="E607" s="54" t="s">
        <v>1873</v>
      </c>
      <c r="F607" s="529" t="s">
        <v>469</v>
      </c>
      <c r="G607" s="904">
        <v>860</v>
      </c>
      <c r="H607" s="482" t="s">
        <v>0</v>
      </c>
      <c r="I607" s="320"/>
      <c r="J607" s="58">
        <v>0</v>
      </c>
      <c r="K607" s="58">
        <v>0</v>
      </c>
      <c r="L607" s="747">
        <f t="shared" si="86"/>
        <v>0</v>
      </c>
      <c r="M607" s="748">
        <f t="shared" si="87"/>
        <v>0</v>
      </c>
      <c r="O607" s="77" t="b">
        <f t="shared" si="80"/>
        <v>0</v>
      </c>
      <c r="P607" s="77" t="b">
        <f t="shared" si="81"/>
        <v>0</v>
      </c>
      <c r="Q607" s="77" t="b">
        <f t="shared" si="82"/>
        <v>0</v>
      </c>
      <c r="R607" s="77">
        <f t="shared" si="83"/>
        <v>0</v>
      </c>
      <c r="T607" s="77">
        <v>605</v>
      </c>
    </row>
    <row r="608" spans="1:20" s="481" customFormat="1" hidden="1" outlineLevel="1">
      <c r="A608" s="29"/>
      <c r="B608" s="606">
        <v>300</v>
      </c>
      <c r="C608" s="616">
        <v>324</v>
      </c>
      <c r="D608" s="30">
        <v>33</v>
      </c>
      <c r="E608" s="54" t="s">
        <v>441</v>
      </c>
      <c r="F608" s="529" t="s">
        <v>450</v>
      </c>
      <c r="G608" s="904">
        <v>860</v>
      </c>
      <c r="H608" s="482" t="s">
        <v>0</v>
      </c>
      <c r="I608" s="320"/>
      <c r="J608" s="58">
        <v>0</v>
      </c>
      <c r="K608" s="58">
        <v>0</v>
      </c>
      <c r="L608" s="747">
        <f t="shared" si="86"/>
        <v>0</v>
      </c>
      <c r="M608" s="748">
        <f t="shared" si="87"/>
        <v>0</v>
      </c>
      <c r="O608" s="77" t="b">
        <f t="shared" si="80"/>
        <v>0</v>
      </c>
      <c r="P608" s="77" t="b">
        <f t="shared" si="81"/>
        <v>0</v>
      </c>
      <c r="Q608" s="77" t="b">
        <f t="shared" si="82"/>
        <v>0</v>
      </c>
      <c r="R608" s="77">
        <f t="shared" si="83"/>
        <v>0</v>
      </c>
      <c r="T608" s="77">
        <v>606</v>
      </c>
    </row>
    <row r="609" spans="1:20" s="481" customFormat="1" hidden="1" outlineLevel="1">
      <c r="A609" s="29"/>
      <c r="B609" s="606">
        <v>300</v>
      </c>
      <c r="C609" s="616">
        <v>324</v>
      </c>
      <c r="D609" s="30">
        <v>34</v>
      </c>
      <c r="E609" s="54" t="s">
        <v>466</v>
      </c>
      <c r="F609" s="529" t="s">
        <v>451</v>
      </c>
      <c r="G609" s="904">
        <v>860</v>
      </c>
      <c r="H609" s="482" t="s">
        <v>0</v>
      </c>
      <c r="I609" s="320"/>
      <c r="J609" s="58">
        <v>0</v>
      </c>
      <c r="K609" s="58">
        <v>0</v>
      </c>
      <c r="L609" s="747">
        <f t="shared" si="86"/>
        <v>0</v>
      </c>
      <c r="M609" s="748">
        <f t="shared" si="87"/>
        <v>0</v>
      </c>
      <c r="O609" s="77" t="b">
        <f t="shared" si="80"/>
        <v>0</v>
      </c>
      <c r="P609" s="77" t="b">
        <f t="shared" si="81"/>
        <v>0</v>
      </c>
      <c r="Q609" s="77" t="b">
        <f t="shared" si="82"/>
        <v>0</v>
      </c>
      <c r="R609" s="77">
        <f t="shared" si="83"/>
        <v>0</v>
      </c>
      <c r="T609" s="77">
        <v>607</v>
      </c>
    </row>
    <row r="610" spans="1:20" s="481" customFormat="1" ht="22.5" hidden="1" outlineLevel="1">
      <c r="A610" s="29"/>
      <c r="B610" s="606">
        <v>300</v>
      </c>
      <c r="C610" s="616">
        <v>324</v>
      </c>
      <c r="D610" s="30">
        <v>35</v>
      </c>
      <c r="E610" s="53" t="s">
        <v>464</v>
      </c>
      <c r="F610" s="529" t="s">
        <v>470</v>
      </c>
      <c r="G610" s="904">
        <v>860</v>
      </c>
      <c r="H610" s="482" t="s">
        <v>0</v>
      </c>
      <c r="I610" s="320"/>
      <c r="J610" s="58">
        <v>0</v>
      </c>
      <c r="K610" s="58">
        <v>0</v>
      </c>
      <c r="L610" s="747">
        <f t="shared" si="86"/>
        <v>0</v>
      </c>
      <c r="M610" s="748">
        <f t="shared" si="87"/>
        <v>0</v>
      </c>
      <c r="O610" s="77" t="b">
        <f t="shared" si="80"/>
        <v>0</v>
      </c>
      <c r="P610" s="77" t="b">
        <f t="shared" si="81"/>
        <v>0</v>
      </c>
      <c r="Q610" s="77" t="b">
        <f t="shared" si="82"/>
        <v>0</v>
      </c>
      <c r="R610" s="77">
        <f t="shared" si="83"/>
        <v>0</v>
      </c>
      <c r="T610" s="77">
        <v>608</v>
      </c>
    </row>
    <row r="611" spans="1:20" s="481" customFormat="1" hidden="1" outlineLevel="1">
      <c r="A611" s="29"/>
      <c r="B611" s="606">
        <v>300</v>
      </c>
      <c r="C611" s="616">
        <v>324</v>
      </c>
      <c r="D611" s="30">
        <v>36</v>
      </c>
      <c r="E611" s="54" t="s">
        <v>436</v>
      </c>
      <c r="F611" s="529" t="s">
        <v>438</v>
      </c>
      <c r="G611" s="904">
        <v>860</v>
      </c>
      <c r="H611" s="482" t="s">
        <v>0</v>
      </c>
      <c r="I611" s="320"/>
      <c r="J611" s="58">
        <v>0</v>
      </c>
      <c r="K611" s="58">
        <v>0</v>
      </c>
      <c r="L611" s="747">
        <f t="shared" si="86"/>
        <v>0</v>
      </c>
      <c r="M611" s="748">
        <f t="shared" si="87"/>
        <v>0</v>
      </c>
      <c r="O611" s="77" t="b">
        <f t="shared" si="80"/>
        <v>0</v>
      </c>
      <c r="P611" s="77" t="b">
        <f t="shared" si="81"/>
        <v>0</v>
      </c>
      <c r="Q611" s="77" t="b">
        <f t="shared" si="82"/>
        <v>0</v>
      </c>
      <c r="R611" s="77">
        <f t="shared" si="83"/>
        <v>0</v>
      </c>
      <c r="T611" s="77">
        <v>609</v>
      </c>
    </row>
    <row r="612" spans="1:20" s="481" customFormat="1" ht="22.5" hidden="1" outlineLevel="1">
      <c r="A612" s="29"/>
      <c r="B612" s="606">
        <v>300</v>
      </c>
      <c r="C612" s="617">
        <v>324</v>
      </c>
      <c r="D612" s="37"/>
      <c r="E612" s="684" t="s">
        <v>461</v>
      </c>
      <c r="F612" s="685" t="s">
        <v>465</v>
      </c>
      <c r="G612" s="906"/>
      <c r="H612" s="79"/>
      <c r="I612" s="320"/>
      <c r="J612" s="472"/>
      <c r="K612" s="472"/>
      <c r="L612" s="761"/>
      <c r="M612" s="748"/>
      <c r="O612" s="77" t="b">
        <f t="shared" si="80"/>
        <v>1</v>
      </c>
      <c r="P612" s="77" t="b">
        <f t="shared" si="81"/>
        <v>1</v>
      </c>
      <c r="Q612" s="77" t="b">
        <f t="shared" si="82"/>
        <v>1</v>
      </c>
      <c r="R612" s="77">
        <f t="shared" si="83"/>
        <v>0</v>
      </c>
      <c r="T612" s="77">
        <v>610</v>
      </c>
    </row>
    <row r="613" spans="1:20" s="481" customFormat="1" hidden="1" outlineLevel="1">
      <c r="A613" s="29"/>
      <c r="B613" s="606">
        <v>300</v>
      </c>
      <c r="C613" s="617">
        <v>324</v>
      </c>
      <c r="D613" s="37"/>
      <c r="E613" s="762" t="s">
        <v>457</v>
      </c>
      <c r="F613" s="685" t="s">
        <v>454</v>
      </c>
      <c r="G613" s="906"/>
      <c r="H613" s="79"/>
      <c r="I613" s="320"/>
      <c r="J613" s="472"/>
      <c r="K613" s="472"/>
      <c r="L613" s="761"/>
      <c r="M613" s="748"/>
      <c r="O613" s="77" t="b">
        <f t="shared" si="80"/>
        <v>1</v>
      </c>
      <c r="P613" s="77" t="b">
        <f t="shared" si="81"/>
        <v>1</v>
      </c>
      <c r="Q613" s="77" t="b">
        <f t="shared" si="82"/>
        <v>1</v>
      </c>
      <c r="R613" s="77">
        <f t="shared" si="83"/>
        <v>0</v>
      </c>
      <c r="T613" s="77">
        <v>611</v>
      </c>
    </row>
    <row r="614" spans="1:20" s="481" customFormat="1" ht="13.5" hidden="1" outlineLevel="1" thickBot="1">
      <c r="A614" s="29"/>
      <c r="B614" s="606">
        <v>300</v>
      </c>
      <c r="C614" s="617">
        <v>324</v>
      </c>
      <c r="D614" s="37"/>
      <c r="E614" s="762" t="s">
        <v>458</v>
      </c>
      <c r="F614" s="685" t="s">
        <v>455</v>
      </c>
      <c r="G614" s="906"/>
      <c r="H614" s="79"/>
      <c r="I614" s="320"/>
      <c r="J614" s="472"/>
      <c r="K614" s="472"/>
      <c r="L614" s="761"/>
      <c r="M614" s="748"/>
      <c r="O614" s="77" t="b">
        <f t="shared" si="80"/>
        <v>1</v>
      </c>
      <c r="P614" s="77" t="b">
        <f t="shared" si="81"/>
        <v>1</v>
      </c>
      <c r="Q614" s="77" t="b">
        <f t="shared" si="82"/>
        <v>1</v>
      </c>
      <c r="R614" s="77">
        <f t="shared" si="83"/>
        <v>0</v>
      </c>
      <c r="T614" s="77">
        <v>612</v>
      </c>
    </row>
    <row r="615" spans="1:20" s="88" customFormat="1" ht="13.5" hidden="1" outlineLevel="1" thickBot="1">
      <c r="A615" s="40"/>
      <c r="B615" s="622">
        <v>300</v>
      </c>
      <c r="C615" s="623">
        <v>324</v>
      </c>
      <c r="D615" s="89"/>
      <c r="E615" s="90" t="s">
        <v>4749</v>
      </c>
      <c r="F615" s="91" t="s">
        <v>4750</v>
      </c>
      <c r="G615" s="915"/>
      <c r="H615" s="294"/>
      <c r="I615" s="323"/>
      <c r="J615" s="134"/>
      <c r="K615" s="134"/>
      <c r="L615" s="225"/>
      <c r="M615" s="226">
        <f>SUM(M558:M611)</f>
        <v>0</v>
      </c>
      <c r="O615" s="77" t="b">
        <f t="shared" si="80"/>
        <v>1</v>
      </c>
      <c r="P615" s="77" t="b">
        <f t="shared" si="81"/>
        <v>1</v>
      </c>
      <c r="Q615" s="77" t="b">
        <f t="shared" si="82"/>
        <v>0</v>
      </c>
      <c r="R615" s="77" t="str">
        <f t="shared" si="83"/>
        <v>!!!</v>
      </c>
      <c r="T615" s="77">
        <v>613</v>
      </c>
    </row>
    <row r="616" spans="1:20" ht="15.75" hidden="1" outlineLevel="1" thickBot="1">
      <c r="A616" s="576"/>
      <c r="B616" s="601">
        <v>300</v>
      </c>
      <c r="C616" s="624">
        <v>354</v>
      </c>
      <c r="D616" s="556"/>
      <c r="E616" s="1" t="s">
        <v>190</v>
      </c>
      <c r="F616" s="1" t="s">
        <v>191</v>
      </c>
      <c r="G616" s="902"/>
      <c r="H616" s="293"/>
      <c r="I616" s="325"/>
      <c r="J616" s="298"/>
      <c r="K616" s="2"/>
      <c r="L616" s="205"/>
      <c r="M616" s="206"/>
      <c r="O616" s="77" t="b">
        <f t="shared" si="80"/>
        <v>1</v>
      </c>
      <c r="P616" s="77" t="b">
        <f t="shared" si="81"/>
        <v>1</v>
      </c>
      <c r="Q616" s="77" t="b">
        <f t="shared" si="82"/>
        <v>1</v>
      </c>
      <c r="R616" s="77">
        <f t="shared" si="83"/>
        <v>0</v>
      </c>
      <c r="T616" s="77">
        <v>614</v>
      </c>
    </row>
    <row r="617" spans="1:20" ht="30" hidden="1" outlineLevel="1">
      <c r="A617" s="29"/>
      <c r="B617" s="606">
        <v>300</v>
      </c>
      <c r="C617" s="616">
        <v>354</v>
      </c>
      <c r="D617" s="560"/>
      <c r="E617" s="92" t="s">
        <v>477</v>
      </c>
      <c r="F617" s="92" t="s">
        <v>478</v>
      </c>
      <c r="G617" s="907"/>
      <c r="H617" s="71"/>
      <c r="I617" s="326"/>
      <c r="J617" s="302"/>
      <c r="K617" s="72"/>
      <c r="L617" s="207"/>
      <c r="M617" s="208"/>
      <c r="O617" s="77" t="b">
        <f t="shared" si="80"/>
        <v>1</v>
      </c>
      <c r="P617" s="77" t="b">
        <f t="shared" si="81"/>
        <v>1</v>
      </c>
      <c r="Q617" s="77" t="b">
        <f t="shared" si="82"/>
        <v>1</v>
      </c>
      <c r="R617" s="77">
        <f t="shared" si="83"/>
        <v>0</v>
      </c>
      <c r="T617" s="77">
        <v>615</v>
      </c>
    </row>
    <row r="618" spans="1:20" hidden="1" outlineLevel="1">
      <c r="A618" s="29"/>
      <c r="B618" s="606">
        <v>300</v>
      </c>
      <c r="C618" s="616">
        <v>354</v>
      </c>
      <c r="D618" s="30">
        <v>1</v>
      </c>
      <c r="E618" s="31" t="s">
        <v>1874</v>
      </c>
      <c r="F618" s="31" t="s">
        <v>479</v>
      </c>
      <c r="G618" s="904">
        <v>40</v>
      </c>
      <c r="H618" s="482" t="s">
        <v>0</v>
      </c>
      <c r="I618" s="320"/>
      <c r="J618" s="159">
        <v>0</v>
      </c>
      <c r="K618" s="58">
        <v>0</v>
      </c>
      <c r="L618" s="199">
        <f>J618+K618</f>
        <v>0</v>
      </c>
      <c r="M618" s="200">
        <f>L618*(G618+I618)</f>
        <v>0</v>
      </c>
      <c r="O618" s="77" t="b">
        <f t="shared" si="80"/>
        <v>0</v>
      </c>
      <c r="P618" s="77" t="b">
        <f t="shared" si="81"/>
        <v>0</v>
      </c>
      <c r="Q618" s="77" t="b">
        <f t="shared" si="82"/>
        <v>0</v>
      </c>
      <c r="R618" s="77">
        <f t="shared" si="83"/>
        <v>0</v>
      </c>
      <c r="T618" s="77">
        <v>616</v>
      </c>
    </row>
    <row r="619" spans="1:20" hidden="1" outlineLevel="1">
      <c r="A619" s="29"/>
      <c r="B619" s="606">
        <v>300</v>
      </c>
      <c r="C619" s="616">
        <v>354</v>
      </c>
      <c r="D619" s="30">
        <v>2</v>
      </c>
      <c r="E619" s="31" t="s">
        <v>481</v>
      </c>
      <c r="F619" s="31" t="s">
        <v>480</v>
      </c>
      <c r="G619" s="904">
        <v>40</v>
      </c>
      <c r="H619" s="482" t="s">
        <v>0</v>
      </c>
      <c r="I619" s="320"/>
      <c r="J619" s="159">
        <v>0</v>
      </c>
      <c r="K619" s="58">
        <v>0</v>
      </c>
      <c r="L619" s="199">
        <f>J619+K619</f>
        <v>0</v>
      </c>
      <c r="M619" s="200">
        <f>L619*(G619+I619)</f>
        <v>0</v>
      </c>
      <c r="O619" s="77" t="b">
        <f t="shared" si="80"/>
        <v>0</v>
      </c>
      <c r="P619" s="77" t="b">
        <f t="shared" si="81"/>
        <v>0</v>
      </c>
      <c r="Q619" s="77" t="b">
        <f t="shared" si="82"/>
        <v>0</v>
      </c>
      <c r="R619" s="77">
        <f t="shared" si="83"/>
        <v>0</v>
      </c>
      <c r="T619" s="77">
        <v>617</v>
      </c>
    </row>
    <row r="620" spans="1:20" ht="22.5" hidden="1" outlineLevel="1">
      <c r="A620" s="29"/>
      <c r="B620" s="606">
        <v>300</v>
      </c>
      <c r="C620" s="616">
        <v>354</v>
      </c>
      <c r="E620" s="673" t="s">
        <v>482</v>
      </c>
      <c r="F620" s="673" t="s">
        <v>489</v>
      </c>
      <c r="G620" s="904"/>
      <c r="H620" s="32"/>
      <c r="I620" s="320"/>
      <c r="J620" s="159"/>
      <c r="K620" s="58"/>
      <c r="L620" s="199"/>
      <c r="M620" s="200"/>
      <c r="O620" s="77" t="b">
        <f t="shared" si="80"/>
        <v>1</v>
      </c>
      <c r="P620" s="77" t="b">
        <f t="shared" si="81"/>
        <v>1</v>
      </c>
      <c r="Q620" s="77" t="b">
        <f t="shared" si="82"/>
        <v>1</v>
      </c>
      <c r="R620" s="77">
        <f t="shared" si="83"/>
        <v>0</v>
      </c>
      <c r="T620" s="77">
        <v>618</v>
      </c>
    </row>
    <row r="621" spans="1:20" ht="25.5" hidden="1" outlineLevel="1">
      <c r="A621" s="29"/>
      <c r="B621" s="606">
        <v>300</v>
      </c>
      <c r="C621" s="616">
        <v>354</v>
      </c>
      <c r="E621" s="73" t="s">
        <v>492</v>
      </c>
      <c r="F621" s="73" t="s">
        <v>491</v>
      </c>
      <c r="G621" s="904"/>
      <c r="H621" s="32"/>
      <c r="I621" s="320"/>
      <c r="J621" s="159"/>
      <c r="K621" s="58"/>
      <c r="L621" s="199"/>
      <c r="M621" s="200"/>
      <c r="O621" s="77" t="b">
        <f t="shared" si="80"/>
        <v>1</v>
      </c>
      <c r="P621" s="77" t="b">
        <f t="shared" si="81"/>
        <v>1</v>
      </c>
      <c r="Q621" s="77" t="b">
        <f t="shared" si="82"/>
        <v>1</v>
      </c>
      <c r="R621" s="77">
        <f t="shared" si="83"/>
        <v>0</v>
      </c>
      <c r="T621" s="77">
        <v>619</v>
      </c>
    </row>
    <row r="622" spans="1:20" ht="22.5" hidden="1" outlineLevel="1">
      <c r="A622" s="29"/>
      <c r="B622" s="606">
        <v>300</v>
      </c>
      <c r="C622" s="616">
        <v>354</v>
      </c>
      <c r="D622" s="30">
        <v>3</v>
      </c>
      <c r="E622" s="31" t="s">
        <v>445</v>
      </c>
      <c r="F622" s="31" t="s">
        <v>448</v>
      </c>
      <c r="G622" s="904">
        <v>30</v>
      </c>
      <c r="H622" s="482" t="s">
        <v>0</v>
      </c>
      <c r="I622" s="320"/>
      <c r="J622" s="159">
        <v>0</v>
      </c>
      <c r="K622" s="58">
        <v>0</v>
      </c>
      <c r="L622" s="199">
        <f>J622+K622</f>
        <v>0</v>
      </c>
      <c r="M622" s="200">
        <f>L622*(G622+I622)</f>
        <v>0</v>
      </c>
      <c r="O622" s="77" t="b">
        <f t="shared" si="80"/>
        <v>0</v>
      </c>
      <c r="P622" s="77" t="b">
        <f t="shared" si="81"/>
        <v>0</v>
      </c>
      <c r="Q622" s="77" t="b">
        <f t="shared" si="82"/>
        <v>0</v>
      </c>
      <c r="R622" s="77">
        <f t="shared" si="83"/>
        <v>0</v>
      </c>
      <c r="T622" s="77">
        <v>620</v>
      </c>
    </row>
    <row r="623" spans="1:20" ht="22.5" hidden="1" outlineLevel="1">
      <c r="A623" s="29"/>
      <c r="B623" s="606">
        <v>300</v>
      </c>
      <c r="C623" s="616">
        <v>354</v>
      </c>
      <c r="D623" s="30">
        <v>4</v>
      </c>
      <c r="E623" s="31" t="s">
        <v>1875</v>
      </c>
      <c r="F623" s="31" t="s">
        <v>449</v>
      </c>
      <c r="G623" s="904">
        <v>30</v>
      </c>
      <c r="H623" s="482" t="s">
        <v>0</v>
      </c>
      <c r="I623" s="320"/>
      <c r="J623" s="159">
        <v>0</v>
      </c>
      <c r="K623" s="58">
        <v>0</v>
      </c>
      <c r="L623" s="199">
        <f>J623+K623</f>
        <v>0</v>
      </c>
      <c r="M623" s="200">
        <f>L623*(G623+I623)</f>
        <v>0</v>
      </c>
      <c r="O623" s="77" t="b">
        <f t="shared" si="80"/>
        <v>0</v>
      </c>
      <c r="P623" s="77" t="b">
        <f t="shared" si="81"/>
        <v>0</v>
      </c>
      <c r="Q623" s="77" t="b">
        <f t="shared" si="82"/>
        <v>0</v>
      </c>
      <c r="R623" s="77">
        <f t="shared" si="83"/>
        <v>0</v>
      </c>
      <c r="T623" s="77">
        <v>621</v>
      </c>
    </row>
    <row r="624" spans="1:20" ht="22.5" hidden="1" outlineLevel="1">
      <c r="A624" s="29"/>
      <c r="B624" s="606">
        <v>300</v>
      </c>
      <c r="C624" s="616">
        <v>354</v>
      </c>
      <c r="D624" s="30">
        <v>5</v>
      </c>
      <c r="E624" s="31" t="s">
        <v>1871</v>
      </c>
      <c r="F624" s="31" t="s">
        <v>486</v>
      </c>
      <c r="G624" s="904">
        <v>30</v>
      </c>
      <c r="H624" s="482" t="s">
        <v>0</v>
      </c>
      <c r="I624" s="320"/>
      <c r="J624" s="159">
        <v>0</v>
      </c>
      <c r="K624" s="58">
        <v>0</v>
      </c>
      <c r="L624" s="199">
        <f>J624+K624</f>
        <v>0</v>
      </c>
      <c r="M624" s="200">
        <f>L624*(G624+I624)</f>
        <v>0</v>
      </c>
      <c r="O624" s="77" t="b">
        <f t="shared" si="80"/>
        <v>0</v>
      </c>
      <c r="P624" s="77" t="b">
        <f t="shared" si="81"/>
        <v>0</v>
      </c>
      <c r="Q624" s="77" t="b">
        <f t="shared" si="82"/>
        <v>0</v>
      </c>
      <c r="R624" s="77">
        <f t="shared" si="83"/>
        <v>0</v>
      </c>
      <c r="T624" s="77">
        <v>622</v>
      </c>
    </row>
    <row r="625" spans="1:20" hidden="1" outlineLevel="1">
      <c r="A625" s="29"/>
      <c r="B625" s="606">
        <v>300</v>
      </c>
      <c r="C625" s="616">
        <v>354</v>
      </c>
      <c r="D625" s="30">
        <v>6</v>
      </c>
      <c r="E625" s="31" t="s">
        <v>441</v>
      </c>
      <c r="F625" s="56" t="s">
        <v>450</v>
      </c>
      <c r="G625" s="904">
        <v>30</v>
      </c>
      <c r="H625" s="482" t="s">
        <v>0</v>
      </c>
      <c r="I625" s="320"/>
      <c r="J625" s="159">
        <v>0</v>
      </c>
      <c r="K625" s="58">
        <v>0</v>
      </c>
      <c r="L625" s="199">
        <f>J625+K625</f>
        <v>0</v>
      </c>
      <c r="M625" s="200">
        <f>L625*(G625+I625)</f>
        <v>0</v>
      </c>
      <c r="O625" s="77" t="b">
        <f t="shared" si="80"/>
        <v>0</v>
      </c>
      <c r="P625" s="77" t="b">
        <f t="shared" si="81"/>
        <v>0</v>
      </c>
      <c r="Q625" s="77" t="b">
        <f t="shared" si="82"/>
        <v>0</v>
      </c>
      <c r="R625" s="77">
        <f t="shared" si="83"/>
        <v>0</v>
      </c>
      <c r="T625" s="77">
        <v>623</v>
      </c>
    </row>
    <row r="626" spans="1:20" hidden="1" outlineLevel="1">
      <c r="A626" s="29"/>
      <c r="B626" s="606">
        <v>300</v>
      </c>
      <c r="C626" s="616">
        <v>354</v>
      </c>
      <c r="D626" s="30">
        <v>7</v>
      </c>
      <c r="E626" s="56" t="s">
        <v>484</v>
      </c>
      <c r="F626" s="31" t="s">
        <v>485</v>
      </c>
      <c r="G626" s="904">
        <v>30</v>
      </c>
      <c r="H626" s="482" t="s">
        <v>0</v>
      </c>
      <c r="I626" s="320"/>
      <c r="J626" s="159">
        <v>0</v>
      </c>
      <c r="K626" s="58">
        <v>0</v>
      </c>
      <c r="L626" s="199">
        <f t="shared" ref="L626" si="88">J626+K626</f>
        <v>0</v>
      </c>
      <c r="M626" s="200">
        <f t="shared" ref="M626" si="89">L626*(G626+I626)</f>
        <v>0</v>
      </c>
      <c r="O626" s="77" t="b">
        <f t="shared" si="80"/>
        <v>0</v>
      </c>
      <c r="P626" s="77" t="b">
        <f t="shared" si="81"/>
        <v>0</v>
      </c>
      <c r="Q626" s="77" t="b">
        <f t="shared" si="82"/>
        <v>0</v>
      </c>
      <c r="R626" s="77">
        <f t="shared" si="83"/>
        <v>0</v>
      </c>
      <c r="T626" s="77">
        <v>624</v>
      </c>
    </row>
    <row r="627" spans="1:20" hidden="1" outlineLevel="1">
      <c r="A627" s="29"/>
      <c r="B627" s="606">
        <v>300</v>
      </c>
      <c r="C627" s="617">
        <v>354</v>
      </c>
      <c r="D627" s="37"/>
      <c r="E627" s="38" t="s">
        <v>487</v>
      </c>
      <c r="F627" s="38" t="s">
        <v>488</v>
      </c>
      <c r="G627" s="906"/>
      <c r="H627" s="39"/>
      <c r="I627" s="320"/>
      <c r="J627" s="159"/>
      <c r="K627" s="159"/>
      <c r="L627" s="232"/>
      <c r="M627" s="200"/>
      <c r="O627" s="77" t="b">
        <f t="shared" si="80"/>
        <v>1</v>
      </c>
      <c r="P627" s="77" t="b">
        <f t="shared" si="81"/>
        <v>1</v>
      </c>
      <c r="Q627" s="77" t="b">
        <f t="shared" si="82"/>
        <v>1</v>
      </c>
      <c r="R627" s="77">
        <f t="shared" si="83"/>
        <v>0</v>
      </c>
      <c r="T627" s="77">
        <v>625</v>
      </c>
    </row>
    <row r="628" spans="1:20" ht="25.5" hidden="1" outlineLevel="1">
      <c r="A628" s="29"/>
      <c r="B628" s="606">
        <v>300</v>
      </c>
      <c r="C628" s="617">
        <v>354</v>
      </c>
      <c r="D628" s="37"/>
      <c r="E628" s="449" t="s">
        <v>493</v>
      </c>
      <c r="F628" s="449" t="s">
        <v>490</v>
      </c>
      <c r="G628" s="906"/>
      <c r="H628" s="39"/>
      <c r="I628" s="320"/>
      <c r="J628" s="159"/>
      <c r="K628" s="159"/>
      <c r="L628" s="232"/>
      <c r="M628" s="200"/>
      <c r="O628" s="77" t="b">
        <f t="shared" si="80"/>
        <v>1</v>
      </c>
      <c r="P628" s="77" t="b">
        <f t="shared" si="81"/>
        <v>1</v>
      </c>
      <c r="Q628" s="77" t="b">
        <f t="shared" si="82"/>
        <v>1</v>
      </c>
      <c r="R628" s="77">
        <f t="shared" si="83"/>
        <v>0</v>
      </c>
      <c r="T628" s="77">
        <v>626</v>
      </c>
    </row>
    <row r="629" spans="1:20" ht="22.5" hidden="1" outlineLevel="1">
      <c r="A629" s="29"/>
      <c r="B629" s="606">
        <v>300</v>
      </c>
      <c r="C629" s="616">
        <v>354</v>
      </c>
      <c r="D629" s="30">
        <v>8</v>
      </c>
      <c r="E629" s="31" t="s">
        <v>501</v>
      </c>
      <c r="F629" s="31" t="s">
        <v>502</v>
      </c>
      <c r="G629" s="904">
        <v>220</v>
      </c>
      <c r="H629" s="482" t="s">
        <v>0</v>
      </c>
      <c r="I629" s="320"/>
      <c r="J629" s="159">
        <v>0</v>
      </c>
      <c r="K629" s="58">
        <v>0</v>
      </c>
      <c r="L629" s="199">
        <f>J629+K629</f>
        <v>0</v>
      </c>
      <c r="M629" s="200">
        <f>L629*(G629+I629)</f>
        <v>0</v>
      </c>
      <c r="O629" s="77" t="b">
        <f t="shared" si="80"/>
        <v>0</v>
      </c>
      <c r="P629" s="77" t="b">
        <f t="shared" si="81"/>
        <v>0</v>
      </c>
      <c r="Q629" s="77" t="b">
        <f t="shared" si="82"/>
        <v>0</v>
      </c>
      <c r="R629" s="77">
        <f t="shared" si="83"/>
        <v>0</v>
      </c>
      <c r="T629" s="77">
        <v>627</v>
      </c>
    </row>
    <row r="630" spans="1:20" ht="22.5" hidden="1" outlineLevel="1">
      <c r="A630" s="29"/>
      <c r="B630" s="606">
        <v>300</v>
      </c>
      <c r="C630" s="616">
        <v>354</v>
      </c>
      <c r="D630" s="30">
        <v>9</v>
      </c>
      <c r="E630" s="31" t="s">
        <v>1871</v>
      </c>
      <c r="F630" s="31" t="s">
        <v>486</v>
      </c>
      <c r="G630" s="904">
        <v>220</v>
      </c>
      <c r="H630" s="482" t="s">
        <v>0</v>
      </c>
      <c r="I630" s="320"/>
      <c r="J630" s="159">
        <v>0</v>
      </c>
      <c r="K630" s="58">
        <v>0</v>
      </c>
      <c r="L630" s="199">
        <f>J630+K630</f>
        <v>0</v>
      </c>
      <c r="M630" s="200">
        <f>L630*(G630+I630)</f>
        <v>0</v>
      </c>
      <c r="O630" s="77" t="b">
        <f t="shared" si="80"/>
        <v>0</v>
      </c>
      <c r="P630" s="77" t="b">
        <f t="shared" si="81"/>
        <v>0</v>
      </c>
      <c r="Q630" s="77" t="b">
        <f t="shared" si="82"/>
        <v>0</v>
      </c>
      <c r="R630" s="77">
        <f t="shared" si="83"/>
        <v>0</v>
      </c>
      <c r="T630" s="77">
        <v>628</v>
      </c>
    </row>
    <row r="631" spans="1:20" hidden="1" outlineLevel="1">
      <c r="A631" s="29"/>
      <c r="B631" s="606">
        <v>300</v>
      </c>
      <c r="C631" s="616">
        <v>354</v>
      </c>
      <c r="D631" s="30">
        <v>10</v>
      </c>
      <c r="E631" s="31" t="s">
        <v>483</v>
      </c>
      <c r="F631" s="56" t="s">
        <v>450</v>
      </c>
      <c r="G631" s="904">
        <v>220</v>
      </c>
      <c r="H631" s="482" t="s">
        <v>0</v>
      </c>
      <c r="I631" s="320"/>
      <c r="J631" s="159">
        <v>0</v>
      </c>
      <c r="K631" s="58">
        <v>0</v>
      </c>
      <c r="L631" s="199">
        <f>J631+K631</f>
        <v>0</v>
      </c>
      <c r="M631" s="200">
        <f>L631*(G631+I631)</f>
        <v>0</v>
      </c>
      <c r="O631" s="77" t="b">
        <f t="shared" si="80"/>
        <v>0</v>
      </c>
      <c r="P631" s="77" t="b">
        <f t="shared" si="81"/>
        <v>0</v>
      </c>
      <c r="Q631" s="77" t="b">
        <f t="shared" si="82"/>
        <v>0</v>
      </c>
      <c r="R631" s="77">
        <f t="shared" si="83"/>
        <v>0</v>
      </c>
      <c r="T631" s="77">
        <v>629</v>
      </c>
    </row>
    <row r="632" spans="1:20" hidden="1" outlineLevel="1">
      <c r="A632" s="29"/>
      <c r="B632" s="606">
        <v>300</v>
      </c>
      <c r="C632" s="616">
        <v>354</v>
      </c>
      <c r="D632" s="30">
        <v>11</v>
      </c>
      <c r="E632" s="31" t="s">
        <v>484</v>
      </c>
      <c r="F632" s="31" t="s">
        <v>485</v>
      </c>
      <c r="G632" s="904">
        <v>220</v>
      </c>
      <c r="H632" s="482" t="s">
        <v>0</v>
      </c>
      <c r="I632" s="320"/>
      <c r="J632" s="159">
        <v>0</v>
      </c>
      <c r="K632" s="58">
        <v>0</v>
      </c>
      <c r="L632" s="199">
        <f>J632+K632</f>
        <v>0</v>
      </c>
      <c r="M632" s="200">
        <f>L632*(G632+I632)</f>
        <v>0</v>
      </c>
      <c r="O632" s="77" t="b">
        <f t="shared" si="80"/>
        <v>0</v>
      </c>
      <c r="P632" s="77" t="b">
        <f t="shared" si="81"/>
        <v>0</v>
      </c>
      <c r="Q632" s="77" t="b">
        <f t="shared" si="82"/>
        <v>0</v>
      </c>
      <c r="R632" s="77">
        <f t="shared" si="83"/>
        <v>0</v>
      </c>
      <c r="T632" s="77">
        <v>630</v>
      </c>
    </row>
    <row r="633" spans="1:20" hidden="1" outlineLevel="1">
      <c r="A633" s="29"/>
      <c r="B633" s="606">
        <v>300</v>
      </c>
      <c r="C633" s="616">
        <v>354</v>
      </c>
      <c r="D633" s="30"/>
      <c r="E633" s="31" t="s">
        <v>487</v>
      </c>
      <c r="F633" s="31" t="s">
        <v>488</v>
      </c>
      <c r="G633" s="904"/>
      <c r="H633" s="32"/>
      <c r="I633" s="320"/>
      <c r="J633" s="159"/>
      <c r="K633" s="58"/>
      <c r="L633" s="199"/>
      <c r="M633" s="200"/>
      <c r="O633" s="77" t="b">
        <f t="shared" si="80"/>
        <v>1</v>
      </c>
      <c r="P633" s="77" t="b">
        <f t="shared" si="81"/>
        <v>1</v>
      </c>
      <c r="Q633" s="77" t="b">
        <f t="shared" si="82"/>
        <v>1</v>
      </c>
      <c r="R633" s="77">
        <f t="shared" si="83"/>
        <v>0</v>
      </c>
      <c r="T633" s="77">
        <v>631</v>
      </c>
    </row>
    <row r="634" spans="1:20" ht="25.5" hidden="1" outlineLevel="1">
      <c r="A634" s="29"/>
      <c r="B634" s="606">
        <v>300</v>
      </c>
      <c r="C634" s="616">
        <v>354</v>
      </c>
      <c r="D634" s="30"/>
      <c r="E634" s="50" t="s">
        <v>495</v>
      </c>
      <c r="F634" s="50" t="s">
        <v>496</v>
      </c>
      <c r="G634" s="904"/>
      <c r="H634" s="482"/>
      <c r="I634" s="320"/>
      <c r="J634" s="159"/>
      <c r="K634" s="58"/>
      <c r="L634" s="199"/>
      <c r="M634" s="200"/>
      <c r="O634" s="77" t="b">
        <f t="shared" si="80"/>
        <v>1</v>
      </c>
      <c r="P634" s="77" t="b">
        <f t="shared" si="81"/>
        <v>1</v>
      </c>
      <c r="Q634" s="77" t="b">
        <f t="shared" si="82"/>
        <v>1</v>
      </c>
      <c r="R634" s="77">
        <f t="shared" si="83"/>
        <v>0</v>
      </c>
      <c r="T634" s="77">
        <v>632</v>
      </c>
    </row>
    <row r="635" spans="1:20" ht="22.5" hidden="1" outlineLevel="1">
      <c r="A635" s="29"/>
      <c r="B635" s="606">
        <v>300</v>
      </c>
      <c r="C635" s="616">
        <v>354</v>
      </c>
      <c r="D635" s="30">
        <v>12</v>
      </c>
      <c r="E635" s="31" t="s">
        <v>511</v>
      </c>
      <c r="F635" s="31" t="s">
        <v>512</v>
      </c>
      <c r="G635" s="904">
        <v>1240</v>
      </c>
      <c r="H635" s="482" t="s">
        <v>0</v>
      </c>
      <c r="I635" s="320"/>
      <c r="J635" s="159">
        <v>0</v>
      </c>
      <c r="K635" s="58">
        <v>0</v>
      </c>
      <c r="L635" s="199">
        <f>J635+K635</f>
        <v>0</v>
      </c>
      <c r="M635" s="200">
        <f>L635*(G635+I635)</f>
        <v>0</v>
      </c>
      <c r="O635" s="77" t="b">
        <f t="shared" si="80"/>
        <v>0</v>
      </c>
      <c r="P635" s="77" t="b">
        <f t="shared" si="81"/>
        <v>0</v>
      </c>
      <c r="Q635" s="77" t="b">
        <f t="shared" si="82"/>
        <v>0</v>
      </c>
      <c r="R635" s="77">
        <f t="shared" si="83"/>
        <v>0</v>
      </c>
      <c r="T635" s="77">
        <v>633</v>
      </c>
    </row>
    <row r="636" spans="1:20" hidden="1" outlineLevel="1">
      <c r="A636" s="29"/>
      <c r="B636" s="606">
        <v>300</v>
      </c>
      <c r="C636" s="616">
        <v>354</v>
      </c>
      <c r="D636" s="30">
        <v>13</v>
      </c>
      <c r="E636" s="31" t="s">
        <v>497</v>
      </c>
      <c r="F636" s="31" t="s">
        <v>494</v>
      </c>
      <c r="G636" s="904">
        <v>1240</v>
      </c>
      <c r="H636" s="482" t="s">
        <v>0</v>
      </c>
      <c r="I636" s="320"/>
      <c r="J636" s="159">
        <v>0</v>
      </c>
      <c r="K636" s="58">
        <v>0</v>
      </c>
      <c r="L636" s="199">
        <f>J636+K636</f>
        <v>0</v>
      </c>
      <c r="M636" s="200">
        <f>L636*(G636+I636)</f>
        <v>0</v>
      </c>
      <c r="O636" s="77" t="b">
        <f t="shared" si="80"/>
        <v>0</v>
      </c>
      <c r="P636" s="77" t="b">
        <f t="shared" si="81"/>
        <v>0</v>
      </c>
      <c r="Q636" s="77" t="b">
        <f t="shared" si="82"/>
        <v>0</v>
      </c>
      <c r="R636" s="77">
        <f t="shared" si="83"/>
        <v>0</v>
      </c>
      <c r="T636" s="77">
        <v>634</v>
      </c>
    </row>
    <row r="637" spans="1:20" ht="22.5" hidden="1" outlineLevel="1">
      <c r="A637" s="29"/>
      <c r="B637" s="606">
        <v>300</v>
      </c>
      <c r="C637" s="616">
        <v>354</v>
      </c>
      <c r="D637" s="30">
        <v>14</v>
      </c>
      <c r="E637" s="31" t="s">
        <v>1876</v>
      </c>
      <c r="F637" s="31" t="s">
        <v>498</v>
      </c>
      <c r="G637" s="904">
        <v>1240</v>
      </c>
      <c r="H637" s="482" t="s">
        <v>0</v>
      </c>
      <c r="I637" s="320"/>
      <c r="J637" s="159">
        <v>0</v>
      </c>
      <c r="K637" s="58">
        <v>0</v>
      </c>
      <c r="L637" s="199">
        <f>J637+K637</f>
        <v>0</v>
      </c>
      <c r="M637" s="200">
        <f>L637*(G637+I637)</f>
        <v>0</v>
      </c>
      <c r="O637" s="77" t="b">
        <f t="shared" si="80"/>
        <v>0</v>
      </c>
      <c r="P637" s="77" t="b">
        <f t="shared" si="81"/>
        <v>0</v>
      </c>
      <c r="Q637" s="77" t="b">
        <f t="shared" si="82"/>
        <v>0</v>
      </c>
      <c r="R637" s="77">
        <f t="shared" si="83"/>
        <v>0</v>
      </c>
      <c r="T637" s="77">
        <v>635</v>
      </c>
    </row>
    <row r="638" spans="1:20" hidden="1" outlineLevel="1">
      <c r="A638" s="29"/>
      <c r="B638" s="606">
        <v>300</v>
      </c>
      <c r="C638" s="616">
        <v>354</v>
      </c>
      <c r="D638" s="30">
        <v>15</v>
      </c>
      <c r="E638" s="31" t="s">
        <v>483</v>
      </c>
      <c r="F638" s="31" t="s">
        <v>450</v>
      </c>
      <c r="G638" s="904">
        <v>1240</v>
      </c>
      <c r="H638" s="482" t="s">
        <v>0</v>
      </c>
      <c r="I638" s="320"/>
      <c r="J638" s="159">
        <v>0</v>
      </c>
      <c r="K638" s="58">
        <v>0</v>
      </c>
      <c r="L638" s="199">
        <f>J638+K638</f>
        <v>0</v>
      </c>
      <c r="M638" s="200">
        <f>L638*(G638+I638)</f>
        <v>0</v>
      </c>
      <c r="O638" s="77" t="b">
        <f t="shared" si="80"/>
        <v>0</v>
      </c>
      <c r="P638" s="77" t="b">
        <f t="shared" si="81"/>
        <v>0</v>
      </c>
      <c r="Q638" s="77" t="b">
        <f t="shared" si="82"/>
        <v>0</v>
      </c>
      <c r="R638" s="77">
        <f t="shared" si="83"/>
        <v>0</v>
      </c>
      <c r="T638" s="77">
        <v>636</v>
      </c>
    </row>
    <row r="639" spans="1:20" hidden="1" outlineLevel="1">
      <c r="A639" s="29"/>
      <c r="B639" s="606">
        <v>300</v>
      </c>
      <c r="C639" s="616">
        <v>354</v>
      </c>
      <c r="D639" s="30">
        <v>16</v>
      </c>
      <c r="E639" s="31" t="s">
        <v>484</v>
      </c>
      <c r="F639" s="31" t="s">
        <v>485</v>
      </c>
      <c r="G639" s="904">
        <v>1240</v>
      </c>
      <c r="H639" s="482" t="s">
        <v>0</v>
      </c>
      <c r="I639" s="320"/>
      <c r="J639" s="159">
        <v>0</v>
      </c>
      <c r="K639" s="58">
        <v>0</v>
      </c>
      <c r="L639" s="199">
        <f>J639+K639</f>
        <v>0</v>
      </c>
      <c r="M639" s="200">
        <f>L639*(G639+I639)</f>
        <v>0</v>
      </c>
      <c r="O639" s="77" t="b">
        <f t="shared" si="80"/>
        <v>0</v>
      </c>
      <c r="P639" s="77" t="b">
        <f t="shared" si="81"/>
        <v>0</v>
      </c>
      <c r="Q639" s="77" t="b">
        <f t="shared" si="82"/>
        <v>0</v>
      </c>
      <c r="R639" s="77">
        <f t="shared" si="83"/>
        <v>0</v>
      </c>
      <c r="T639" s="77">
        <v>637</v>
      </c>
    </row>
    <row r="640" spans="1:20" ht="22.5" hidden="1" outlineLevel="1">
      <c r="A640" s="29"/>
      <c r="B640" s="606">
        <v>300</v>
      </c>
      <c r="C640" s="616">
        <v>354</v>
      </c>
      <c r="D640" s="30"/>
      <c r="E640" s="675" t="s">
        <v>487</v>
      </c>
      <c r="F640" s="675" t="s">
        <v>488</v>
      </c>
      <c r="G640" s="904"/>
      <c r="H640" s="32"/>
      <c r="I640" s="320"/>
      <c r="J640" s="159"/>
      <c r="K640" s="58"/>
      <c r="L640" s="199"/>
      <c r="M640" s="200"/>
      <c r="O640" s="77" t="b">
        <f t="shared" si="80"/>
        <v>1</v>
      </c>
      <c r="P640" s="77" t="b">
        <f t="shared" si="81"/>
        <v>1</v>
      </c>
      <c r="Q640" s="77" t="b">
        <f t="shared" si="82"/>
        <v>1</v>
      </c>
      <c r="R640" s="77">
        <f t="shared" si="83"/>
        <v>0</v>
      </c>
      <c r="T640" s="77">
        <v>638</v>
      </c>
    </row>
    <row r="641" spans="1:20" s="16" customFormat="1" hidden="1" outlineLevel="1">
      <c r="A641" s="29"/>
      <c r="B641" s="613"/>
      <c r="C641" s="616"/>
      <c r="D641" s="30"/>
      <c r="E641" s="50" t="s">
        <v>513</v>
      </c>
      <c r="F641" s="50" t="s">
        <v>514</v>
      </c>
      <c r="G641" s="909"/>
      <c r="H641" s="57"/>
      <c r="I641" s="321"/>
      <c r="J641" s="301"/>
      <c r="K641" s="59"/>
      <c r="L641" s="201"/>
      <c r="M641" s="202"/>
      <c r="O641" s="77" t="b">
        <f t="shared" si="80"/>
        <v>1</v>
      </c>
      <c r="P641" s="77" t="b">
        <f t="shared" si="81"/>
        <v>1</v>
      </c>
      <c r="Q641" s="77" t="b">
        <f t="shared" si="82"/>
        <v>1</v>
      </c>
      <c r="R641" s="77">
        <f t="shared" si="83"/>
        <v>0</v>
      </c>
      <c r="T641" s="77">
        <v>639</v>
      </c>
    </row>
    <row r="642" spans="1:20" ht="22.5" hidden="1" outlineLevel="1">
      <c r="A642" s="29"/>
      <c r="B642" s="606">
        <v>300</v>
      </c>
      <c r="C642" s="616">
        <v>354</v>
      </c>
      <c r="D642" s="30">
        <v>17</v>
      </c>
      <c r="E642" s="248" t="s">
        <v>392</v>
      </c>
      <c r="F642" s="248" t="s">
        <v>393</v>
      </c>
      <c r="G642" s="904">
        <v>230</v>
      </c>
      <c r="H642" s="482" t="s">
        <v>0</v>
      </c>
      <c r="I642" s="320"/>
      <c r="J642" s="159">
        <v>0</v>
      </c>
      <c r="K642" s="58">
        <v>0</v>
      </c>
      <c r="L642" s="199">
        <f>J642+K642</f>
        <v>0</v>
      </c>
      <c r="M642" s="200">
        <f>L642*(G642+I642)</f>
        <v>0</v>
      </c>
      <c r="O642" s="77" t="b">
        <f t="shared" si="80"/>
        <v>0</v>
      </c>
      <c r="P642" s="77" t="b">
        <f t="shared" si="81"/>
        <v>0</v>
      </c>
      <c r="Q642" s="77" t="b">
        <f t="shared" si="82"/>
        <v>0</v>
      </c>
      <c r="R642" s="77">
        <f t="shared" si="83"/>
        <v>0</v>
      </c>
      <c r="T642" s="77">
        <v>640</v>
      </c>
    </row>
    <row r="643" spans="1:20" ht="22.5" hidden="1" outlineLevel="1">
      <c r="A643" s="29"/>
      <c r="B643" s="606">
        <v>300</v>
      </c>
      <c r="C643" s="616">
        <v>354</v>
      </c>
      <c r="D643" s="30">
        <v>18</v>
      </c>
      <c r="E643" s="248" t="s">
        <v>394</v>
      </c>
      <c r="F643" s="248" t="s">
        <v>395</v>
      </c>
      <c r="G643" s="904">
        <v>25</v>
      </c>
      <c r="H643" s="482" t="s">
        <v>0</v>
      </c>
      <c r="I643" s="320"/>
      <c r="J643" s="159">
        <v>0</v>
      </c>
      <c r="K643" s="58">
        <v>0</v>
      </c>
      <c r="L643" s="199">
        <f>J643+K643</f>
        <v>0</v>
      </c>
      <c r="M643" s="200">
        <f>L643*(G643+I643)</f>
        <v>0</v>
      </c>
      <c r="O643" s="77" t="b">
        <f t="shared" si="80"/>
        <v>0</v>
      </c>
      <c r="P643" s="77" t="b">
        <f t="shared" si="81"/>
        <v>0</v>
      </c>
      <c r="Q643" s="77" t="b">
        <f t="shared" si="82"/>
        <v>0</v>
      </c>
      <c r="R643" s="77">
        <f t="shared" si="83"/>
        <v>0</v>
      </c>
      <c r="T643" s="77">
        <v>641</v>
      </c>
    </row>
    <row r="644" spans="1:20" ht="23.25" hidden="1" outlineLevel="1" thickBot="1">
      <c r="A644" s="29"/>
      <c r="B644" s="606">
        <v>300</v>
      </c>
      <c r="C644" s="617">
        <v>354</v>
      </c>
      <c r="D644" s="37">
        <v>19</v>
      </c>
      <c r="E644" s="248" t="s">
        <v>396</v>
      </c>
      <c r="F644" s="248" t="s">
        <v>397</v>
      </c>
      <c r="G644" s="906">
        <v>45</v>
      </c>
      <c r="H644" s="483" t="s">
        <v>0</v>
      </c>
      <c r="I644" s="320"/>
      <c r="J644" s="159">
        <v>0</v>
      </c>
      <c r="K644" s="159">
        <v>0</v>
      </c>
      <c r="L644" s="232">
        <f>J644+K644</f>
        <v>0</v>
      </c>
      <c r="M644" s="200">
        <f>L644*(G644+I644)</f>
        <v>0</v>
      </c>
      <c r="O644" s="77" t="b">
        <f t="shared" si="80"/>
        <v>0</v>
      </c>
      <c r="P644" s="77" t="b">
        <f t="shared" si="81"/>
        <v>0</v>
      </c>
      <c r="Q644" s="77" t="b">
        <f t="shared" si="82"/>
        <v>0</v>
      </c>
      <c r="R644" s="77">
        <f t="shared" si="83"/>
        <v>0</v>
      </c>
      <c r="T644" s="77">
        <v>642</v>
      </c>
    </row>
    <row r="645" spans="1:20" ht="13.5" hidden="1" outlineLevel="1" thickBot="1">
      <c r="A645" s="33"/>
      <c r="B645" s="609">
        <v>300</v>
      </c>
      <c r="C645" s="625">
        <v>354</v>
      </c>
      <c r="D645" s="431"/>
      <c r="E645" s="60" t="s">
        <v>194</v>
      </c>
      <c r="F645" s="60" t="s">
        <v>195</v>
      </c>
      <c r="G645" s="905"/>
      <c r="H645" s="294"/>
      <c r="I645" s="323"/>
      <c r="J645" s="95"/>
      <c r="K645" s="23"/>
      <c r="L645" s="194"/>
      <c r="M645" s="203">
        <f>SUM(M617:M644)</f>
        <v>0</v>
      </c>
      <c r="O645" s="77" t="b">
        <f t="shared" si="80"/>
        <v>1</v>
      </c>
      <c r="P645" s="77" t="b">
        <f t="shared" si="81"/>
        <v>1</v>
      </c>
      <c r="Q645" s="77" t="b">
        <f t="shared" si="82"/>
        <v>0</v>
      </c>
      <c r="R645" s="77" t="str">
        <f t="shared" si="83"/>
        <v>!!!</v>
      </c>
      <c r="T645" s="77">
        <v>643</v>
      </c>
    </row>
    <row r="646" spans="1:20" ht="15.75" hidden="1" outlineLevel="1" thickBot="1">
      <c r="A646" s="576"/>
      <c r="B646" s="601">
        <v>300</v>
      </c>
      <c r="C646" s="624">
        <v>354</v>
      </c>
      <c r="D646" s="556"/>
      <c r="E646" s="1" t="s">
        <v>558</v>
      </c>
      <c r="F646" s="1" t="s">
        <v>557</v>
      </c>
      <c r="G646" s="902"/>
      <c r="H646" s="293"/>
      <c r="I646" s="325"/>
      <c r="J646" s="298"/>
      <c r="K646" s="2"/>
      <c r="L646" s="205"/>
      <c r="M646" s="206"/>
      <c r="O646" s="77" t="b">
        <f t="shared" si="80"/>
        <v>1</v>
      </c>
      <c r="P646" s="77" t="b">
        <f t="shared" si="81"/>
        <v>1</v>
      </c>
      <c r="Q646" s="77" t="b">
        <f t="shared" si="82"/>
        <v>1</v>
      </c>
      <c r="R646" s="77">
        <f t="shared" si="83"/>
        <v>0</v>
      </c>
      <c r="T646" s="77">
        <v>644</v>
      </c>
    </row>
    <row r="647" spans="1:20" ht="67.5" hidden="1" outlineLevel="1">
      <c r="A647" s="29"/>
      <c r="B647" s="606">
        <v>300</v>
      </c>
      <c r="C647" s="616">
        <v>354</v>
      </c>
      <c r="D647" s="30">
        <v>20</v>
      </c>
      <c r="E647" s="682" t="s">
        <v>5569</v>
      </c>
      <c r="F647" s="682" t="s">
        <v>4732</v>
      </c>
      <c r="G647" s="904">
        <v>12.7</v>
      </c>
      <c r="H647" s="32" t="s">
        <v>13</v>
      </c>
      <c r="I647" s="320"/>
      <c r="J647" s="159">
        <v>0</v>
      </c>
      <c r="K647" s="58">
        <v>0</v>
      </c>
      <c r="L647" s="199">
        <f t="shared" ref="L647:L672" si="90">J647+K647</f>
        <v>0</v>
      </c>
      <c r="M647" s="200">
        <f t="shared" ref="M647:M672" si="91">L647*(G647+I647)</f>
        <v>0</v>
      </c>
      <c r="O647" s="77" t="b">
        <f t="shared" si="80"/>
        <v>0</v>
      </c>
      <c r="P647" s="77" t="b">
        <f t="shared" si="81"/>
        <v>0</v>
      </c>
      <c r="Q647" s="77" t="b">
        <f t="shared" si="82"/>
        <v>0</v>
      </c>
      <c r="R647" s="77">
        <f t="shared" si="83"/>
        <v>0</v>
      </c>
      <c r="T647" s="77">
        <v>645</v>
      </c>
    </row>
    <row r="648" spans="1:20" ht="67.5" hidden="1" outlineLevel="1">
      <c r="A648" s="29"/>
      <c r="B648" s="606">
        <v>300</v>
      </c>
      <c r="C648" s="616">
        <v>354</v>
      </c>
      <c r="D648" s="30">
        <v>21</v>
      </c>
      <c r="E648" s="682" t="s">
        <v>5570</v>
      </c>
      <c r="F648" s="682" t="s">
        <v>4729</v>
      </c>
      <c r="G648" s="904">
        <v>19.8</v>
      </c>
      <c r="H648" s="32" t="s">
        <v>13</v>
      </c>
      <c r="I648" s="320"/>
      <c r="J648" s="159">
        <v>0</v>
      </c>
      <c r="K648" s="58">
        <v>0</v>
      </c>
      <c r="L648" s="199">
        <f t="shared" si="90"/>
        <v>0</v>
      </c>
      <c r="M648" s="200">
        <f t="shared" si="91"/>
        <v>0</v>
      </c>
      <c r="O648" s="77" t="b">
        <f t="shared" si="80"/>
        <v>0</v>
      </c>
      <c r="P648" s="77" t="b">
        <f t="shared" si="81"/>
        <v>0</v>
      </c>
      <c r="Q648" s="77" t="b">
        <f t="shared" si="82"/>
        <v>0</v>
      </c>
      <c r="R648" s="77">
        <f t="shared" si="83"/>
        <v>0</v>
      </c>
      <c r="T648" s="77">
        <v>646</v>
      </c>
    </row>
    <row r="649" spans="1:20" ht="56.25" hidden="1" outlineLevel="1">
      <c r="A649" s="29"/>
      <c r="B649" s="606">
        <v>300</v>
      </c>
      <c r="C649" s="616">
        <v>354</v>
      </c>
      <c r="D649" s="30">
        <v>22</v>
      </c>
      <c r="E649" s="682" t="s">
        <v>4734</v>
      </c>
      <c r="F649" s="248" t="s">
        <v>4733</v>
      </c>
      <c r="G649" s="904">
        <v>0</v>
      </c>
      <c r="H649" s="32" t="s">
        <v>13</v>
      </c>
      <c r="I649" s="320"/>
      <c r="J649" s="159">
        <v>0</v>
      </c>
      <c r="K649" s="58">
        <v>0</v>
      </c>
      <c r="L649" s="199">
        <f t="shared" ref="L649" si="92">J649+K649</f>
        <v>0</v>
      </c>
      <c r="M649" s="200">
        <f t="shared" ref="M649" si="93">L649*(G649+I649)</f>
        <v>0</v>
      </c>
      <c r="O649" s="77" t="b">
        <f t="shared" si="80"/>
        <v>0</v>
      </c>
      <c r="P649" s="77" t="b">
        <f t="shared" si="81"/>
        <v>0</v>
      </c>
      <c r="Q649" s="77" t="b">
        <f t="shared" si="82"/>
        <v>0</v>
      </c>
      <c r="R649" s="77">
        <f t="shared" si="83"/>
        <v>0</v>
      </c>
      <c r="T649" s="77">
        <v>647</v>
      </c>
    </row>
    <row r="650" spans="1:20" ht="67.5" hidden="1" outlineLevel="1">
      <c r="A650" s="29"/>
      <c r="B650" s="606">
        <v>300</v>
      </c>
      <c r="C650" s="616">
        <v>354</v>
      </c>
      <c r="D650" s="30">
        <v>23</v>
      </c>
      <c r="E650" s="682" t="s">
        <v>4731</v>
      </c>
      <c r="F650" s="248" t="s">
        <v>4730</v>
      </c>
      <c r="G650" s="904">
        <v>9.9</v>
      </c>
      <c r="H650" s="32" t="s">
        <v>13</v>
      </c>
      <c r="I650" s="320"/>
      <c r="J650" s="159">
        <v>0</v>
      </c>
      <c r="K650" s="58">
        <v>0</v>
      </c>
      <c r="L650" s="199">
        <f t="shared" si="90"/>
        <v>0</v>
      </c>
      <c r="M650" s="200">
        <f t="shared" si="91"/>
        <v>0</v>
      </c>
      <c r="O650" s="77" t="b">
        <f t="shared" ref="O650:O712" si="94">ISBLANK(D650)</f>
        <v>0</v>
      </c>
      <c r="P650" s="77" t="b">
        <f t="shared" ref="P650:P712" si="95">ISBLANK(G650)</f>
        <v>0</v>
      </c>
      <c r="Q650" s="77" t="b">
        <f t="shared" ref="Q650:Q712" si="96">ISBLANK(M650)</f>
        <v>0</v>
      </c>
      <c r="R650" s="77">
        <f t="shared" ref="R650:R712" si="97">IF(AND(O650=P650,O650=Q650),,"!!!")</f>
        <v>0</v>
      </c>
      <c r="T650" s="77">
        <v>648</v>
      </c>
    </row>
    <row r="651" spans="1:20" ht="45" hidden="1" outlineLevel="1">
      <c r="A651" s="29"/>
      <c r="B651" s="606">
        <v>300</v>
      </c>
      <c r="C651" s="616">
        <v>354</v>
      </c>
      <c r="D651" s="30">
        <v>24</v>
      </c>
      <c r="E651" s="682" t="s">
        <v>1877</v>
      </c>
      <c r="F651" s="248" t="s">
        <v>525</v>
      </c>
      <c r="G651" s="904">
        <v>11.8</v>
      </c>
      <c r="H651" s="32" t="s">
        <v>13</v>
      </c>
      <c r="I651" s="320"/>
      <c r="J651" s="159">
        <v>0</v>
      </c>
      <c r="K651" s="58">
        <v>0</v>
      </c>
      <c r="L651" s="199">
        <f t="shared" si="90"/>
        <v>0</v>
      </c>
      <c r="M651" s="200">
        <f t="shared" si="91"/>
        <v>0</v>
      </c>
      <c r="O651" s="77" t="b">
        <f t="shared" si="94"/>
        <v>0</v>
      </c>
      <c r="P651" s="77" t="b">
        <f t="shared" si="95"/>
        <v>0</v>
      </c>
      <c r="Q651" s="77" t="b">
        <f t="shared" si="96"/>
        <v>0</v>
      </c>
      <c r="R651" s="77">
        <f t="shared" si="97"/>
        <v>0</v>
      </c>
      <c r="T651" s="77">
        <v>649</v>
      </c>
    </row>
    <row r="652" spans="1:20" ht="45" hidden="1" outlineLevel="1">
      <c r="A652" s="29"/>
      <c r="B652" s="606">
        <v>300</v>
      </c>
      <c r="C652" s="616">
        <v>354</v>
      </c>
      <c r="D652" s="30">
        <v>25</v>
      </c>
      <c r="E652" s="682" t="s">
        <v>1878</v>
      </c>
      <c r="F652" s="248" t="s">
        <v>520</v>
      </c>
      <c r="G652" s="904">
        <v>5</v>
      </c>
      <c r="H652" s="32" t="s">
        <v>13</v>
      </c>
      <c r="I652" s="320"/>
      <c r="J652" s="159">
        <v>0</v>
      </c>
      <c r="K652" s="58">
        <v>0</v>
      </c>
      <c r="L652" s="199">
        <f t="shared" si="90"/>
        <v>0</v>
      </c>
      <c r="M652" s="200">
        <f t="shared" si="91"/>
        <v>0</v>
      </c>
      <c r="O652" s="77" t="b">
        <f t="shared" si="94"/>
        <v>0</v>
      </c>
      <c r="P652" s="77" t="b">
        <f t="shared" si="95"/>
        <v>0</v>
      </c>
      <c r="Q652" s="77" t="b">
        <f t="shared" si="96"/>
        <v>0</v>
      </c>
      <c r="R652" s="77">
        <f t="shared" si="97"/>
        <v>0</v>
      </c>
      <c r="T652" s="77">
        <v>650</v>
      </c>
    </row>
    <row r="653" spans="1:20" ht="45" hidden="1" outlineLevel="1">
      <c r="A653" s="29"/>
      <c r="B653" s="606">
        <v>300</v>
      </c>
      <c r="C653" s="616">
        <v>354</v>
      </c>
      <c r="D653" s="30">
        <v>26</v>
      </c>
      <c r="E653" s="682" t="s">
        <v>527</v>
      </c>
      <c r="F653" s="248" t="s">
        <v>526</v>
      </c>
      <c r="G653" s="904">
        <v>10</v>
      </c>
      <c r="H653" s="32" t="s">
        <v>0</v>
      </c>
      <c r="I653" s="320"/>
      <c r="J653" s="159">
        <v>0</v>
      </c>
      <c r="K653" s="58">
        <v>0</v>
      </c>
      <c r="L653" s="199">
        <f t="shared" si="90"/>
        <v>0</v>
      </c>
      <c r="M653" s="200">
        <f t="shared" si="91"/>
        <v>0</v>
      </c>
      <c r="O653" s="77" t="b">
        <f t="shared" si="94"/>
        <v>0</v>
      </c>
      <c r="P653" s="77" t="b">
        <f t="shared" si="95"/>
        <v>0</v>
      </c>
      <c r="Q653" s="77" t="b">
        <f t="shared" si="96"/>
        <v>0</v>
      </c>
      <c r="R653" s="77">
        <f t="shared" si="97"/>
        <v>0</v>
      </c>
      <c r="T653" s="77">
        <v>651</v>
      </c>
    </row>
    <row r="654" spans="1:20" ht="45" hidden="1" outlineLevel="1">
      <c r="A654" s="29"/>
      <c r="B654" s="606">
        <v>300</v>
      </c>
      <c r="C654" s="616">
        <v>354</v>
      </c>
      <c r="D654" s="30">
        <v>27</v>
      </c>
      <c r="E654" s="682" t="s">
        <v>531</v>
      </c>
      <c r="F654" s="682" t="s">
        <v>521</v>
      </c>
      <c r="G654" s="904">
        <v>8.5</v>
      </c>
      <c r="H654" s="32" t="s">
        <v>13</v>
      </c>
      <c r="I654" s="320"/>
      <c r="J654" s="159">
        <v>0</v>
      </c>
      <c r="K654" s="58">
        <v>0</v>
      </c>
      <c r="L654" s="199">
        <f t="shared" si="90"/>
        <v>0</v>
      </c>
      <c r="M654" s="200">
        <f t="shared" si="91"/>
        <v>0</v>
      </c>
      <c r="O654" s="77" t="b">
        <f t="shared" si="94"/>
        <v>0</v>
      </c>
      <c r="P654" s="77" t="b">
        <f t="shared" si="95"/>
        <v>0</v>
      </c>
      <c r="Q654" s="77" t="b">
        <f t="shared" si="96"/>
        <v>0</v>
      </c>
      <c r="R654" s="77">
        <f t="shared" si="97"/>
        <v>0</v>
      </c>
      <c r="T654" s="77">
        <v>652</v>
      </c>
    </row>
    <row r="655" spans="1:20" ht="45" hidden="1" outlineLevel="1">
      <c r="A655" s="29"/>
      <c r="B655" s="606">
        <v>300</v>
      </c>
      <c r="C655" s="616">
        <v>354</v>
      </c>
      <c r="D655" s="30">
        <v>28</v>
      </c>
      <c r="E655" s="682" t="s">
        <v>532</v>
      </c>
      <c r="F655" s="42" t="s">
        <v>528</v>
      </c>
      <c r="G655" s="904">
        <v>5.2</v>
      </c>
      <c r="H655" s="32" t="s">
        <v>0</v>
      </c>
      <c r="I655" s="320"/>
      <c r="J655" s="159">
        <v>0</v>
      </c>
      <c r="K655" s="58">
        <v>0</v>
      </c>
      <c r="L655" s="199">
        <f t="shared" si="90"/>
        <v>0</v>
      </c>
      <c r="M655" s="200">
        <f t="shared" si="91"/>
        <v>0</v>
      </c>
      <c r="O655" s="77" t="b">
        <f t="shared" si="94"/>
        <v>0</v>
      </c>
      <c r="P655" s="77" t="b">
        <f t="shared" si="95"/>
        <v>0</v>
      </c>
      <c r="Q655" s="77" t="b">
        <f t="shared" si="96"/>
        <v>0</v>
      </c>
      <c r="R655" s="77">
        <f t="shared" si="97"/>
        <v>0</v>
      </c>
      <c r="T655" s="77">
        <v>653</v>
      </c>
    </row>
    <row r="656" spans="1:20" ht="45" hidden="1" outlineLevel="1">
      <c r="A656" s="29"/>
      <c r="B656" s="606">
        <v>300</v>
      </c>
      <c r="C656" s="616">
        <v>354</v>
      </c>
      <c r="D656" s="30">
        <v>29</v>
      </c>
      <c r="E656" s="682" t="s">
        <v>533</v>
      </c>
      <c r="F656" s="248" t="s">
        <v>522</v>
      </c>
      <c r="G656" s="904">
        <v>5.7</v>
      </c>
      <c r="H656" s="32" t="s">
        <v>13</v>
      </c>
      <c r="I656" s="320"/>
      <c r="J656" s="159">
        <v>0</v>
      </c>
      <c r="K656" s="58">
        <v>0</v>
      </c>
      <c r="L656" s="199">
        <f t="shared" si="90"/>
        <v>0</v>
      </c>
      <c r="M656" s="200">
        <f t="shared" si="91"/>
        <v>0</v>
      </c>
      <c r="O656" s="77" t="b">
        <f t="shared" si="94"/>
        <v>0</v>
      </c>
      <c r="P656" s="77" t="b">
        <f t="shared" si="95"/>
        <v>0</v>
      </c>
      <c r="Q656" s="77" t="b">
        <f t="shared" si="96"/>
        <v>0</v>
      </c>
      <c r="R656" s="77">
        <f t="shared" si="97"/>
        <v>0</v>
      </c>
      <c r="T656" s="77">
        <v>654</v>
      </c>
    </row>
    <row r="657" spans="1:20" ht="45" hidden="1" outlineLevel="1">
      <c r="A657" s="29"/>
      <c r="B657" s="606">
        <v>300</v>
      </c>
      <c r="C657" s="616">
        <v>354</v>
      </c>
      <c r="D657" s="30">
        <v>30</v>
      </c>
      <c r="E657" s="682" t="s">
        <v>534</v>
      </c>
      <c r="F657" s="248" t="s">
        <v>529</v>
      </c>
      <c r="G657" s="904">
        <v>6.7</v>
      </c>
      <c r="H657" s="32" t="s">
        <v>0</v>
      </c>
      <c r="I657" s="320"/>
      <c r="J657" s="159">
        <v>0</v>
      </c>
      <c r="K657" s="58">
        <v>0</v>
      </c>
      <c r="L657" s="199">
        <f t="shared" si="90"/>
        <v>0</v>
      </c>
      <c r="M657" s="200">
        <f t="shared" si="91"/>
        <v>0</v>
      </c>
      <c r="O657" s="77" t="b">
        <f t="shared" si="94"/>
        <v>0</v>
      </c>
      <c r="P657" s="77" t="b">
        <f t="shared" si="95"/>
        <v>0</v>
      </c>
      <c r="Q657" s="77" t="b">
        <f t="shared" si="96"/>
        <v>0</v>
      </c>
      <c r="R657" s="77">
        <f t="shared" si="97"/>
        <v>0</v>
      </c>
      <c r="T657" s="77">
        <v>655</v>
      </c>
    </row>
    <row r="658" spans="1:20" ht="45" hidden="1" outlineLevel="1">
      <c r="A658" s="29"/>
      <c r="B658" s="606">
        <v>300</v>
      </c>
      <c r="C658" s="616">
        <v>354</v>
      </c>
      <c r="D658" s="30">
        <v>31</v>
      </c>
      <c r="E658" s="682" t="s">
        <v>535</v>
      </c>
      <c r="F658" s="248" t="s">
        <v>523</v>
      </c>
      <c r="G658" s="904">
        <v>23</v>
      </c>
      <c r="H658" s="32" t="s">
        <v>13</v>
      </c>
      <c r="I658" s="320"/>
      <c r="J658" s="159">
        <v>0</v>
      </c>
      <c r="K658" s="58">
        <v>0</v>
      </c>
      <c r="L658" s="199">
        <f t="shared" si="90"/>
        <v>0</v>
      </c>
      <c r="M658" s="200">
        <f t="shared" si="91"/>
        <v>0</v>
      </c>
      <c r="O658" s="77" t="b">
        <f t="shared" si="94"/>
        <v>0</v>
      </c>
      <c r="P658" s="77" t="b">
        <f t="shared" si="95"/>
        <v>0</v>
      </c>
      <c r="Q658" s="77" t="b">
        <f t="shared" si="96"/>
        <v>0</v>
      </c>
      <c r="R658" s="77">
        <f t="shared" si="97"/>
        <v>0</v>
      </c>
      <c r="T658" s="77">
        <v>656</v>
      </c>
    </row>
    <row r="659" spans="1:20" ht="45" hidden="1" outlineLevel="1">
      <c r="A659" s="29"/>
      <c r="B659" s="606">
        <v>300</v>
      </c>
      <c r="C659" s="616">
        <v>354</v>
      </c>
      <c r="D659" s="30">
        <v>32</v>
      </c>
      <c r="E659" s="682" t="s">
        <v>537</v>
      </c>
      <c r="F659" s="248" t="s">
        <v>530</v>
      </c>
      <c r="G659" s="904">
        <v>43.5</v>
      </c>
      <c r="H659" s="32" t="s">
        <v>0</v>
      </c>
      <c r="I659" s="320"/>
      <c r="J659" s="159">
        <v>0</v>
      </c>
      <c r="K659" s="58">
        <v>0</v>
      </c>
      <c r="L659" s="199">
        <f t="shared" si="90"/>
        <v>0</v>
      </c>
      <c r="M659" s="200">
        <f t="shared" si="91"/>
        <v>0</v>
      </c>
      <c r="O659" s="77" t="b">
        <f t="shared" si="94"/>
        <v>0</v>
      </c>
      <c r="P659" s="77" t="b">
        <f t="shared" si="95"/>
        <v>0</v>
      </c>
      <c r="Q659" s="77" t="b">
        <f t="shared" si="96"/>
        <v>0</v>
      </c>
      <c r="R659" s="77">
        <f t="shared" si="97"/>
        <v>0</v>
      </c>
      <c r="T659" s="77">
        <v>657</v>
      </c>
    </row>
    <row r="660" spans="1:20" ht="45" hidden="1" outlineLevel="1">
      <c r="A660" s="29"/>
      <c r="B660" s="606">
        <v>300</v>
      </c>
      <c r="C660" s="616">
        <v>354</v>
      </c>
      <c r="D660" s="30">
        <v>33</v>
      </c>
      <c r="E660" s="682" t="s">
        <v>536</v>
      </c>
      <c r="F660" s="248" t="s">
        <v>524</v>
      </c>
      <c r="G660" s="904">
        <v>209.4</v>
      </c>
      <c r="H660" s="32" t="s">
        <v>13</v>
      </c>
      <c r="I660" s="320"/>
      <c r="J660" s="159">
        <v>0</v>
      </c>
      <c r="K660" s="58">
        <v>0</v>
      </c>
      <c r="L660" s="199">
        <f t="shared" si="90"/>
        <v>0</v>
      </c>
      <c r="M660" s="200">
        <f t="shared" si="91"/>
        <v>0</v>
      </c>
      <c r="O660" s="77" t="b">
        <f t="shared" si="94"/>
        <v>0</v>
      </c>
      <c r="P660" s="77" t="b">
        <f t="shared" si="95"/>
        <v>0</v>
      </c>
      <c r="Q660" s="77" t="b">
        <f t="shared" si="96"/>
        <v>0</v>
      </c>
      <c r="R660" s="77">
        <f t="shared" si="97"/>
        <v>0</v>
      </c>
      <c r="T660" s="77">
        <v>658</v>
      </c>
    </row>
    <row r="661" spans="1:20" ht="33.75" hidden="1" outlineLevel="1">
      <c r="A661" s="29"/>
      <c r="B661" s="606">
        <v>300</v>
      </c>
      <c r="C661" s="616">
        <v>354</v>
      </c>
      <c r="D661" s="30">
        <v>34</v>
      </c>
      <c r="E661" s="682" t="s">
        <v>4722</v>
      </c>
      <c r="F661" s="682" t="s">
        <v>4717</v>
      </c>
      <c r="G661" s="904">
        <v>3</v>
      </c>
      <c r="H661" s="247" t="s">
        <v>3551</v>
      </c>
      <c r="I661" s="320"/>
      <c r="J661" s="159">
        <v>0</v>
      </c>
      <c r="K661" s="58">
        <v>0</v>
      </c>
      <c r="L661" s="199">
        <f t="shared" si="90"/>
        <v>0</v>
      </c>
      <c r="M661" s="200">
        <f t="shared" si="91"/>
        <v>0</v>
      </c>
      <c r="O661" s="77" t="b">
        <f t="shared" si="94"/>
        <v>0</v>
      </c>
      <c r="P661" s="77" t="b">
        <f t="shared" si="95"/>
        <v>0</v>
      </c>
      <c r="Q661" s="77" t="b">
        <f t="shared" si="96"/>
        <v>0</v>
      </c>
      <c r="R661" s="77">
        <f t="shared" si="97"/>
        <v>0</v>
      </c>
      <c r="T661" s="77">
        <v>659</v>
      </c>
    </row>
    <row r="662" spans="1:20" ht="33.75" hidden="1" outlineLevel="1">
      <c r="A662" s="29"/>
      <c r="B662" s="606">
        <v>300</v>
      </c>
      <c r="C662" s="616">
        <v>354</v>
      </c>
      <c r="D662" s="30">
        <v>35</v>
      </c>
      <c r="E662" s="682" t="s">
        <v>4723</v>
      </c>
      <c r="F662" s="682" t="s">
        <v>4718</v>
      </c>
      <c r="G662" s="904">
        <v>1</v>
      </c>
      <c r="H662" s="247" t="s">
        <v>3551</v>
      </c>
      <c r="I662" s="320"/>
      <c r="J662" s="159">
        <v>0</v>
      </c>
      <c r="K662" s="58">
        <v>0</v>
      </c>
      <c r="L662" s="199">
        <f t="shared" si="90"/>
        <v>0</v>
      </c>
      <c r="M662" s="200">
        <f t="shared" si="91"/>
        <v>0</v>
      </c>
      <c r="O662" s="77" t="b">
        <f t="shared" si="94"/>
        <v>0</v>
      </c>
      <c r="P662" s="77" t="b">
        <f t="shared" si="95"/>
        <v>0</v>
      </c>
      <c r="Q662" s="77" t="b">
        <f t="shared" si="96"/>
        <v>0</v>
      </c>
      <c r="R662" s="77">
        <f t="shared" si="97"/>
        <v>0</v>
      </c>
      <c r="T662" s="77">
        <v>660</v>
      </c>
    </row>
    <row r="663" spans="1:20" ht="33.75" hidden="1" outlineLevel="1">
      <c r="A663" s="29"/>
      <c r="B663" s="606">
        <v>300</v>
      </c>
      <c r="C663" s="616">
        <v>354</v>
      </c>
      <c r="D663" s="30">
        <v>36</v>
      </c>
      <c r="E663" s="682" t="s">
        <v>4724</v>
      </c>
      <c r="F663" s="682" t="s">
        <v>539</v>
      </c>
      <c r="G663" s="904">
        <v>2</v>
      </c>
      <c r="H663" s="247" t="s">
        <v>3551</v>
      </c>
      <c r="I663" s="320"/>
      <c r="J663" s="159">
        <v>0</v>
      </c>
      <c r="K663" s="58">
        <v>0</v>
      </c>
      <c r="L663" s="199">
        <f t="shared" si="90"/>
        <v>0</v>
      </c>
      <c r="M663" s="200">
        <f t="shared" si="91"/>
        <v>0</v>
      </c>
      <c r="O663" s="77" t="b">
        <f t="shared" si="94"/>
        <v>0</v>
      </c>
      <c r="P663" s="77" t="b">
        <f t="shared" si="95"/>
        <v>0</v>
      </c>
      <c r="Q663" s="77" t="b">
        <f t="shared" si="96"/>
        <v>0</v>
      </c>
      <c r="R663" s="77">
        <f t="shared" si="97"/>
        <v>0</v>
      </c>
      <c r="T663" s="77">
        <v>661</v>
      </c>
    </row>
    <row r="664" spans="1:20" ht="45" hidden="1" outlineLevel="1">
      <c r="A664" s="29"/>
      <c r="B664" s="606">
        <v>300</v>
      </c>
      <c r="C664" s="616">
        <v>354</v>
      </c>
      <c r="D664" s="30">
        <v>37</v>
      </c>
      <c r="E664" s="682" t="s">
        <v>4725</v>
      </c>
      <c r="F664" s="682" t="s">
        <v>4719</v>
      </c>
      <c r="G664" s="904">
        <v>4</v>
      </c>
      <c r="H664" s="247" t="s">
        <v>3551</v>
      </c>
      <c r="I664" s="320"/>
      <c r="J664" s="159">
        <v>0</v>
      </c>
      <c r="K664" s="58">
        <v>0</v>
      </c>
      <c r="L664" s="199">
        <f t="shared" si="90"/>
        <v>0</v>
      </c>
      <c r="M664" s="200">
        <f t="shared" si="91"/>
        <v>0</v>
      </c>
      <c r="O664" s="77" t="b">
        <f t="shared" si="94"/>
        <v>0</v>
      </c>
      <c r="P664" s="77" t="b">
        <f t="shared" si="95"/>
        <v>0</v>
      </c>
      <c r="Q664" s="77" t="b">
        <f t="shared" si="96"/>
        <v>0</v>
      </c>
      <c r="R664" s="77">
        <f t="shared" si="97"/>
        <v>0</v>
      </c>
      <c r="T664" s="77">
        <v>662</v>
      </c>
    </row>
    <row r="665" spans="1:20" ht="33.75" hidden="1" outlineLevel="1">
      <c r="A665" s="29"/>
      <c r="B665" s="606">
        <v>300</v>
      </c>
      <c r="C665" s="616">
        <v>354</v>
      </c>
      <c r="D665" s="30">
        <v>38</v>
      </c>
      <c r="E665" s="682" t="s">
        <v>546</v>
      </c>
      <c r="F665" s="682" t="s">
        <v>540</v>
      </c>
      <c r="G665" s="904">
        <v>2</v>
      </c>
      <c r="H665" s="247" t="s">
        <v>3551</v>
      </c>
      <c r="I665" s="320"/>
      <c r="J665" s="159">
        <v>0</v>
      </c>
      <c r="K665" s="58">
        <v>0</v>
      </c>
      <c r="L665" s="199">
        <f t="shared" si="90"/>
        <v>0</v>
      </c>
      <c r="M665" s="200">
        <f t="shared" si="91"/>
        <v>0</v>
      </c>
      <c r="O665" s="77" t="b">
        <f t="shared" si="94"/>
        <v>0</v>
      </c>
      <c r="P665" s="77" t="b">
        <f t="shared" si="95"/>
        <v>0</v>
      </c>
      <c r="Q665" s="77" t="b">
        <f t="shared" si="96"/>
        <v>0</v>
      </c>
      <c r="R665" s="77">
        <f t="shared" si="97"/>
        <v>0</v>
      </c>
      <c r="T665" s="77">
        <v>663</v>
      </c>
    </row>
    <row r="666" spans="1:20" ht="45" hidden="1" outlineLevel="1">
      <c r="A666" s="29"/>
      <c r="B666" s="606">
        <v>300</v>
      </c>
      <c r="C666" s="616">
        <v>354</v>
      </c>
      <c r="D666" s="30">
        <v>39</v>
      </c>
      <c r="E666" s="682" t="s">
        <v>547</v>
      </c>
      <c r="F666" s="682" t="s">
        <v>541</v>
      </c>
      <c r="G666" s="904">
        <v>17.399999999999999</v>
      </c>
      <c r="H666" s="32" t="s">
        <v>0</v>
      </c>
      <c r="I666" s="320"/>
      <c r="J666" s="159">
        <v>0</v>
      </c>
      <c r="K666" s="58">
        <v>0</v>
      </c>
      <c r="L666" s="199">
        <f t="shared" si="90"/>
        <v>0</v>
      </c>
      <c r="M666" s="200">
        <f t="shared" si="91"/>
        <v>0</v>
      </c>
      <c r="O666" s="77" t="b">
        <f t="shared" si="94"/>
        <v>0</v>
      </c>
      <c r="P666" s="77" t="b">
        <f t="shared" si="95"/>
        <v>0</v>
      </c>
      <c r="Q666" s="77" t="b">
        <f t="shared" si="96"/>
        <v>0</v>
      </c>
      <c r="R666" s="77">
        <f t="shared" si="97"/>
        <v>0</v>
      </c>
      <c r="T666" s="77">
        <v>664</v>
      </c>
    </row>
    <row r="667" spans="1:20" ht="56.25" hidden="1" outlineLevel="1">
      <c r="A667" s="29"/>
      <c r="B667" s="606">
        <v>300</v>
      </c>
      <c r="C667" s="616">
        <v>354</v>
      </c>
      <c r="D667" s="30">
        <v>40</v>
      </c>
      <c r="E667" s="381" t="s">
        <v>548</v>
      </c>
      <c r="F667" s="682" t="s">
        <v>538</v>
      </c>
      <c r="G667" s="904">
        <v>27.2</v>
      </c>
      <c r="H667" s="32" t="s">
        <v>13</v>
      </c>
      <c r="I667" s="320"/>
      <c r="J667" s="159">
        <v>0</v>
      </c>
      <c r="K667" s="58">
        <v>0</v>
      </c>
      <c r="L667" s="199">
        <f t="shared" si="90"/>
        <v>0</v>
      </c>
      <c r="M667" s="200">
        <f t="shared" si="91"/>
        <v>0</v>
      </c>
      <c r="O667" s="77" t="b">
        <f t="shared" si="94"/>
        <v>0</v>
      </c>
      <c r="P667" s="77" t="b">
        <f t="shared" si="95"/>
        <v>0</v>
      </c>
      <c r="Q667" s="77" t="b">
        <f t="shared" si="96"/>
        <v>0</v>
      </c>
      <c r="R667" s="77">
        <f t="shared" si="97"/>
        <v>0</v>
      </c>
      <c r="T667" s="77">
        <v>665</v>
      </c>
    </row>
    <row r="668" spans="1:20" ht="56.25" hidden="1" outlineLevel="1">
      <c r="A668" s="29"/>
      <c r="B668" s="606">
        <v>300</v>
      </c>
      <c r="C668" s="616">
        <v>354</v>
      </c>
      <c r="D668" s="30">
        <v>41</v>
      </c>
      <c r="E668" s="682" t="s">
        <v>4726</v>
      </c>
      <c r="F668" s="682" t="s">
        <v>542</v>
      </c>
      <c r="G668" s="904">
        <v>74.400000000000006</v>
      </c>
      <c r="H668" s="32" t="s">
        <v>13</v>
      </c>
      <c r="I668" s="320"/>
      <c r="J668" s="159">
        <v>0</v>
      </c>
      <c r="K668" s="58">
        <v>0</v>
      </c>
      <c r="L668" s="199">
        <f t="shared" si="90"/>
        <v>0</v>
      </c>
      <c r="M668" s="200">
        <f t="shared" si="91"/>
        <v>0</v>
      </c>
      <c r="O668" s="77" t="b">
        <f t="shared" si="94"/>
        <v>0</v>
      </c>
      <c r="P668" s="77" t="b">
        <f t="shared" si="95"/>
        <v>0</v>
      </c>
      <c r="Q668" s="77" t="b">
        <f t="shared" si="96"/>
        <v>0</v>
      </c>
      <c r="R668" s="77">
        <f t="shared" si="97"/>
        <v>0</v>
      </c>
      <c r="T668" s="77">
        <v>666</v>
      </c>
    </row>
    <row r="669" spans="1:20" ht="45" hidden="1" outlineLevel="1">
      <c r="A669" s="29"/>
      <c r="B669" s="606">
        <v>300</v>
      </c>
      <c r="C669" s="616">
        <v>354</v>
      </c>
      <c r="D669" s="30">
        <v>42</v>
      </c>
      <c r="E669" s="682" t="s">
        <v>549</v>
      </c>
      <c r="F669" s="682" t="s">
        <v>543</v>
      </c>
      <c r="G669" s="904">
        <v>11</v>
      </c>
      <c r="H669" s="247" t="s">
        <v>3551</v>
      </c>
      <c r="I669" s="320"/>
      <c r="J669" s="159">
        <v>0</v>
      </c>
      <c r="K669" s="58">
        <v>0</v>
      </c>
      <c r="L669" s="199">
        <f t="shared" si="90"/>
        <v>0</v>
      </c>
      <c r="M669" s="200">
        <f t="shared" si="91"/>
        <v>0</v>
      </c>
      <c r="O669" s="77" t="b">
        <f t="shared" si="94"/>
        <v>0</v>
      </c>
      <c r="P669" s="77" t="b">
        <f t="shared" si="95"/>
        <v>0</v>
      </c>
      <c r="Q669" s="77" t="b">
        <f t="shared" si="96"/>
        <v>0</v>
      </c>
      <c r="R669" s="77">
        <f t="shared" si="97"/>
        <v>0</v>
      </c>
      <c r="T669" s="77">
        <v>667</v>
      </c>
    </row>
    <row r="670" spans="1:20" ht="45" hidden="1" outlineLevel="1">
      <c r="A670" s="29"/>
      <c r="B670" s="606">
        <v>300</v>
      </c>
      <c r="C670" s="616">
        <v>354</v>
      </c>
      <c r="D670" s="30">
        <v>43</v>
      </c>
      <c r="E670" s="682" t="s">
        <v>1879</v>
      </c>
      <c r="F670" s="682" t="s">
        <v>544</v>
      </c>
      <c r="G670" s="904">
        <v>104</v>
      </c>
      <c r="H670" s="247" t="s">
        <v>3551</v>
      </c>
      <c r="I670" s="320"/>
      <c r="J670" s="159">
        <v>0</v>
      </c>
      <c r="K670" s="58">
        <v>0</v>
      </c>
      <c r="L670" s="199">
        <f t="shared" si="90"/>
        <v>0</v>
      </c>
      <c r="M670" s="200">
        <f t="shared" si="91"/>
        <v>0</v>
      </c>
      <c r="O670" s="77" t="b">
        <f t="shared" si="94"/>
        <v>0</v>
      </c>
      <c r="P670" s="77" t="b">
        <f t="shared" si="95"/>
        <v>0</v>
      </c>
      <c r="Q670" s="77" t="b">
        <f t="shared" si="96"/>
        <v>0</v>
      </c>
      <c r="R670" s="77">
        <f t="shared" si="97"/>
        <v>0</v>
      </c>
      <c r="T670" s="77">
        <v>668</v>
      </c>
    </row>
    <row r="671" spans="1:20" ht="45" hidden="1" outlineLevel="1">
      <c r="A671" s="29"/>
      <c r="B671" s="606">
        <v>300</v>
      </c>
      <c r="C671" s="616">
        <v>354</v>
      </c>
      <c r="D671" s="30">
        <v>44</v>
      </c>
      <c r="E671" s="682" t="s">
        <v>4715</v>
      </c>
      <c r="F671" s="682" t="s">
        <v>4716</v>
      </c>
      <c r="G671" s="904">
        <v>46</v>
      </c>
      <c r="H671" s="32" t="s">
        <v>13</v>
      </c>
      <c r="I671" s="320"/>
      <c r="J671" s="159">
        <v>0</v>
      </c>
      <c r="K671" s="58">
        <v>0</v>
      </c>
      <c r="L671" s="199">
        <f t="shared" si="90"/>
        <v>0</v>
      </c>
      <c r="M671" s="200">
        <f t="shared" si="91"/>
        <v>0</v>
      </c>
      <c r="O671" s="77" t="b">
        <f t="shared" si="94"/>
        <v>0</v>
      </c>
      <c r="P671" s="77" t="b">
        <f t="shared" si="95"/>
        <v>0</v>
      </c>
      <c r="Q671" s="77" t="b">
        <f t="shared" si="96"/>
        <v>0</v>
      </c>
      <c r="R671" s="77">
        <f t="shared" si="97"/>
        <v>0</v>
      </c>
      <c r="T671" s="77">
        <v>669</v>
      </c>
    </row>
    <row r="672" spans="1:20" ht="23.25" hidden="1" outlineLevel="1" thickBot="1">
      <c r="A672" s="29"/>
      <c r="B672" s="606">
        <v>300</v>
      </c>
      <c r="C672" s="617">
        <v>354</v>
      </c>
      <c r="D672" s="37">
        <v>45</v>
      </c>
      <c r="E672" s="38" t="s">
        <v>4721</v>
      </c>
      <c r="F672" s="38" t="s">
        <v>4720</v>
      </c>
      <c r="G672" s="906">
        <v>1</v>
      </c>
      <c r="H672" s="39" t="s">
        <v>3551</v>
      </c>
      <c r="I672" s="320"/>
      <c r="J672" s="159">
        <v>0</v>
      </c>
      <c r="K672" s="159">
        <v>0</v>
      </c>
      <c r="L672" s="232">
        <f t="shared" si="90"/>
        <v>0</v>
      </c>
      <c r="M672" s="200">
        <f t="shared" si="91"/>
        <v>0</v>
      </c>
      <c r="O672" s="77" t="b">
        <f t="shared" si="94"/>
        <v>0</v>
      </c>
      <c r="P672" s="77" t="b">
        <f t="shared" si="95"/>
        <v>0</v>
      </c>
      <c r="Q672" s="77" t="b">
        <f t="shared" si="96"/>
        <v>0</v>
      </c>
      <c r="R672" s="77">
        <f t="shared" si="97"/>
        <v>0</v>
      </c>
      <c r="T672" s="77">
        <v>670</v>
      </c>
    </row>
    <row r="673" spans="1:20" ht="13.5" hidden="1" outlineLevel="1" thickBot="1">
      <c r="A673" s="33"/>
      <c r="B673" s="609">
        <v>300</v>
      </c>
      <c r="C673" s="625">
        <v>354</v>
      </c>
      <c r="D673" s="431"/>
      <c r="E673" s="60" t="s">
        <v>4727</v>
      </c>
      <c r="F673" s="60" t="s">
        <v>4728</v>
      </c>
      <c r="G673" s="905"/>
      <c r="H673" s="294"/>
      <c r="I673" s="323"/>
      <c r="J673" s="95"/>
      <c r="K673" s="23"/>
      <c r="L673" s="194"/>
      <c r="M673" s="203">
        <f>SUM(M647:M672)</f>
        <v>0</v>
      </c>
      <c r="O673" s="77" t="b">
        <f t="shared" si="94"/>
        <v>1</v>
      </c>
      <c r="P673" s="77" t="b">
        <f t="shared" si="95"/>
        <v>1</v>
      </c>
      <c r="Q673" s="77" t="b">
        <f t="shared" si="96"/>
        <v>0</v>
      </c>
      <c r="R673" s="77" t="str">
        <f t="shared" si="97"/>
        <v>!!!</v>
      </c>
      <c r="T673" s="77">
        <v>671</v>
      </c>
    </row>
    <row r="674" spans="1:20" ht="15.75" hidden="1" outlineLevel="1" thickBot="1">
      <c r="A674" s="576"/>
      <c r="B674" s="601">
        <v>300</v>
      </c>
      <c r="C674" s="624">
        <v>359</v>
      </c>
      <c r="D674" s="556"/>
      <c r="E674" s="1" t="s">
        <v>196</v>
      </c>
      <c r="F674" s="1" t="s">
        <v>197</v>
      </c>
      <c r="G674" s="902"/>
      <c r="H674" s="293"/>
      <c r="I674" s="325"/>
      <c r="J674" s="298"/>
      <c r="K674" s="2"/>
      <c r="L674" s="205"/>
      <c r="M674" s="206"/>
      <c r="O674" s="77" t="b">
        <f t="shared" si="94"/>
        <v>1</v>
      </c>
      <c r="P674" s="77" t="b">
        <f t="shared" si="95"/>
        <v>1</v>
      </c>
      <c r="Q674" s="77" t="b">
        <f t="shared" si="96"/>
        <v>1</v>
      </c>
      <c r="R674" s="77">
        <f t="shared" si="97"/>
        <v>0</v>
      </c>
      <c r="T674" s="77">
        <v>672</v>
      </c>
    </row>
    <row r="675" spans="1:20" s="16" customFormat="1" hidden="1" outlineLevel="1">
      <c r="A675" s="29"/>
      <c r="B675" s="606">
        <v>300</v>
      </c>
      <c r="C675" s="616">
        <v>359</v>
      </c>
      <c r="D675" s="562"/>
      <c r="E675" s="250" t="s">
        <v>515</v>
      </c>
      <c r="F675" s="250" t="s">
        <v>516</v>
      </c>
      <c r="G675" s="909"/>
      <c r="H675" s="57"/>
      <c r="I675" s="321"/>
      <c r="J675" s="301"/>
      <c r="K675" s="59"/>
      <c r="L675" s="201"/>
      <c r="M675" s="202"/>
      <c r="O675" s="77" t="b">
        <f t="shared" si="94"/>
        <v>1</v>
      </c>
      <c r="P675" s="77" t="b">
        <f t="shared" si="95"/>
        <v>1</v>
      </c>
      <c r="Q675" s="77" t="b">
        <f t="shared" si="96"/>
        <v>1</v>
      </c>
      <c r="R675" s="77">
        <f t="shared" si="97"/>
        <v>0</v>
      </c>
      <c r="T675" s="77">
        <v>673</v>
      </c>
    </row>
    <row r="676" spans="1:20" hidden="1" outlineLevel="1">
      <c r="A676" s="29"/>
      <c r="B676" s="606">
        <v>300</v>
      </c>
      <c r="C676" s="616">
        <v>359</v>
      </c>
      <c r="D676" s="30">
        <v>1</v>
      </c>
      <c r="E676" s="248" t="s">
        <v>1849</v>
      </c>
      <c r="F676" s="248" t="s">
        <v>1850</v>
      </c>
      <c r="G676" s="904">
        <v>1</v>
      </c>
      <c r="H676" s="247" t="s">
        <v>3551</v>
      </c>
      <c r="I676" s="320"/>
      <c r="J676" s="159">
        <v>0</v>
      </c>
      <c r="K676" s="58">
        <v>0</v>
      </c>
      <c r="L676" s="199">
        <f>J676+K676</f>
        <v>0</v>
      </c>
      <c r="M676" s="200">
        <f>L676*(G676+I676)</f>
        <v>0</v>
      </c>
      <c r="O676" s="77" t="b">
        <f t="shared" si="94"/>
        <v>0</v>
      </c>
      <c r="P676" s="77" t="b">
        <f t="shared" si="95"/>
        <v>0</v>
      </c>
      <c r="Q676" s="77" t="b">
        <f t="shared" si="96"/>
        <v>0</v>
      </c>
      <c r="R676" s="77">
        <f t="shared" si="97"/>
        <v>0</v>
      </c>
      <c r="T676" s="77">
        <v>674</v>
      </c>
    </row>
    <row r="677" spans="1:20" hidden="1" outlineLevel="1">
      <c r="A677" s="29"/>
      <c r="B677" s="606">
        <v>300</v>
      </c>
      <c r="C677" s="616">
        <v>359</v>
      </c>
      <c r="D677" s="30">
        <v>2</v>
      </c>
      <c r="E677" s="248" t="s">
        <v>517</v>
      </c>
      <c r="F677" s="248" t="s">
        <v>518</v>
      </c>
      <c r="G677" s="904">
        <v>2</v>
      </c>
      <c r="H677" s="247" t="s">
        <v>3551</v>
      </c>
      <c r="I677" s="320"/>
      <c r="J677" s="159">
        <v>0</v>
      </c>
      <c r="K677" s="58">
        <v>0</v>
      </c>
      <c r="L677" s="199">
        <f>J677+K677</f>
        <v>0</v>
      </c>
      <c r="M677" s="200">
        <f>L677*(G677+I677)</f>
        <v>0</v>
      </c>
      <c r="O677" s="77" t="b">
        <f t="shared" si="94"/>
        <v>0</v>
      </c>
      <c r="P677" s="77" t="b">
        <f t="shared" si="95"/>
        <v>0</v>
      </c>
      <c r="Q677" s="77" t="b">
        <f t="shared" si="96"/>
        <v>0</v>
      </c>
      <c r="R677" s="77">
        <f t="shared" si="97"/>
        <v>0</v>
      </c>
      <c r="T677" s="77">
        <v>675</v>
      </c>
    </row>
    <row r="678" spans="1:20" hidden="1" outlineLevel="1">
      <c r="A678" s="29"/>
      <c r="B678" s="606">
        <v>300</v>
      </c>
      <c r="C678" s="616">
        <v>359</v>
      </c>
      <c r="D678" s="30">
        <v>3</v>
      </c>
      <c r="E678" s="248" t="s">
        <v>519</v>
      </c>
      <c r="F678" s="248" t="s">
        <v>1848</v>
      </c>
      <c r="G678" s="904">
        <v>2</v>
      </c>
      <c r="H678" s="247" t="s">
        <v>3551</v>
      </c>
      <c r="I678" s="320"/>
      <c r="J678" s="159">
        <v>0</v>
      </c>
      <c r="K678" s="58">
        <v>0</v>
      </c>
      <c r="L678" s="199">
        <f>J678+K678</f>
        <v>0</v>
      </c>
      <c r="M678" s="200">
        <f>L678*(G678+I678)</f>
        <v>0</v>
      </c>
      <c r="O678" s="77" t="b">
        <f t="shared" si="94"/>
        <v>0</v>
      </c>
      <c r="P678" s="77" t="b">
        <f t="shared" si="95"/>
        <v>0</v>
      </c>
      <c r="Q678" s="77" t="b">
        <f t="shared" si="96"/>
        <v>0</v>
      </c>
      <c r="R678" s="77">
        <f t="shared" si="97"/>
        <v>0</v>
      </c>
      <c r="T678" s="77">
        <v>676</v>
      </c>
    </row>
    <row r="679" spans="1:20" s="16" customFormat="1" ht="59.25" hidden="1" outlineLevel="1">
      <c r="A679" s="29"/>
      <c r="B679" s="606">
        <v>300</v>
      </c>
      <c r="C679" s="616">
        <v>359</v>
      </c>
      <c r="D679" s="30"/>
      <c r="E679" s="688" t="s">
        <v>5772</v>
      </c>
      <c r="F679" s="50" t="s">
        <v>573</v>
      </c>
      <c r="G679" s="909"/>
      <c r="H679" s="57"/>
      <c r="I679" s="321"/>
      <c r="J679" s="301"/>
      <c r="K679" s="59"/>
      <c r="L679" s="201"/>
      <c r="M679" s="202"/>
      <c r="O679" s="77" t="b">
        <f t="shared" si="94"/>
        <v>1</v>
      </c>
      <c r="P679" s="77" t="b">
        <f t="shared" si="95"/>
        <v>1</v>
      </c>
      <c r="Q679" s="77" t="b">
        <f t="shared" si="96"/>
        <v>1</v>
      </c>
      <c r="R679" s="77">
        <f t="shared" si="97"/>
        <v>0</v>
      </c>
      <c r="T679" s="77">
        <v>677</v>
      </c>
    </row>
    <row r="680" spans="1:20" s="16" customFormat="1" hidden="1" outlineLevel="1">
      <c r="A680" s="29"/>
      <c r="B680" s="606">
        <v>300</v>
      </c>
      <c r="C680" s="616">
        <v>359</v>
      </c>
      <c r="D680" s="30">
        <v>4</v>
      </c>
      <c r="E680" s="42" t="s">
        <v>4768</v>
      </c>
      <c r="F680" s="42" t="s">
        <v>551</v>
      </c>
      <c r="G680" s="904">
        <v>5</v>
      </c>
      <c r="H680" s="247" t="s">
        <v>3551</v>
      </c>
      <c r="I680" s="320"/>
      <c r="J680" s="159">
        <v>0</v>
      </c>
      <c r="K680" s="58">
        <v>0</v>
      </c>
      <c r="L680" s="199">
        <f>J680+K680</f>
        <v>0</v>
      </c>
      <c r="M680" s="200">
        <f>G680*L680</f>
        <v>0</v>
      </c>
      <c r="O680" s="77" t="b">
        <f t="shared" si="94"/>
        <v>0</v>
      </c>
      <c r="P680" s="77" t="b">
        <f t="shared" si="95"/>
        <v>0</v>
      </c>
      <c r="Q680" s="77" t="b">
        <f t="shared" si="96"/>
        <v>0</v>
      </c>
      <c r="R680" s="77">
        <f t="shared" si="97"/>
        <v>0</v>
      </c>
      <c r="T680" s="77">
        <v>678</v>
      </c>
    </row>
    <row r="681" spans="1:20" hidden="1" outlineLevel="1">
      <c r="A681" s="29"/>
      <c r="B681" s="606">
        <v>300</v>
      </c>
      <c r="C681" s="616">
        <v>359</v>
      </c>
      <c r="D681" s="30">
        <v>5</v>
      </c>
      <c r="E681" s="42" t="s">
        <v>4765</v>
      </c>
      <c r="F681" s="42" t="s">
        <v>4764</v>
      </c>
      <c r="G681" s="904">
        <v>8</v>
      </c>
      <c r="H681" s="247" t="s">
        <v>3551</v>
      </c>
      <c r="I681" s="320"/>
      <c r="J681" s="159">
        <v>0</v>
      </c>
      <c r="K681" s="58">
        <v>0</v>
      </c>
      <c r="L681" s="199">
        <f>J681+K681</f>
        <v>0</v>
      </c>
      <c r="M681" s="200">
        <f>L681*(G681+I681)</f>
        <v>0</v>
      </c>
      <c r="O681" s="77" t="b">
        <f t="shared" si="94"/>
        <v>0</v>
      </c>
      <c r="P681" s="77" t="b">
        <f t="shared" si="95"/>
        <v>0</v>
      </c>
      <c r="Q681" s="77" t="b">
        <f t="shared" si="96"/>
        <v>0</v>
      </c>
      <c r="R681" s="77">
        <f t="shared" si="97"/>
        <v>0</v>
      </c>
      <c r="T681" s="77">
        <v>679</v>
      </c>
    </row>
    <row r="682" spans="1:20" hidden="1" outlineLevel="1">
      <c r="A682" s="29"/>
      <c r="B682" s="606">
        <v>300</v>
      </c>
      <c r="C682" s="616">
        <v>359</v>
      </c>
      <c r="D682" s="30">
        <v>6</v>
      </c>
      <c r="E682" s="42" t="s">
        <v>1880</v>
      </c>
      <c r="F682" s="42" t="s">
        <v>556</v>
      </c>
      <c r="G682" s="904">
        <v>11</v>
      </c>
      <c r="H682" s="247" t="s">
        <v>3551</v>
      </c>
      <c r="I682" s="320"/>
      <c r="J682" s="159">
        <v>0</v>
      </c>
      <c r="K682" s="58">
        <v>0</v>
      </c>
      <c r="L682" s="199">
        <f>J682+K682</f>
        <v>0</v>
      </c>
      <c r="M682" s="200">
        <f>L682*(G682+I682)</f>
        <v>0</v>
      </c>
      <c r="O682" s="77" t="b">
        <f t="shared" si="94"/>
        <v>0</v>
      </c>
      <c r="P682" s="77" t="b">
        <f t="shared" si="95"/>
        <v>0</v>
      </c>
      <c r="Q682" s="77" t="b">
        <f t="shared" si="96"/>
        <v>0</v>
      </c>
      <c r="R682" s="77">
        <f t="shared" si="97"/>
        <v>0</v>
      </c>
      <c r="T682" s="77">
        <v>680</v>
      </c>
    </row>
    <row r="683" spans="1:20" hidden="1" outlineLevel="1">
      <c r="A683" s="29"/>
      <c r="B683" s="606">
        <v>300</v>
      </c>
      <c r="C683" s="616">
        <v>359</v>
      </c>
      <c r="D683" s="30">
        <v>7</v>
      </c>
      <c r="E683" s="42" t="s">
        <v>1881</v>
      </c>
      <c r="F683" s="42" t="s">
        <v>555</v>
      </c>
      <c r="G683" s="904">
        <v>2</v>
      </c>
      <c r="H683" s="247" t="s">
        <v>3551</v>
      </c>
      <c r="I683" s="320"/>
      <c r="J683" s="159">
        <v>0</v>
      </c>
      <c r="K683" s="58">
        <v>0</v>
      </c>
      <c r="L683" s="199">
        <f>J683+K683</f>
        <v>0</v>
      </c>
      <c r="M683" s="200">
        <f>L683*(G683+I683)</f>
        <v>0</v>
      </c>
      <c r="O683" s="77" t="b">
        <f t="shared" si="94"/>
        <v>0</v>
      </c>
      <c r="P683" s="77" t="b">
        <f t="shared" si="95"/>
        <v>0</v>
      </c>
      <c r="Q683" s="77" t="b">
        <f t="shared" si="96"/>
        <v>0</v>
      </c>
      <c r="R683" s="77">
        <f t="shared" si="97"/>
        <v>0</v>
      </c>
      <c r="T683" s="77">
        <v>681</v>
      </c>
    </row>
    <row r="684" spans="1:20" hidden="1" outlineLevel="1">
      <c r="A684" s="29"/>
      <c r="B684" s="606">
        <v>300</v>
      </c>
      <c r="C684" s="616">
        <v>359</v>
      </c>
      <c r="D684" s="30">
        <v>8</v>
      </c>
      <c r="E684" s="42" t="s">
        <v>1882</v>
      </c>
      <c r="F684" s="42" t="s">
        <v>550</v>
      </c>
      <c r="G684" s="904">
        <v>2</v>
      </c>
      <c r="H684" s="247" t="s">
        <v>3551</v>
      </c>
      <c r="I684" s="320"/>
      <c r="J684" s="159">
        <v>0</v>
      </c>
      <c r="K684" s="58">
        <v>0</v>
      </c>
      <c r="L684" s="199">
        <f>J684+K684</f>
        <v>0</v>
      </c>
      <c r="M684" s="200">
        <f>L684*(G684+I684)</f>
        <v>0</v>
      </c>
      <c r="O684" s="77" t="b">
        <f t="shared" si="94"/>
        <v>0</v>
      </c>
      <c r="P684" s="77" t="b">
        <f t="shared" si="95"/>
        <v>0</v>
      </c>
      <c r="Q684" s="77" t="b">
        <f t="shared" si="96"/>
        <v>0</v>
      </c>
      <c r="R684" s="77">
        <f t="shared" si="97"/>
        <v>0</v>
      </c>
      <c r="T684" s="77">
        <v>682</v>
      </c>
    </row>
    <row r="685" spans="1:20" hidden="1" outlineLevel="1">
      <c r="A685" s="29"/>
      <c r="B685" s="606">
        <v>300</v>
      </c>
      <c r="C685" s="616">
        <v>359</v>
      </c>
      <c r="D685" s="30"/>
      <c r="E685" s="73" t="s">
        <v>1855</v>
      </c>
      <c r="F685" s="73" t="s">
        <v>1856</v>
      </c>
      <c r="G685" s="904"/>
      <c r="H685" s="32"/>
      <c r="I685" s="320"/>
      <c r="J685" s="159"/>
      <c r="K685" s="58"/>
      <c r="L685" s="199"/>
      <c r="M685" s="200"/>
      <c r="O685" s="77" t="b">
        <f t="shared" si="94"/>
        <v>1</v>
      </c>
      <c r="P685" s="77" t="b">
        <f t="shared" si="95"/>
        <v>1</v>
      </c>
      <c r="Q685" s="77" t="b">
        <f t="shared" si="96"/>
        <v>1</v>
      </c>
      <c r="R685" s="77">
        <f t="shared" si="97"/>
        <v>0</v>
      </c>
      <c r="T685" s="77">
        <v>684</v>
      </c>
    </row>
    <row r="686" spans="1:20" ht="56.25" hidden="1" outlineLevel="1">
      <c r="A686" s="29"/>
      <c r="B686" s="606">
        <v>300</v>
      </c>
      <c r="C686" s="616">
        <v>359</v>
      </c>
      <c r="D686" s="30">
        <v>9</v>
      </c>
      <c r="E686" s="94" t="s">
        <v>1851</v>
      </c>
      <c r="F686" s="94" t="s">
        <v>1852</v>
      </c>
      <c r="G686" s="904">
        <v>1</v>
      </c>
      <c r="H686" s="247" t="s">
        <v>1973</v>
      </c>
      <c r="I686" s="320"/>
      <c r="J686" s="159">
        <v>0</v>
      </c>
      <c r="K686" s="58">
        <v>0</v>
      </c>
      <c r="L686" s="199">
        <f>J686+K686</f>
        <v>0</v>
      </c>
      <c r="M686" s="200">
        <f>G686*L686</f>
        <v>0</v>
      </c>
      <c r="O686" s="77" t="b">
        <f t="shared" si="94"/>
        <v>0</v>
      </c>
      <c r="P686" s="77" t="b">
        <f t="shared" si="95"/>
        <v>0</v>
      </c>
      <c r="Q686" s="77" t="b">
        <f t="shared" si="96"/>
        <v>0</v>
      </c>
      <c r="R686" s="77">
        <f t="shared" si="97"/>
        <v>0</v>
      </c>
      <c r="T686" s="77">
        <v>685</v>
      </c>
    </row>
    <row r="687" spans="1:20" ht="23.25" hidden="1" outlineLevel="1" thickBot="1">
      <c r="A687" s="29"/>
      <c r="B687" s="606">
        <v>300</v>
      </c>
      <c r="C687" s="616">
        <v>359</v>
      </c>
      <c r="D687" s="37">
        <v>10</v>
      </c>
      <c r="E687" s="251" t="s">
        <v>1853</v>
      </c>
      <c r="F687" s="251" t="s">
        <v>1854</v>
      </c>
      <c r="G687" s="906">
        <v>1</v>
      </c>
      <c r="H687" s="429" t="s">
        <v>1973</v>
      </c>
      <c r="I687" s="320"/>
      <c r="J687" s="159">
        <v>0</v>
      </c>
      <c r="K687" s="159">
        <v>0</v>
      </c>
      <c r="L687" s="232">
        <f>J687+K687</f>
        <v>0</v>
      </c>
      <c r="M687" s="200">
        <f>G687*L687</f>
        <v>0</v>
      </c>
      <c r="O687" s="77" t="b">
        <f t="shared" si="94"/>
        <v>0</v>
      </c>
      <c r="P687" s="77" t="b">
        <f t="shared" si="95"/>
        <v>0</v>
      </c>
      <c r="Q687" s="77" t="b">
        <f t="shared" si="96"/>
        <v>0</v>
      </c>
      <c r="R687" s="77">
        <f t="shared" si="97"/>
        <v>0</v>
      </c>
      <c r="T687" s="77">
        <v>686</v>
      </c>
    </row>
    <row r="688" spans="1:20" ht="13.5" hidden="1" outlineLevel="1" thickBot="1">
      <c r="A688" s="33"/>
      <c r="B688" s="609">
        <v>300</v>
      </c>
      <c r="C688" s="625">
        <v>359</v>
      </c>
      <c r="D688" s="431"/>
      <c r="E688" s="82" t="s">
        <v>196</v>
      </c>
      <c r="F688" s="82" t="s">
        <v>197</v>
      </c>
      <c r="G688" s="905"/>
      <c r="H688" s="294"/>
      <c r="I688" s="323"/>
      <c r="J688" s="95"/>
      <c r="K688" s="23"/>
      <c r="L688" s="194"/>
      <c r="M688" s="203">
        <f>SUM(M675:M687)</f>
        <v>0</v>
      </c>
      <c r="O688" s="77" t="b">
        <f t="shared" si="94"/>
        <v>1</v>
      </c>
      <c r="P688" s="77" t="b">
        <f t="shared" si="95"/>
        <v>1</v>
      </c>
      <c r="Q688" s="77" t="b">
        <f t="shared" si="96"/>
        <v>0</v>
      </c>
      <c r="R688" s="77" t="str">
        <f t="shared" si="97"/>
        <v>!!!</v>
      </c>
      <c r="T688" s="77">
        <v>687</v>
      </c>
    </row>
    <row r="689" spans="1:20" ht="34.9" customHeight="1" collapsed="1" thickBot="1">
      <c r="A689" s="373"/>
      <c r="B689" s="601">
        <v>300</v>
      </c>
      <c r="C689" s="602">
        <v>370</v>
      </c>
      <c r="D689" s="431"/>
      <c r="E689" s="21" t="s">
        <v>5369</v>
      </c>
      <c r="F689" s="21" t="s">
        <v>5370</v>
      </c>
      <c r="G689" s="900"/>
      <c r="H689" s="292"/>
      <c r="I689" s="311"/>
      <c r="J689" s="95"/>
      <c r="K689" s="23"/>
      <c r="L689" s="23"/>
      <c r="M689" s="191">
        <f>SUMIF(D691:D729,"&gt;0",M691:M729)</f>
        <v>0</v>
      </c>
      <c r="O689" s="77" t="b">
        <f t="shared" si="94"/>
        <v>1</v>
      </c>
      <c r="P689" s="77" t="b">
        <f t="shared" si="95"/>
        <v>1</v>
      </c>
      <c r="Q689" s="77" t="b">
        <f t="shared" si="96"/>
        <v>0</v>
      </c>
      <c r="R689" s="77" t="str">
        <f t="shared" si="97"/>
        <v>!!!</v>
      </c>
      <c r="T689" s="77">
        <v>688</v>
      </c>
    </row>
    <row r="690" spans="1:20" ht="16.5" hidden="1" outlineLevel="1" thickBot="1">
      <c r="A690" s="24"/>
      <c r="B690" s="603"/>
      <c r="C690" s="604"/>
      <c r="D690" s="555"/>
      <c r="E690" s="25" t="s">
        <v>48</v>
      </c>
      <c r="F690" s="26" t="s">
        <v>47</v>
      </c>
      <c r="G690" s="901"/>
      <c r="H690" s="130"/>
      <c r="I690" s="312"/>
      <c r="J690" s="131"/>
      <c r="K690" s="27"/>
      <c r="L690" s="195"/>
      <c r="M690" s="204"/>
      <c r="O690" s="77" t="b">
        <f t="shared" si="94"/>
        <v>1</v>
      </c>
      <c r="P690" s="77" t="b">
        <f t="shared" si="95"/>
        <v>1</v>
      </c>
      <c r="Q690" s="77" t="b">
        <f t="shared" si="96"/>
        <v>1</v>
      </c>
      <c r="R690" s="77">
        <f t="shared" si="97"/>
        <v>0</v>
      </c>
      <c r="T690" s="77">
        <v>689</v>
      </c>
    </row>
    <row r="691" spans="1:20" ht="15.75" hidden="1" outlineLevel="1" thickBot="1">
      <c r="A691" s="576"/>
      <c r="B691" s="601">
        <v>370</v>
      </c>
      <c r="C691" s="602">
        <v>371</v>
      </c>
      <c r="D691" s="556"/>
      <c r="E691" s="1" t="s">
        <v>552</v>
      </c>
      <c r="F691" s="1" t="s">
        <v>553</v>
      </c>
      <c r="G691" s="902"/>
      <c r="H691" s="293"/>
      <c r="I691" s="313"/>
      <c r="J691" s="298"/>
      <c r="K691" s="2"/>
      <c r="L691" s="205"/>
      <c r="M691" s="206"/>
      <c r="O691" s="77" t="b">
        <f t="shared" si="94"/>
        <v>1</v>
      </c>
      <c r="P691" s="77" t="b">
        <f t="shared" si="95"/>
        <v>1</v>
      </c>
      <c r="Q691" s="77" t="b">
        <f t="shared" si="96"/>
        <v>1</v>
      </c>
      <c r="R691" s="77">
        <f t="shared" si="97"/>
        <v>0</v>
      </c>
      <c r="T691" s="77">
        <v>690</v>
      </c>
    </row>
    <row r="692" spans="1:20" s="16" customFormat="1" hidden="1" outlineLevel="1">
      <c r="A692" s="29"/>
      <c r="B692" s="606">
        <v>370</v>
      </c>
      <c r="C692" s="616">
        <v>371</v>
      </c>
      <c r="D692" s="30"/>
      <c r="E692" s="16" t="s">
        <v>560</v>
      </c>
      <c r="F692" s="16" t="s">
        <v>561</v>
      </c>
      <c r="G692" s="909"/>
      <c r="H692" s="57"/>
      <c r="I692" s="462"/>
      <c r="J692" s="301"/>
      <c r="K692" s="59"/>
      <c r="L692" s="201"/>
      <c r="M692" s="202"/>
      <c r="O692" s="77" t="b">
        <f t="shared" si="94"/>
        <v>1</v>
      </c>
      <c r="P692" s="77" t="b">
        <f t="shared" si="95"/>
        <v>1</v>
      </c>
      <c r="Q692" s="77" t="b">
        <f t="shared" si="96"/>
        <v>1</v>
      </c>
      <c r="R692" s="77">
        <f t="shared" si="97"/>
        <v>0</v>
      </c>
      <c r="T692" s="77">
        <v>691</v>
      </c>
    </row>
    <row r="693" spans="1:20" hidden="1" outlineLevel="1">
      <c r="A693" s="29"/>
      <c r="B693" s="606">
        <v>370</v>
      </c>
      <c r="C693" s="616">
        <v>371</v>
      </c>
      <c r="D693" s="30">
        <v>1</v>
      </c>
      <c r="E693" s="43" t="s">
        <v>659</v>
      </c>
      <c r="F693" s="43" t="s">
        <v>660</v>
      </c>
      <c r="G693" s="904">
        <v>1</v>
      </c>
      <c r="H693" s="32" t="s">
        <v>55</v>
      </c>
      <c r="I693" s="315"/>
      <c r="J693" s="159">
        <v>0</v>
      </c>
      <c r="K693" s="58">
        <v>0</v>
      </c>
      <c r="L693" s="199">
        <f>J693+K693</f>
        <v>0</v>
      </c>
      <c r="M693" s="200">
        <f>L693*(G693+I693)</f>
        <v>0</v>
      </c>
      <c r="O693" s="77" t="b">
        <f t="shared" si="94"/>
        <v>0</v>
      </c>
      <c r="P693" s="77" t="b">
        <f t="shared" si="95"/>
        <v>0</v>
      </c>
      <c r="Q693" s="77" t="b">
        <f t="shared" si="96"/>
        <v>0</v>
      </c>
      <c r="R693" s="77">
        <f t="shared" si="97"/>
        <v>0</v>
      </c>
      <c r="T693" s="77">
        <v>692</v>
      </c>
    </row>
    <row r="694" spans="1:20" hidden="1" outlineLevel="1">
      <c r="A694" s="29"/>
      <c r="B694" s="606">
        <v>370</v>
      </c>
      <c r="C694" s="616">
        <v>371</v>
      </c>
      <c r="D694" s="30">
        <v>2</v>
      </c>
      <c r="E694" s="43" t="s">
        <v>662</v>
      </c>
      <c r="F694" s="43" t="s">
        <v>661</v>
      </c>
      <c r="G694" s="904">
        <v>1</v>
      </c>
      <c r="H694" s="32" t="s">
        <v>55</v>
      </c>
      <c r="I694" s="315"/>
      <c r="J694" s="159">
        <v>0</v>
      </c>
      <c r="K694" s="58">
        <v>0</v>
      </c>
      <c r="L694" s="199">
        <f>J694+K694</f>
        <v>0</v>
      </c>
      <c r="M694" s="200">
        <f>L694*(G694+I694)</f>
        <v>0</v>
      </c>
      <c r="O694" s="77" t="b">
        <f t="shared" si="94"/>
        <v>0</v>
      </c>
      <c r="P694" s="77" t="b">
        <f t="shared" si="95"/>
        <v>0</v>
      </c>
      <c r="Q694" s="77" t="b">
        <f t="shared" si="96"/>
        <v>0</v>
      </c>
      <c r="R694" s="77">
        <f t="shared" si="97"/>
        <v>0</v>
      </c>
      <c r="T694" s="77">
        <v>693</v>
      </c>
    </row>
    <row r="695" spans="1:20" hidden="1" outlineLevel="1">
      <c r="A695" s="29"/>
      <c r="B695" s="606">
        <v>370</v>
      </c>
      <c r="C695" s="616">
        <v>371</v>
      </c>
      <c r="D695" s="30"/>
      <c r="E695" s="16" t="s">
        <v>559</v>
      </c>
      <c r="F695" s="16" t="s">
        <v>554</v>
      </c>
      <c r="G695" s="904"/>
      <c r="H695" s="32"/>
      <c r="I695" s="315"/>
      <c r="J695" s="159"/>
      <c r="K695" s="58"/>
      <c r="L695" s="199"/>
      <c r="M695" s="200"/>
      <c r="O695" s="77" t="b">
        <f t="shared" si="94"/>
        <v>1</v>
      </c>
      <c r="P695" s="77" t="b">
        <f t="shared" si="95"/>
        <v>1</v>
      </c>
      <c r="Q695" s="77" t="b">
        <f t="shared" si="96"/>
        <v>1</v>
      </c>
      <c r="R695" s="77">
        <f t="shared" si="97"/>
        <v>0</v>
      </c>
      <c r="T695" s="77">
        <v>694</v>
      </c>
    </row>
    <row r="696" spans="1:20" ht="78.75" hidden="1" outlineLevel="1">
      <c r="A696" s="29"/>
      <c r="B696" s="606">
        <v>370</v>
      </c>
      <c r="C696" s="616">
        <v>371</v>
      </c>
      <c r="D696" s="30"/>
      <c r="E696" s="42" t="s">
        <v>1883</v>
      </c>
      <c r="F696" s="42" t="s">
        <v>669</v>
      </c>
      <c r="G696" s="904"/>
      <c r="H696" s="32"/>
      <c r="I696" s="315"/>
      <c r="J696" s="159"/>
      <c r="K696" s="58"/>
      <c r="L696" s="199"/>
      <c r="M696" s="200"/>
      <c r="O696" s="77" t="b">
        <f t="shared" si="94"/>
        <v>1</v>
      </c>
      <c r="P696" s="77" t="b">
        <f t="shared" si="95"/>
        <v>1</v>
      </c>
      <c r="Q696" s="77" t="b">
        <f t="shared" si="96"/>
        <v>1</v>
      </c>
      <c r="R696" s="77">
        <f t="shared" si="97"/>
        <v>0</v>
      </c>
      <c r="T696" s="77">
        <v>695</v>
      </c>
    </row>
    <row r="697" spans="1:20" hidden="1" outlineLevel="1">
      <c r="A697" s="29"/>
      <c r="B697" s="606">
        <v>370</v>
      </c>
      <c r="C697" s="616">
        <v>371</v>
      </c>
      <c r="D697" s="30">
        <v>4</v>
      </c>
      <c r="E697" s="43" t="s">
        <v>666</v>
      </c>
      <c r="F697" s="43" t="s">
        <v>664</v>
      </c>
      <c r="G697" s="904">
        <v>1</v>
      </c>
      <c r="H697" s="32" t="s">
        <v>5743</v>
      </c>
      <c r="I697" s="315"/>
      <c r="J697" s="159">
        <v>0</v>
      </c>
      <c r="K697" s="58">
        <v>0</v>
      </c>
      <c r="L697" s="199">
        <f>J697+K697</f>
        <v>0</v>
      </c>
      <c r="M697" s="200">
        <f>G697*L697</f>
        <v>0</v>
      </c>
      <c r="O697" s="77" t="b">
        <f t="shared" si="94"/>
        <v>0</v>
      </c>
      <c r="P697" s="77" t="b">
        <f t="shared" si="95"/>
        <v>0</v>
      </c>
      <c r="Q697" s="77" t="b">
        <f t="shared" si="96"/>
        <v>0</v>
      </c>
      <c r="R697" s="77">
        <f t="shared" si="97"/>
        <v>0</v>
      </c>
      <c r="T697" s="77">
        <v>696</v>
      </c>
    </row>
    <row r="698" spans="1:20" hidden="1" outlineLevel="1">
      <c r="A698" s="29"/>
      <c r="B698" s="606">
        <v>370</v>
      </c>
      <c r="C698" s="616">
        <v>371</v>
      </c>
      <c r="D698" s="30">
        <v>5</v>
      </c>
      <c r="E698" s="43" t="s">
        <v>667</v>
      </c>
      <c r="F698" s="43" t="s">
        <v>663</v>
      </c>
      <c r="G698" s="904">
        <v>1</v>
      </c>
      <c r="H698" s="32" t="s">
        <v>5743</v>
      </c>
      <c r="I698" s="315"/>
      <c r="J698" s="159">
        <v>0</v>
      </c>
      <c r="K698" s="58">
        <v>0</v>
      </c>
      <c r="L698" s="199">
        <f>J698+K698</f>
        <v>0</v>
      </c>
      <c r="M698" s="200">
        <f>G698*L698</f>
        <v>0</v>
      </c>
      <c r="O698" s="77" t="b">
        <f t="shared" si="94"/>
        <v>0</v>
      </c>
      <c r="P698" s="77" t="b">
        <f t="shared" si="95"/>
        <v>0</v>
      </c>
      <c r="Q698" s="77" t="b">
        <f t="shared" si="96"/>
        <v>0</v>
      </c>
      <c r="R698" s="77">
        <f t="shared" si="97"/>
        <v>0</v>
      </c>
      <c r="T698" s="77">
        <v>697</v>
      </c>
    </row>
    <row r="699" spans="1:20" hidden="1" outlineLevel="1">
      <c r="A699" s="29"/>
      <c r="B699" s="606">
        <v>370</v>
      </c>
      <c r="C699" s="616">
        <v>371</v>
      </c>
      <c r="D699" s="30">
        <v>6</v>
      </c>
      <c r="E699" s="43" t="s">
        <v>668</v>
      </c>
      <c r="F699" s="43" t="s">
        <v>665</v>
      </c>
      <c r="G699" s="904">
        <v>1</v>
      </c>
      <c r="H699" s="32" t="s">
        <v>5743</v>
      </c>
      <c r="I699" s="315"/>
      <c r="J699" s="159">
        <v>0</v>
      </c>
      <c r="K699" s="58">
        <v>0</v>
      </c>
      <c r="L699" s="199">
        <f>J699+K699</f>
        <v>0</v>
      </c>
      <c r="M699" s="200">
        <f>L699*(G699+I699)</f>
        <v>0</v>
      </c>
      <c r="O699" s="77" t="b">
        <f t="shared" si="94"/>
        <v>0</v>
      </c>
      <c r="P699" s="77" t="b">
        <f t="shared" si="95"/>
        <v>0</v>
      </c>
      <c r="Q699" s="77" t="b">
        <f t="shared" si="96"/>
        <v>0</v>
      </c>
      <c r="R699" s="77">
        <f t="shared" si="97"/>
        <v>0</v>
      </c>
      <c r="T699" s="77">
        <v>698</v>
      </c>
    </row>
    <row r="700" spans="1:20" hidden="1" outlineLevel="1">
      <c r="A700" s="29"/>
      <c r="B700" s="606">
        <v>370</v>
      </c>
      <c r="C700" s="616">
        <v>371</v>
      </c>
      <c r="D700" s="30"/>
      <c r="E700" s="16" t="s">
        <v>562</v>
      </c>
      <c r="F700" s="16" t="s">
        <v>563</v>
      </c>
      <c r="G700" s="904"/>
      <c r="H700" s="32"/>
      <c r="I700" s="315"/>
      <c r="J700" s="159"/>
      <c r="K700" s="58"/>
      <c r="L700" s="199"/>
      <c r="M700" s="200"/>
      <c r="O700" s="77" t="b">
        <f t="shared" si="94"/>
        <v>1</v>
      </c>
      <c r="P700" s="77" t="b">
        <f t="shared" si="95"/>
        <v>1</v>
      </c>
      <c r="Q700" s="77" t="b">
        <f t="shared" si="96"/>
        <v>1</v>
      </c>
      <c r="R700" s="77">
        <f t="shared" si="97"/>
        <v>0</v>
      </c>
      <c r="T700" s="77">
        <v>699</v>
      </c>
    </row>
    <row r="701" spans="1:20" ht="22.5" hidden="1" outlineLevel="1">
      <c r="A701" s="29"/>
      <c r="B701" s="606">
        <v>370</v>
      </c>
      <c r="C701" s="616">
        <v>371</v>
      </c>
      <c r="D701" s="30">
        <v>7</v>
      </c>
      <c r="E701" s="42" t="s">
        <v>4767</v>
      </c>
      <c r="F701" s="31" t="s">
        <v>4766</v>
      </c>
      <c r="G701" s="904">
        <v>8</v>
      </c>
      <c r="H701" s="32" t="s">
        <v>55</v>
      </c>
      <c r="I701" s="315"/>
      <c r="J701" s="159">
        <v>0</v>
      </c>
      <c r="K701" s="58">
        <v>0</v>
      </c>
      <c r="L701" s="199">
        <f>J701+K701</f>
        <v>0</v>
      </c>
      <c r="M701" s="200">
        <f>L701*(G701+I701)</f>
        <v>0</v>
      </c>
      <c r="O701" s="77" t="b">
        <f t="shared" si="94"/>
        <v>0</v>
      </c>
      <c r="P701" s="77" t="b">
        <f t="shared" si="95"/>
        <v>0</v>
      </c>
      <c r="Q701" s="77" t="b">
        <f t="shared" si="96"/>
        <v>0</v>
      </c>
      <c r="R701" s="77">
        <f t="shared" si="97"/>
        <v>0</v>
      </c>
      <c r="T701" s="77">
        <v>700</v>
      </c>
    </row>
    <row r="702" spans="1:20" ht="22.5" hidden="1" outlineLevel="1">
      <c r="A702" s="29"/>
      <c r="B702" s="606">
        <v>370</v>
      </c>
      <c r="C702" s="616">
        <v>371</v>
      </c>
      <c r="D702" s="30">
        <v>8</v>
      </c>
      <c r="E702" s="42" t="s">
        <v>1884</v>
      </c>
      <c r="F702" s="31" t="s">
        <v>672</v>
      </c>
      <c r="G702" s="904">
        <v>11</v>
      </c>
      <c r="H702" s="32" t="s">
        <v>55</v>
      </c>
      <c r="I702" s="315"/>
      <c r="J702" s="159">
        <v>0</v>
      </c>
      <c r="K702" s="58">
        <v>0</v>
      </c>
      <c r="L702" s="199">
        <f>J702+K702</f>
        <v>0</v>
      </c>
      <c r="M702" s="200">
        <f>L702*(G702+I702)</f>
        <v>0</v>
      </c>
      <c r="O702" s="77" t="b">
        <f t="shared" si="94"/>
        <v>0</v>
      </c>
      <c r="P702" s="77" t="b">
        <f t="shared" si="95"/>
        <v>0</v>
      </c>
      <c r="Q702" s="77" t="b">
        <f t="shared" si="96"/>
        <v>0</v>
      </c>
      <c r="R702" s="77">
        <f t="shared" si="97"/>
        <v>0</v>
      </c>
      <c r="T702" s="77">
        <v>701</v>
      </c>
    </row>
    <row r="703" spans="1:20" ht="22.5" hidden="1" outlineLevel="1">
      <c r="A703" s="29"/>
      <c r="B703" s="613"/>
      <c r="C703" s="616"/>
      <c r="D703" s="30">
        <v>9</v>
      </c>
      <c r="E703" s="42" t="s">
        <v>4770</v>
      </c>
      <c r="F703" s="31" t="s">
        <v>4769</v>
      </c>
      <c r="G703" s="904">
        <v>2</v>
      </c>
      <c r="H703" s="32" t="s">
        <v>55</v>
      </c>
      <c r="I703" s="315"/>
      <c r="J703" s="159">
        <v>0</v>
      </c>
      <c r="K703" s="58">
        <v>0</v>
      </c>
      <c r="L703" s="199">
        <f>J703+K703</f>
        <v>0</v>
      </c>
      <c r="M703" s="200">
        <f>L703*(G703+I703)</f>
        <v>0</v>
      </c>
      <c r="O703" s="77" t="b">
        <f t="shared" si="94"/>
        <v>0</v>
      </c>
      <c r="P703" s="77" t="b">
        <f t="shared" si="95"/>
        <v>0</v>
      </c>
      <c r="Q703" s="77" t="b">
        <f t="shared" si="96"/>
        <v>0</v>
      </c>
      <c r="R703" s="77">
        <f t="shared" si="97"/>
        <v>0</v>
      </c>
      <c r="T703" s="77">
        <v>702</v>
      </c>
    </row>
    <row r="704" spans="1:20" ht="22.5" hidden="1" outlineLevel="1">
      <c r="A704" s="29"/>
      <c r="B704" s="606">
        <v>370</v>
      </c>
      <c r="C704" s="616">
        <v>371</v>
      </c>
      <c r="D704" s="30">
        <v>10</v>
      </c>
      <c r="E704" s="42" t="s">
        <v>1885</v>
      </c>
      <c r="F704" s="31" t="s">
        <v>674</v>
      </c>
      <c r="G704" s="904">
        <v>2</v>
      </c>
      <c r="H704" s="32" t="s">
        <v>55</v>
      </c>
      <c r="I704" s="315"/>
      <c r="J704" s="159">
        <v>0</v>
      </c>
      <c r="K704" s="58">
        <v>0</v>
      </c>
      <c r="L704" s="199">
        <f>J704+K704</f>
        <v>0</v>
      </c>
      <c r="M704" s="200">
        <f>L704*(G704+I704)</f>
        <v>0</v>
      </c>
      <c r="O704" s="77" t="b">
        <f t="shared" si="94"/>
        <v>0</v>
      </c>
      <c r="P704" s="77" t="b">
        <f t="shared" si="95"/>
        <v>0</v>
      </c>
      <c r="Q704" s="77" t="b">
        <f t="shared" si="96"/>
        <v>0</v>
      </c>
      <c r="R704" s="77">
        <f t="shared" si="97"/>
        <v>0</v>
      </c>
      <c r="T704" s="77">
        <v>703</v>
      </c>
    </row>
    <row r="705" spans="1:20" ht="22.5" hidden="1" outlineLevel="1">
      <c r="A705" s="29"/>
      <c r="B705" s="606">
        <v>370</v>
      </c>
      <c r="C705" s="616">
        <v>371</v>
      </c>
      <c r="D705" s="30">
        <v>11</v>
      </c>
      <c r="E705" s="42" t="s">
        <v>1886</v>
      </c>
      <c r="F705" s="31" t="s">
        <v>673</v>
      </c>
      <c r="G705" s="904">
        <v>1</v>
      </c>
      <c r="H705" s="32" t="s">
        <v>55</v>
      </c>
      <c r="I705" s="315"/>
      <c r="J705" s="159">
        <v>0</v>
      </c>
      <c r="K705" s="58">
        <v>0</v>
      </c>
      <c r="L705" s="199">
        <f>J705+K705</f>
        <v>0</v>
      </c>
      <c r="M705" s="200">
        <f>L705*(G705+I705)</f>
        <v>0</v>
      </c>
      <c r="O705" s="77" t="b">
        <f t="shared" si="94"/>
        <v>0</v>
      </c>
      <c r="P705" s="77" t="b">
        <f t="shared" si="95"/>
        <v>0</v>
      </c>
      <c r="Q705" s="77" t="b">
        <f t="shared" si="96"/>
        <v>0</v>
      </c>
      <c r="R705" s="77">
        <f t="shared" si="97"/>
        <v>0</v>
      </c>
      <c r="T705" s="77">
        <v>704</v>
      </c>
    </row>
    <row r="706" spans="1:20" ht="25.5" hidden="1" outlineLevel="1">
      <c r="A706" s="579"/>
      <c r="B706" s="626"/>
      <c r="C706" s="627"/>
      <c r="D706" s="30"/>
      <c r="E706" s="73" t="s">
        <v>1887</v>
      </c>
      <c r="F706" s="50" t="s">
        <v>570</v>
      </c>
      <c r="G706" s="909"/>
      <c r="H706" s="57"/>
      <c r="I706" s="484"/>
      <c r="J706" s="485"/>
      <c r="K706" s="486"/>
      <c r="L706" s="487"/>
      <c r="M706" s="488"/>
      <c r="O706" s="77" t="b">
        <f t="shared" si="94"/>
        <v>1</v>
      </c>
      <c r="P706" s="77" t="b">
        <f t="shared" si="95"/>
        <v>1</v>
      </c>
      <c r="Q706" s="77" t="b">
        <f t="shared" si="96"/>
        <v>1</v>
      </c>
      <c r="R706" s="77">
        <f t="shared" si="97"/>
        <v>0</v>
      </c>
      <c r="T706" s="77">
        <v>705</v>
      </c>
    </row>
    <row r="707" spans="1:20" hidden="1" outlineLevel="1">
      <c r="A707" s="29"/>
      <c r="B707" s="606">
        <v>370</v>
      </c>
      <c r="C707" s="616">
        <v>371</v>
      </c>
      <c r="D707" s="30">
        <v>12</v>
      </c>
      <c r="E707" s="31" t="s">
        <v>564</v>
      </c>
      <c r="F707" s="31" t="s">
        <v>565</v>
      </c>
      <c r="G707" s="904">
        <v>6</v>
      </c>
      <c r="H707" s="32" t="s">
        <v>55</v>
      </c>
      <c r="I707" s="315"/>
      <c r="J707" s="159">
        <v>0</v>
      </c>
      <c r="K707" s="58">
        <v>0</v>
      </c>
      <c r="L707" s="199">
        <f>J707+K707</f>
        <v>0</v>
      </c>
      <c r="M707" s="200">
        <f>L707*(G707+I707)</f>
        <v>0</v>
      </c>
      <c r="O707" s="77" t="b">
        <f t="shared" si="94"/>
        <v>0</v>
      </c>
      <c r="P707" s="77" t="b">
        <f t="shared" si="95"/>
        <v>0</v>
      </c>
      <c r="Q707" s="77" t="b">
        <f t="shared" si="96"/>
        <v>0</v>
      </c>
      <c r="R707" s="77">
        <f t="shared" si="97"/>
        <v>0</v>
      </c>
      <c r="T707" s="77">
        <v>706</v>
      </c>
    </row>
    <row r="708" spans="1:20" hidden="1" outlineLevel="1">
      <c r="A708" s="29"/>
      <c r="B708" s="606">
        <v>370</v>
      </c>
      <c r="C708" s="616">
        <v>371</v>
      </c>
      <c r="D708" s="30">
        <v>13</v>
      </c>
      <c r="E708" s="31" t="s">
        <v>1888</v>
      </c>
      <c r="F708" s="31" t="s">
        <v>567</v>
      </c>
      <c r="G708" s="904">
        <v>4</v>
      </c>
      <c r="H708" s="32" t="s">
        <v>55</v>
      </c>
      <c r="I708" s="315"/>
      <c r="J708" s="159">
        <v>0</v>
      </c>
      <c r="K708" s="58">
        <v>0</v>
      </c>
      <c r="L708" s="199">
        <f>J708+K708</f>
        <v>0</v>
      </c>
      <c r="M708" s="200">
        <f>L708*(G708+I708)</f>
        <v>0</v>
      </c>
      <c r="O708" s="77" t="b">
        <f t="shared" si="94"/>
        <v>0</v>
      </c>
      <c r="P708" s="77" t="b">
        <f t="shared" si="95"/>
        <v>0</v>
      </c>
      <c r="Q708" s="77" t="b">
        <f t="shared" si="96"/>
        <v>0</v>
      </c>
      <c r="R708" s="77">
        <f t="shared" si="97"/>
        <v>0</v>
      </c>
      <c r="T708" s="77">
        <v>707</v>
      </c>
    </row>
    <row r="709" spans="1:20" s="16" customFormat="1" hidden="1" outlineLevel="1">
      <c r="A709" s="29"/>
      <c r="B709" s="613"/>
      <c r="C709" s="617"/>
      <c r="D709" s="37"/>
      <c r="E709" s="14" t="s">
        <v>670</v>
      </c>
      <c r="F709" s="14" t="s">
        <v>671</v>
      </c>
      <c r="G709" s="910"/>
      <c r="H709" s="68"/>
      <c r="I709" s="462"/>
      <c r="J709" s="301"/>
      <c r="K709" s="301"/>
      <c r="L709" s="463"/>
      <c r="M709" s="202"/>
      <c r="O709" s="77" t="b">
        <f t="shared" si="94"/>
        <v>1</v>
      </c>
      <c r="P709" s="77" t="b">
        <f t="shared" si="95"/>
        <v>1</v>
      </c>
      <c r="Q709" s="77" t="b">
        <f t="shared" si="96"/>
        <v>1</v>
      </c>
      <c r="R709" s="77">
        <f t="shared" si="97"/>
        <v>0</v>
      </c>
      <c r="T709" s="77">
        <v>708</v>
      </c>
    </row>
    <row r="710" spans="1:20" ht="67.5" hidden="1" outlineLevel="1">
      <c r="A710" s="29"/>
      <c r="B710" s="606">
        <v>370</v>
      </c>
      <c r="C710" s="617">
        <v>371</v>
      </c>
      <c r="D710" s="37">
        <v>14</v>
      </c>
      <c r="E710" s="427" t="s">
        <v>1889</v>
      </c>
      <c r="F710" s="427" t="s">
        <v>675</v>
      </c>
      <c r="G710" s="906">
        <v>38</v>
      </c>
      <c r="H710" s="39"/>
      <c r="I710" s="315"/>
      <c r="J710" s="159">
        <v>0</v>
      </c>
      <c r="K710" s="159">
        <v>0</v>
      </c>
      <c r="L710" s="232">
        <f t="shared" ref="L710:L721" si="98">J710+K710</f>
        <v>0</v>
      </c>
      <c r="M710" s="200">
        <f t="shared" ref="M710:M721" si="99">L710*(G710+I710)</f>
        <v>0</v>
      </c>
      <c r="O710" s="77" t="b">
        <f t="shared" si="94"/>
        <v>0</v>
      </c>
      <c r="P710" s="77" t="b">
        <f t="shared" si="95"/>
        <v>0</v>
      </c>
      <c r="Q710" s="77" t="b">
        <f t="shared" si="96"/>
        <v>0</v>
      </c>
      <c r="R710" s="77">
        <f t="shared" si="97"/>
        <v>0</v>
      </c>
      <c r="T710" s="77">
        <v>709</v>
      </c>
    </row>
    <row r="711" spans="1:20" ht="56.25" hidden="1" outlineLevel="1">
      <c r="A711" s="29"/>
      <c r="B711" s="606">
        <v>370</v>
      </c>
      <c r="C711" s="617">
        <v>371</v>
      </c>
      <c r="D711" s="37">
        <v>15</v>
      </c>
      <c r="E711" s="427" t="s">
        <v>1890</v>
      </c>
      <c r="F711" s="427" t="s">
        <v>676</v>
      </c>
      <c r="G711" s="906">
        <v>38</v>
      </c>
      <c r="H711" s="39"/>
      <c r="I711" s="315"/>
      <c r="J711" s="159">
        <v>0</v>
      </c>
      <c r="K711" s="159">
        <v>0</v>
      </c>
      <c r="L711" s="232">
        <f t="shared" si="98"/>
        <v>0</v>
      </c>
      <c r="M711" s="200">
        <f t="shared" si="99"/>
        <v>0</v>
      </c>
      <c r="O711" s="77" t="b">
        <f t="shared" si="94"/>
        <v>0</v>
      </c>
      <c r="P711" s="77" t="b">
        <f t="shared" si="95"/>
        <v>0</v>
      </c>
      <c r="Q711" s="77" t="b">
        <f t="shared" si="96"/>
        <v>0</v>
      </c>
      <c r="R711" s="77">
        <f t="shared" si="97"/>
        <v>0</v>
      </c>
      <c r="T711" s="77">
        <v>710</v>
      </c>
    </row>
    <row r="712" spans="1:20" ht="78.75" hidden="1" outlineLevel="1">
      <c r="A712" s="29"/>
      <c r="B712" s="606">
        <v>370</v>
      </c>
      <c r="C712" s="617">
        <v>371</v>
      </c>
      <c r="D712" s="37">
        <v>16</v>
      </c>
      <c r="E712" s="427" t="s">
        <v>1891</v>
      </c>
      <c r="F712" s="427" t="s">
        <v>677</v>
      </c>
      <c r="G712" s="906">
        <v>36</v>
      </c>
      <c r="H712" s="39"/>
      <c r="I712" s="315"/>
      <c r="J712" s="159">
        <v>0</v>
      </c>
      <c r="K712" s="159">
        <v>0</v>
      </c>
      <c r="L712" s="232">
        <f t="shared" si="98"/>
        <v>0</v>
      </c>
      <c r="M712" s="200">
        <f t="shared" si="99"/>
        <v>0</v>
      </c>
      <c r="O712" s="77" t="b">
        <f t="shared" si="94"/>
        <v>0</v>
      </c>
      <c r="P712" s="77" t="b">
        <f t="shared" si="95"/>
        <v>0</v>
      </c>
      <c r="Q712" s="77" t="b">
        <f t="shared" si="96"/>
        <v>0</v>
      </c>
      <c r="R712" s="77">
        <f t="shared" si="97"/>
        <v>0</v>
      </c>
      <c r="T712" s="77">
        <v>711</v>
      </c>
    </row>
    <row r="713" spans="1:20" ht="22.5" hidden="1" outlineLevel="1">
      <c r="A713" s="29"/>
      <c r="B713" s="606">
        <v>370</v>
      </c>
      <c r="C713" s="616">
        <v>371</v>
      </c>
      <c r="D713" s="30">
        <v>17</v>
      </c>
      <c r="E713" s="427" t="s">
        <v>678</v>
      </c>
      <c r="F713" s="427" t="s">
        <v>679</v>
      </c>
      <c r="G713" s="906">
        <v>20</v>
      </c>
      <c r="H713" s="32"/>
      <c r="I713" s="315"/>
      <c r="J713" s="159">
        <v>0</v>
      </c>
      <c r="K713" s="58">
        <v>0</v>
      </c>
      <c r="L713" s="199">
        <f t="shared" si="98"/>
        <v>0</v>
      </c>
      <c r="M713" s="200">
        <f t="shared" si="99"/>
        <v>0</v>
      </c>
      <c r="O713" s="77" t="b">
        <f t="shared" ref="O713:O776" si="100">ISBLANK(D713)</f>
        <v>0</v>
      </c>
      <c r="P713" s="77" t="b">
        <f t="shared" ref="P713:P776" si="101">ISBLANK(G713)</f>
        <v>0</v>
      </c>
      <c r="Q713" s="77" t="b">
        <f t="shared" ref="Q713:Q776" si="102">ISBLANK(M713)</f>
        <v>0</v>
      </c>
      <c r="R713" s="77">
        <f t="shared" ref="R713:R776" si="103">IF(AND(O713=P713,O713=Q713),,"!!!")</f>
        <v>0</v>
      </c>
      <c r="T713" s="77">
        <v>712</v>
      </c>
    </row>
    <row r="714" spans="1:20" ht="90" hidden="1" outlineLevel="1">
      <c r="A714" s="29"/>
      <c r="B714" s="606">
        <v>370</v>
      </c>
      <c r="C714" s="616">
        <v>371</v>
      </c>
      <c r="D714" s="30">
        <v>18</v>
      </c>
      <c r="E714" s="42" t="s">
        <v>680</v>
      </c>
      <c r="F714" s="42" t="s">
        <v>681</v>
      </c>
      <c r="G714" s="904">
        <v>20</v>
      </c>
      <c r="H714" s="32"/>
      <c r="I714" s="315"/>
      <c r="J714" s="159">
        <v>0</v>
      </c>
      <c r="K714" s="58">
        <v>0</v>
      </c>
      <c r="L714" s="199">
        <f t="shared" si="98"/>
        <v>0</v>
      </c>
      <c r="M714" s="200">
        <f t="shared" si="99"/>
        <v>0</v>
      </c>
      <c r="O714" s="77" t="b">
        <f t="shared" si="100"/>
        <v>0</v>
      </c>
      <c r="P714" s="77" t="b">
        <f t="shared" si="101"/>
        <v>0</v>
      </c>
      <c r="Q714" s="77" t="b">
        <f t="shared" si="102"/>
        <v>0</v>
      </c>
      <c r="R714" s="77">
        <f t="shared" si="103"/>
        <v>0</v>
      </c>
      <c r="T714" s="77">
        <v>713</v>
      </c>
    </row>
    <row r="715" spans="1:20" ht="45" hidden="1" outlineLevel="1">
      <c r="A715" s="29"/>
      <c r="B715" s="606">
        <v>370</v>
      </c>
      <c r="C715" s="616">
        <v>371</v>
      </c>
      <c r="D715" s="30">
        <v>19</v>
      </c>
      <c r="E715" s="42" t="s">
        <v>682</v>
      </c>
      <c r="F715" s="42" t="s">
        <v>683</v>
      </c>
      <c r="G715" s="904">
        <v>36</v>
      </c>
      <c r="H715" s="32"/>
      <c r="I715" s="315"/>
      <c r="J715" s="159">
        <v>0</v>
      </c>
      <c r="K715" s="58">
        <v>0</v>
      </c>
      <c r="L715" s="199">
        <f t="shared" si="98"/>
        <v>0</v>
      </c>
      <c r="M715" s="200">
        <f t="shared" si="99"/>
        <v>0</v>
      </c>
      <c r="O715" s="77" t="b">
        <f t="shared" si="100"/>
        <v>0</v>
      </c>
      <c r="P715" s="77" t="b">
        <f t="shared" si="101"/>
        <v>0</v>
      </c>
      <c r="Q715" s="77" t="b">
        <f t="shared" si="102"/>
        <v>0</v>
      </c>
      <c r="R715" s="77">
        <f t="shared" si="103"/>
        <v>0</v>
      </c>
      <c r="T715" s="77">
        <v>714</v>
      </c>
    </row>
    <row r="716" spans="1:20" ht="45" hidden="1" outlineLevel="1">
      <c r="A716" s="29"/>
      <c r="B716" s="606">
        <v>370</v>
      </c>
      <c r="C716" s="616">
        <v>371</v>
      </c>
      <c r="D716" s="30">
        <v>20</v>
      </c>
      <c r="E716" s="42" t="s">
        <v>684</v>
      </c>
      <c r="F716" s="42" t="s">
        <v>685</v>
      </c>
      <c r="G716" s="904">
        <v>13</v>
      </c>
      <c r="H716" s="32"/>
      <c r="I716" s="315"/>
      <c r="J716" s="159">
        <v>0</v>
      </c>
      <c r="K716" s="58">
        <v>0</v>
      </c>
      <c r="L716" s="199">
        <f t="shared" si="98"/>
        <v>0</v>
      </c>
      <c r="M716" s="200">
        <f t="shared" si="99"/>
        <v>0</v>
      </c>
      <c r="O716" s="77" t="b">
        <f t="shared" si="100"/>
        <v>0</v>
      </c>
      <c r="P716" s="77" t="b">
        <f t="shared" si="101"/>
        <v>0</v>
      </c>
      <c r="Q716" s="77" t="b">
        <f t="shared" si="102"/>
        <v>0</v>
      </c>
      <c r="R716" s="77">
        <f t="shared" si="103"/>
        <v>0</v>
      </c>
      <c r="T716" s="77">
        <v>715</v>
      </c>
    </row>
    <row r="717" spans="1:20" ht="56.25" hidden="1" outlineLevel="1">
      <c r="A717" s="29"/>
      <c r="B717" s="606">
        <v>370</v>
      </c>
      <c r="C717" s="616">
        <v>371</v>
      </c>
      <c r="D717" s="30">
        <v>21</v>
      </c>
      <c r="E717" s="42" t="s">
        <v>686</v>
      </c>
      <c r="F717" s="42" t="s">
        <v>687</v>
      </c>
      <c r="G717" s="904">
        <v>38</v>
      </c>
      <c r="H717" s="32"/>
      <c r="I717" s="315"/>
      <c r="J717" s="159">
        <v>0</v>
      </c>
      <c r="K717" s="58">
        <v>0</v>
      </c>
      <c r="L717" s="199">
        <f t="shared" si="98"/>
        <v>0</v>
      </c>
      <c r="M717" s="200">
        <f t="shared" si="99"/>
        <v>0</v>
      </c>
      <c r="O717" s="77" t="b">
        <f t="shared" si="100"/>
        <v>0</v>
      </c>
      <c r="P717" s="77" t="b">
        <f t="shared" si="101"/>
        <v>0</v>
      </c>
      <c r="Q717" s="77" t="b">
        <f t="shared" si="102"/>
        <v>0</v>
      </c>
      <c r="R717" s="77">
        <f t="shared" si="103"/>
        <v>0</v>
      </c>
      <c r="T717" s="77">
        <v>716</v>
      </c>
    </row>
    <row r="718" spans="1:20" ht="22.5" hidden="1" outlineLevel="1">
      <c r="A718" s="29"/>
      <c r="B718" s="606">
        <v>370</v>
      </c>
      <c r="C718" s="616">
        <v>371</v>
      </c>
      <c r="D718" s="30">
        <v>22</v>
      </c>
      <c r="E718" s="42" t="s">
        <v>688</v>
      </c>
      <c r="F718" s="42" t="s">
        <v>689</v>
      </c>
      <c r="G718" s="904">
        <v>33</v>
      </c>
      <c r="H718" s="32"/>
      <c r="I718" s="315"/>
      <c r="J718" s="159">
        <v>0</v>
      </c>
      <c r="K718" s="58">
        <v>0</v>
      </c>
      <c r="L718" s="199">
        <f t="shared" si="98"/>
        <v>0</v>
      </c>
      <c r="M718" s="200">
        <f t="shared" si="99"/>
        <v>0</v>
      </c>
      <c r="O718" s="77" t="b">
        <f t="shared" si="100"/>
        <v>0</v>
      </c>
      <c r="P718" s="77" t="b">
        <f t="shared" si="101"/>
        <v>0</v>
      </c>
      <c r="Q718" s="77" t="b">
        <f t="shared" si="102"/>
        <v>0</v>
      </c>
      <c r="R718" s="77">
        <f t="shared" si="103"/>
        <v>0</v>
      </c>
      <c r="T718" s="77">
        <v>717</v>
      </c>
    </row>
    <row r="719" spans="1:20" ht="123.75" hidden="1" outlineLevel="1">
      <c r="A719" s="29"/>
      <c r="B719" s="606">
        <v>370</v>
      </c>
      <c r="C719" s="616">
        <v>371</v>
      </c>
      <c r="D719" s="30">
        <v>23</v>
      </c>
      <c r="E719" s="42" t="s">
        <v>1892</v>
      </c>
      <c r="F719" s="42" t="s">
        <v>690</v>
      </c>
      <c r="G719" s="904">
        <v>11</v>
      </c>
      <c r="H719" s="32"/>
      <c r="I719" s="315"/>
      <c r="J719" s="159">
        <v>0</v>
      </c>
      <c r="K719" s="58">
        <v>0</v>
      </c>
      <c r="L719" s="199">
        <f t="shared" si="98"/>
        <v>0</v>
      </c>
      <c r="M719" s="200">
        <f t="shared" si="99"/>
        <v>0</v>
      </c>
      <c r="O719" s="77" t="b">
        <f t="shared" si="100"/>
        <v>0</v>
      </c>
      <c r="P719" s="77" t="b">
        <f t="shared" si="101"/>
        <v>0</v>
      </c>
      <c r="Q719" s="77" t="b">
        <f t="shared" si="102"/>
        <v>0</v>
      </c>
      <c r="R719" s="77">
        <f t="shared" si="103"/>
        <v>0</v>
      </c>
      <c r="T719" s="77">
        <v>718</v>
      </c>
    </row>
    <row r="720" spans="1:20" ht="45" hidden="1" outlineLevel="1">
      <c r="A720" s="29"/>
      <c r="B720" s="606">
        <v>370</v>
      </c>
      <c r="C720" s="616">
        <v>371</v>
      </c>
      <c r="D720" s="30">
        <v>24</v>
      </c>
      <c r="E720" s="42" t="s">
        <v>691</v>
      </c>
      <c r="F720" s="42" t="s">
        <v>692</v>
      </c>
      <c r="G720" s="904">
        <v>37</v>
      </c>
      <c r="H720" s="32"/>
      <c r="I720" s="315"/>
      <c r="J720" s="159">
        <v>0</v>
      </c>
      <c r="K720" s="58">
        <v>0</v>
      </c>
      <c r="L720" s="199">
        <f t="shared" si="98"/>
        <v>0</v>
      </c>
      <c r="M720" s="200">
        <f t="shared" si="99"/>
        <v>0</v>
      </c>
      <c r="O720" s="77" t="b">
        <f t="shared" si="100"/>
        <v>0</v>
      </c>
      <c r="P720" s="77" t="b">
        <f t="shared" si="101"/>
        <v>0</v>
      </c>
      <c r="Q720" s="77" t="b">
        <f t="shared" si="102"/>
        <v>0</v>
      </c>
      <c r="R720" s="77">
        <f t="shared" si="103"/>
        <v>0</v>
      </c>
      <c r="T720" s="77">
        <v>719</v>
      </c>
    </row>
    <row r="721" spans="1:20" ht="68.25" hidden="1" outlineLevel="1" thickBot="1">
      <c r="A721" s="29"/>
      <c r="B721" s="606">
        <v>370</v>
      </c>
      <c r="C721" s="617">
        <v>371</v>
      </c>
      <c r="D721" s="37">
        <v>25</v>
      </c>
      <c r="E721" s="427" t="s">
        <v>693</v>
      </c>
      <c r="F721" s="427" t="s">
        <v>694</v>
      </c>
      <c r="G721" s="906">
        <v>37</v>
      </c>
      <c r="H721" s="39"/>
      <c r="I721" s="315"/>
      <c r="J721" s="159">
        <v>0</v>
      </c>
      <c r="K721" s="159">
        <v>0</v>
      </c>
      <c r="L721" s="232">
        <f t="shared" si="98"/>
        <v>0</v>
      </c>
      <c r="M721" s="200">
        <f t="shared" si="99"/>
        <v>0</v>
      </c>
      <c r="O721" s="77" t="b">
        <f t="shared" si="100"/>
        <v>0</v>
      </c>
      <c r="P721" s="77" t="b">
        <f t="shared" si="101"/>
        <v>0</v>
      </c>
      <c r="Q721" s="77" t="b">
        <f t="shared" si="102"/>
        <v>0</v>
      </c>
      <c r="R721" s="77">
        <f t="shared" si="103"/>
        <v>0</v>
      </c>
      <c r="T721" s="77">
        <v>720</v>
      </c>
    </row>
    <row r="722" spans="1:20" ht="13.5" hidden="1" outlineLevel="1" thickBot="1">
      <c r="A722" s="33"/>
      <c r="B722" s="609">
        <v>370</v>
      </c>
      <c r="C722" s="625">
        <v>371</v>
      </c>
      <c r="D722" s="431"/>
      <c r="E722" s="60" t="s">
        <v>4762</v>
      </c>
      <c r="F722" s="60" t="s">
        <v>4763</v>
      </c>
      <c r="G722" s="905"/>
      <c r="H722" s="294"/>
      <c r="I722" s="452"/>
      <c r="J722" s="95"/>
      <c r="K722" s="23"/>
      <c r="L722" s="194"/>
      <c r="M722" s="203">
        <f>SUM(M692:M721)</f>
        <v>0</v>
      </c>
      <c r="O722" s="77" t="b">
        <f t="shared" si="100"/>
        <v>1</v>
      </c>
      <c r="P722" s="77" t="b">
        <f t="shared" si="101"/>
        <v>1</v>
      </c>
      <c r="Q722" s="77" t="b">
        <f t="shared" si="102"/>
        <v>0</v>
      </c>
      <c r="R722" s="77" t="str">
        <f t="shared" si="103"/>
        <v>!!!</v>
      </c>
      <c r="T722" s="77">
        <v>721</v>
      </c>
    </row>
    <row r="723" spans="1:20" ht="15.75" hidden="1" outlineLevel="1" thickBot="1">
      <c r="A723" s="576"/>
      <c r="B723" s="601">
        <v>600</v>
      </c>
      <c r="C723" s="624">
        <v>619</v>
      </c>
      <c r="D723" s="556"/>
      <c r="E723" s="1" t="s">
        <v>264</v>
      </c>
      <c r="F723" s="1" t="s">
        <v>197</v>
      </c>
      <c r="G723" s="902"/>
      <c r="H723" s="293"/>
      <c r="I723" s="313"/>
      <c r="J723" s="298"/>
      <c r="K723" s="2"/>
      <c r="L723" s="205"/>
      <c r="M723" s="206"/>
      <c r="O723" s="77" t="b">
        <f t="shared" si="100"/>
        <v>1</v>
      </c>
      <c r="P723" s="77" t="b">
        <f t="shared" si="101"/>
        <v>1</v>
      </c>
      <c r="Q723" s="77" t="b">
        <f t="shared" si="102"/>
        <v>1</v>
      </c>
      <c r="R723" s="77">
        <f t="shared" si="103"/>
        <v>0</v>
      </c>
      <c r="T723" s="77">
        <v>722</v>
      </c>
    </row>
    <row r="724" spans="1:20" hidden="1" outlineLevel="1">
      <c r="A724" s="29"/>
      <c r="B724" s="606">
        <v>600</v>
      </c>
      <c r="C724" s="617">
        <v>619</v>
      </c>
      <c r="D724" s="30">
        <v>1</v>
      </c>
      <c r="E724" s="31" t="s">
        <v>566</v>
      </c>
      <c r="F724" s="31" t="s">
        <v>568</v>
      </c>
      <c r="G724" s="904">
        <v>2</v>
      </c>
      <c r="H724" s="32" t="s">
        <v>1973</v>
      </c>
      <c r="I724" s="315"/>
      <c r="J724" s="159">
        <v>0</v>
      </c>
      <c r="K724" s="58">
        <v>0</v>
      </c>
      <c r="L724" s="199">
        <f>J724+K724</f>
        <v>0</v>
      </c>
      <c r="M724" s="200">
        <f>L724*(G724+I724)</f>
        <v>0</v>
      </c>
      <c r="O724" s="77" t="b">
        <f t="shared" si="100"/>
        <v>0</v>
      </c>
      <c r="P724" s="77" t="b">
        <f t="shared" si="101"/>
        <v>0</v>
      </c>
      <c r="Q724" s="77" t="b">
        <f t="shared" si="102"/>
        <v>0</v>
      </c>
      <c r="R724" s="77">
        <f t="shared" si="103"/>
        <v>0</v>
      </c>
      <c r="T724" s="77">
        <v>723</v>
      </c>
    </row>
    <row r="725" spans="1:20" hidden="1" outlineLevel="1">
      <c r="A725" s="29"/>
      <c r="B725" s="606">
        <v>600</v>
      </c>
      <c r="C725" s="617">
        <v>619</v>
      </c>
      <c r="D725" s="30">
        <v>2</v>
      </c>
      <c r="E725" s="31" t="s">
        <v>4755</v>
      </c>
      <c r="F725" s="31" t="s">
        <v>4754</v>
      </c>
      <c r="G725" s="904">
        <v>1</v>
      </c>
      <c r="H725" s="32" t="s">
        <v>1973</v>
      </c>
      <c r="I725" s="315"/>
      <c r="J725" s="159">
        <v>0</v>
      </c>
      <c r="K725" s="58">
        <v>0</v>
      </c>
      <c r="L725" s="199">
        <f>J725+K725</f>
        <v>0</v>
      </c>
      <c r="M725" s="200">
        <f>L725*(G725+I725)</f>
        <v>0</v>
      </c>
      <c r="O725" s="77" t="b">
        <f t="shared" si="100"/>
        <v>0</v>
      </c>
      <c r="P725" s="77" t="b">
        <f t="shared" si="101"/>
        <v>0</v>
      </c>
      <c r="Q725" s="77" t="b">
        <f t="shared" si="102"/>
        <v>0</v>
      </c>
      <c r="R725" s="77">
        <f t="shared" si="103"/>
        <v>0</v>
      </c>
      <c r="T725" s="77">
        <v>724</v>
      </c>
    </row>
    <row r="726" spans="1:20" hidden="1" outlineLevel="1">
      <c r="A726" s="29"/>
      <c r="B726" s="606">
        <v>600</v>
      </c>
      <c r="C726" s="617">
        <v>619</v>
      </c>
      <c r="D726" s="30">
        <v>3</v>
      </c>
      <c r="E726" s="31" t="s">
        <v>4759</v>
      </c>
      <c r="F726" s="31" t="s">
        <v>4756</v>
      </c>
      <c r="G726" s="904">
        <v>1</v>
      </c>
      <c r="H726" s="32" t="s">
        <v>1973</v>
      </c>
      <c r="I726" s="315"/>
      <c r="J726" s="159">
        <v>0</v>
      </c>
      <c r="K726" s="58">
        <v>0</v>
      </c>
      <c r="L726" s="199">
        <f>J726+K726</f>
        <v>0</v>
      </c>
      <c r="M726" s="200">
        <f>L726*(G726+I726)</f>
        <v>0</v>
      </c>
      <c r="O726" s="77" t="b">
        <f t="shared" si="100"/>
        <v>0</v>
      </c>
      <c r="P726" s="77" t="b">
        <f t="shared" si="101"/>
        <v>0</v>
      </c>
      <c r="Q726" s="77" t="b">
        <f t="shared" si="102"/>
        <v>0</v>
      </c>
      <c r="R726" s="77">
        <f t="shared" si="103"/>
        <v>0</v>
      </c>
      <c r="T726" s="77">
        <v>725</v>
      </c>
    </row>
    <row r="727" spans="1:20" hidden="1" outlineLevel="1">
      <c r="A727" s="29"/>
      <c r="B727" s="606">
        <v>600</v>
      </c>
      <c r="C727" s="617">
        <v>619</v>
      </c>
      <c r="D727" s="30">
        <v>4</v>
      </c>
      <c r="E727" s="31" t="s">
        <v>4760</v>
      </c>
      <c r="F727" s="31" t="s">
        <v>4757</v>
      </c>
      <c r="G727" s="904">
        <v>1</v>
      </c>
      <c r="H727" s="32" t="s">
        <v>1973</v>
      </c>
      <c r="I727" s="315"/>
      <c r="J727" s="159"/>
      <c r="K727" s="58">
        <v>0</v>
      </c>
      <c r="L727" s="199">
        <f>J727+K727</f>
        <v>0</v>
      </c>
      <c r="M727" s="200">
        <f>L727*(G727+I727)</f>
        <v>0</v>
      </c>
      <c r="O727" s="77" t="b">
        <f t="shared" si="100"/>
        <v>0</v>
      </c>
      <c r="P727" s="77" t="b">
        <f t="shared" si="101"/>
        <v>0</v>
      </c>
      <c r="Q727" s="77" t="b">
        <f t="shared" si="102"/>
        <v>0</v>
      </c>
      <c r="R727" s="77">
        <f t="shared" si="103"/>
        <v>0</v>
      </c>
      <c r="T727" s="77">
        <v>726</v>
      </c>
    </row>
    <row r="728" spans="1:20" ht="13.5" hidden="1" outlineLevel="1" thickBot="1">
      <c r="A728" s="29"/>
      <c r="B728" s="606">
        <v>600</v>
      </c>
      <c r="C728" s="617">
        <v>619</v>
      </c>
      <c r="D728" s="37">
        <v>5</v>
      </c>
      <c r="E728" s="38" t="s">
        <v>4761</v>
      </c>
      <c r="F728" s="38" t="s">
        <v>4758</v>
      </c>
      <c r="G728" s="906">
        <v>1</v>
      </c>
      <c r="H728" s="39" t="s">
        <v>1973</v>
      </c>
      <c r="I728" s="315"/>
      <c r="J728" s="159">
        <v>0</v>
      </c>
      <c r="K728" s="159">
        <v>0</v>
      </c>
      <c r="L728" s="232">
        <f>J728+K728</f>
        <v>0</v>
      </c>
      <c r="M728" s="200">
        <f>L728*(G728+I728)</f>
        <v>0</v>
      </c>
      <c r="O728" s="77" t="b">
        <f t="shared" si="100"/>
        <v>0</v>
      </c>
      <c r="P728" s="77" t="b">
        <f t="shared" si="101"/>
        <v>0</v>
      </c>
      <c r="Q728" s="77" t="b">
        <f t="shared" si="102"/>
        <v>0</v>
      </c>
      <c r="R728" s="77">
        <f t="shared" si="103"/>
        <v>0</v>
      </c>
      <c r="T728" s="77">
        <v>727</v>
      </c>
    </row>
    <row r="729" spans="1:20" ht="13.5" hidden="1" outlineLevel="1" thickBot="1">
      <c r="A729" s="33"/>
      <c r="B729" s="609">
        <v>600</v>
      </c>
      <c r="C729" s="625">
        <v>619</v>
      </c>
      <c r="D729" s="431"/>
      <c r="E729" s="82" t="s">
        <v>245</v>
      </c>
      <c r="F729" s="82" t="s">
        <v>213</v>
      </c>
      <c r="G729" s="905"/>
      <c r="H729" s="294"/>
      <c r="I729" s="452"/>
      <c r="J729" s="95"/>
      <c r="K729" s="23"/>
      <c r="L729" s="194"/>
      <c r="M729" s="203">
        <f>SUM(M724:M728)</f>
        <v>0</v>
      </c>
      <c r="O729" s="77" t="b">
        <f t="shared" si="100"/>
        <v>1</v>
      </c>
      <c r="P729" s="77" t="b">
        <f t="shared" si="101"/>
        <v>1</v>
      </c>
      <c r="Q729" s="77" t="b">
        <f t="shared" si="102"/>
        <v>0</v>
      </c>
      <c r="R729" s="77" t="str">
        <f t="shared" si="103"/>
        <v>!!!</v>
      </c>
      <c r="T729" s="77">
        <v>728</v>
      </c>
    </row>
    <row r="730" spans="1:20" ht="34.9" customHeight="1" collapsed="1" thickBot="1">
      <c r="A730" s="373"/>
      <c r="B730" s="601">
        <v>300</v>
      </c>
      <c r="C730" s="602">
        <v>390</v>
      </c>
      <c r="D730" s="431"/>
      <c r="E730" s="21" t="s">
        <v>5227</v>
      </c>
      <c r="F730" s="21" t="s">
        <v>4224</v>
      </c>
      <c r="G730" s="900"/>
      <c r="H730" s="292"/>
      <c r="I730" s="311"/>
      <c r="J730" s="95"/>
      <c r="K730" s="23"/>
      <c r="L730" s="23"/>
      <c r="M730" s="191">
        <f>SUMIF(D732:D793,"&gt;0",M732:M793)</f>
        <v>0</v>
      </c>
      <c r="O730" s="77" t="b">
        <f t="shared" si="100"/>
        <v>1</v>
      </c>
      <c r="P730" s="77" t="b">
        <f t="shared" si="101"/>
        <v>1</v>
      </c>
      <c r="Q730" s="77" t="b">
        <f t="shared" si="102"/>
        <v>0</v>
      </c>
      <c r="R730" s="77" t="str">
        <f t="shared" si="103"/>
        <v>!!!</v>
      </c>
      <c r="T730" s="77">
        <v>729</v>
      </c>
    </row>
    <row r="731" spans="1:20" ht="16.5" hidden="1" outlineLevel="1" thickBot="1">
      <c r="A731" s="24"/>
      <c r="B731" s="603"/>
      <c r="C731" s="604"/>
      <c r="D731" s="555"/>
      <c r="E731" s="25" t="s">
        <v>48</v>
      </c>
      <c r="F731" s="26" t="s">
        <v>47</v>
      </c>
      <c r="G731" s="901"/>
      <c r="H731" s="130"/>
      <c r="I731" s="312"/>
      <c r="J731" s="131"/>
      <c r="K731" s="27"/>
      <c r="L731" s="195"/>
      <c r="M731" s="204"/>
      <c r="O731" s="77" t="b">
        <f t="shared" si="100"/>
        <v>1</v>
      </c>
      <c r="P731" s="77" t="b">
        <f t="shared" si="101"/>
        <v>1</v>
      </c>
      <c r="Q731" s="77" t="b">
        <f t="shared" si="102"/>
        <v>1</v>
      </c>
      <c r="R731" s="77">
        <f t="shared" si="103"/>
        <v>0</v>
      </c>
      <c r="T731" s="77">
        <v>730</v>
      </c>
    </row>
    <row r="732" spans="1:20" ht="15.75" hidden="1" outlineLevel="1" thickBot="1">
      <c r="A732" s="576"/>
      <c r="B732" s="601">
        <v>300</v>
      </c>
      <c r="C732" s="624">
        <v>391</v>
      </c>
      <c r="D732" s="556"/>
      <c r="E732" s="1" t="s">
        <v>50</v>
      </c>
      <c r="F732" s="1" t="s">
        <v>49</v>
      </c>
      <c r="G732" s="902"/>
      <c r="H732" s="293"/>
      <c r="I732" s="313"/>
      <c r="J732" s="298"/>
      <c r="K732" s="2"/>
      <c r="L732" s="205"/>
      <c r="M732" s="206"/>
      <c r="O732" s="77" t="b">
        <f t="shared" si="100"/>
        <v>1</v>
      </c>
      <c r="P732" s="77" t="b">
        <f t="shared" si="101"/>
        <v>1</v>
      </c>
      <c r="Q732" s="77" t="b">
        <f t="shared" si="102"/>
        <v>1</v>
      </c>
      <c r="R732" s="77">
        <f t="shared" si="103"/>
        <v>0</v>
      </c>
      <c r="T732" s="77">
        <v>731</v>
      </c>
    </row>
    <row r="733" spans="1:20" hidden="1" outlineLevel="1">
      <c r="A733" s="29"/>
      <c r="B733" s="606">
        <v>600</v>
      </c>
      <c r="C733" s="617">
        <v>619</v>
      </c>
      <c r="D733" s="37">
        <v>1</v>
      </c>
      <c r="E733" s="38" t="s">
        <v>52</v>
      </c>
      <c r="F733" s="38" t="s">
        <v>51</v>
      </c>
      <c r="G733" s="906">
        <v>1</v>
      </c>
      <c r="H733" s="39" t="s">
        <v>5730</v>
      </c>
      <c r="I733" s="315"/>
      <c r="J733" s="159">
        <v>0</v>
      </c>
      <c r="K733" s="159">
        <v>0</v>
      </c>
      <c r="L733" s="232">
        <f t="shared" ref="L733:L756" si="104">J733+K733</f>
        <v>0</v>
      </c>
      <c r="M733" s="200">
        <f t="shared" ref="M733:M756" si="105">L733*(G733+I733)</f>
        <v>0</v>
      </c>
      <c r="O733" s="77" t="b">
        <f t="shared" si="100"/>
        <v>0</v>
      </c>
      <c r="P733" s="77" t="b">
        <f t="shared" si="101"/>
        <v>0</v>
      </c>
      <c r="Q733" s="77" t="b">
        <f t="shared" si="102"/>
        <v>0</v>
      </c>
      <c r="R733" s="77">
        <f t="shared" si="103"/>
        <v>0</v>
      </c>
      <c r="T733" s="77">
        <v>732</v>
      </c>
    </row>
    <row r="734" spans="1:20" hidden="1" outlineLevel="1">
      <c r="A734" s="29"/>
      <c r="B734" s="606">
        <v>300</v>
      </c>
      <c r="C734" s="616">
        <v>391</v>
      </c>
      <c r="D734" s="30">
        <v>2</v>
      </c>
      <c r="E734" s="31" t="s">
        <v>54</v>
      </c>
      <c r="F734" s="31" t="s">
        <v>53</v>
      </c>
      <c r="G734" s="904">
        <v>1</v>
      </c>
      <c r="H734" s="32" t="s">
        <v>55</v>
      </c>
      <c r="I734" s="315"/>
      <c r="J734" s="159">
        <v>0</v>
      </c>
      <c r="K734" s="58">
        <v>0</v>
      </c>
      <c r="L734" s="199">
        <f t="shared" si="104"/>
        <v>0</v>
      </c>
      <c r="M734" s="200">
        <f t="shared" si="105"/>
        <v>0</v>
      </c>
      <c r="O734" s="77" t="b">
        <f t="shared" si="100"/>
        <v>0</v>
      </c>
      <c r="P734" s="77" t="b">
        <f t="shared" si="101"/>
        <v>0</v>
      </c>
      <c r="Q734" s="77" t="b">
        <f t="shared" si="102"/>
        <v>0</v>
      </c>
      <c r="R734" s="77">
        <f t="shared" si="103"/>
        <v>0</v>
      </c>
      <c r="T734" s="77">
        <v>733</v>
      </c>
    </row>
    <row r="735" spans="1:20" hidden="1" outlineLevel="1">
      <c r="A735" s="29"/>
      <c r="B735" s="606">
        <v>300</v>
      </c>
      <c r="C735" s="616">
        <v>391</v>
      </c>
      <c r="D735" s="30">
        <v>3</v>
      </c>
      <c r="E735" s="31" t="s">
        <v>57</v>
      </c>
      <c r="F735" s="31" t="s">
        <v>56</v>
      </c>
      <c r="G735" s="904">
        <v>1</v>
      </c>
      <c r="H735" s="32" t="s">
        <v>58</v>
      </c>
      <c r="I735" s="315"/>
      <c r="J735" s="159">
        <v>0</v>
      </c>
      <c r="K735" s="58">
        <v>0</v>
      </c>
      <c r="L735" s="199">
        <f t="shared" si="104"/>
        <v>0</v>
      </c>
      <c r="M735" s="200">
        <f t="shared" si="105"/>
        <v>0</v>
      </c>
      <c r="O735" s="77" t="b">
        <f t="shared" si="100"/>
        <v>0</v>
      </c>
      <c r="P735" s="77" t="b">
        <f t="shared" si="101"/>
        <v>0</v>
      </c>
      <c r="Q735" s="77" t="b">
        <f t="shared" si="102"/>
        <v>0</v>
      </c>
      <c r="R735" s="77">
        <f t="shared" si="103"/>
        <v>0</v>
      </c>
      <c r="T735" s="77">
        <v>734</v>
      </c>
    </row>
    <row r="736" spans="1:20" hidden="1" outlineLevel="1">
      <c r="A736" s="29"/>
      <c r="B736" s="606">
        <v>300</v>
      </c>
      <c r="C736" s="616">
        <v>391</v>
      </c>
      <c r="D736" s="30">
        <v>4</v>
      </c>
      <c r="E736" s="31" t="s">
        <v>60</v>
      </c>
      <c r="F736" s="31" t="s">
        <v>59</v>
      </c>
      <c r="G736" s="904">
        <v>1</v>
      </c>
      <c r="H736" s="32" t="s">
        <v>58</v>
      </c>
      <c r="I736" s="315"/>
      <c r="J736" s="159">
        <v>0</v>
      </c>
      <c r="K736" s="58">
        <v>0</v>
      </c>
      <c r="L736" s="199">
        <f t="shared" si="104"/>
        <v>0</v>
      </c>
      <c r="M736" s="200">
        <f t="shared" si="105"/>
        <v>0</v>
      </c>
      <c r="O736" s="77" t="b">
        <f t="shared" si="100"/>
        <v>0</v>
      </c>
      <c r="P736" s="77" t="b">
        <f t="shared" si="101"/>
        <v>0</v>
      </c>
      <c r="Q736" s="77" t="b">
        <f t="shared" si="102"/>
        <v>0</v>
      </c>
      <c r="R736" s="77">
        <f t="shared" si="103"/>
        <v>0</v>
      </c>
      <c r="T736" s="77">
        <v>735</v>
      </c>
    </row>
    <row r="737" spans="1:20" hidden="1" outlineLevel="1">
      <c r="A737" s="29"/>
      <c r="B737" s="606">
        <v>300</v>
      </c>
      <c r="C737" s="616">
        <v>391</v>
      </c>
      <c r="D737" s="30">
        <v>5</v>
      </c>
      <c r="E737" s="31" t="s">
        <v>62</v>
      </c>
      <c r="F737" s="31" t="s">
        <v>61</v>
      </c>
      <c r="G737" s="904">
        <v>1</v>
      </c>
      <c r="H737" s="32" t="s">
        <v>58</v>
      </c>
      <c r="I737" s="315"/>
      <c r="J737" s="159">
        <v>0</v>
      </c>
      <c r="K737" s="58">
        <v>0</v>
      </c>
      <c r="L737" s="199">
        <f t="shared" si="104"/>
        <v>0</v>
      </c>
      <c r="M737" s="200">
        <f t="shared" si="105"/>
        <v>0</v>
      </c>
      <c r="O737" s="77" t="b">
        <f t="shared" si="100"/>
        <v>0</v>
      </c>
      <c r="P737" s="77" t="b">
        <f t="shared" si="101"/>
        <v>0</v>
      </c>
      <c r="Q737" s="77" t="b">
        <f t="shared" si="102"/>
        <v>0</v>
      </c>
      <c r="R737" s="77">
        <f t="shared" si="103"/>
        <v>0</v>
      </c>
      <c r="T737" s="77">
        <v>736</v>
      </c>
    </row>
    <row r="738" spans="1:20" ht="191.25" hidden="1" outlineLevel="1">
      <c r="A738" s="29" t="s">
        <v>5251</v>
      </c>
      <c r="B738" s="606">
        <v>300</v>
      </c>
      <c r="C738" s="616">
        <v>391</v>
      </c>
      <c r="D738" s="30">
        <v>6</v>
      </c>
      <c r="E738" s="31" t="s">
        <v>5258</v>
      </c>
      <c r="F738" s="31" t="s">
        <v>5259</v>
      </c>
      <c r="G738" s="904">
        <v>2</v>
      </c>
      <c r="H738" s="32" t="s">
        <v>63</v>
      </c>
      <c r="I738" s="315"/>
      <c r="J738" s="159">
        <v>0</v>
      </c>
      <c r="K738" s="58">
        <v>0</v>
      </c>
      <c r="L738" s="199">
        <f t="shared" si="104"/>
        <v>0</v>
      </c>
      <c r="M738" s="200">
        <f t="shared" si="105"/>
        <v>0</v>
      </c>
      <c r="O738" s="77" t="b">
        <f t="shared" si="100"/>
        <v>0</v>
      </c>
      <c r="P738" s="77" t="b">
        <f t="shared" si="101"/>
        <v>0</v>
      </c>
      <c r="Q738" s="77" t="b">
        <f t="shared" si="102"/>
        <v>0</v>
      </c>
      <c r="R738" s="77">
        <f t="shared" si="103"/>
        <v>0</v>
      </c>
      <c r="T738" s="77">
        <v>737</v>
      </c>
    </row>
    <row r="739" spans="1:20" hidden="1" outlineLevel="1">
      <c r="A739" s="29"/>
      <c r="B739" s="606">
        <v>300</v>
      </c>
      <c r="C739" s="616">
        <v>391</v>
      </c>
      <c r="D739" s="30">
        <v>7</v>
      </c>
      <c r="E739" s="31" t="s">
        <v>472</v>
      </c>
      <c r="F739" s="31" t="s">
        <v>471</v>
      </c>
      <c r="G739" s="904">
        <v>1</v>
      </c>
      <c r="H739" s="32" t="s">
        <v>58</v>
      </c>
      <c r="I739" s="315"/>
      <c r="J739" s="159">
        <v>0</v>
      </c>
      <c r="K739" s="58">
        <v>0</v>
      </c>
      <c r="L739" s="199">
        <f t="shared" si="104"/>
        <v>0</v>
      </c>
      <c r="M739" s="200">
        <f t="shared" si="105"/>
        <v>0</v>
      </c>
      <c r="O739" s="77" t="b">
        <f t="shared" si="100"/>
        <v>0</v>
      </c>
      <c r="P739" s="77" t="b">
        <f t="shared" si="101"/>
        <v>0</v>
      </c>
      <c r="Q739" s="77" t="b">
        <f t="shared" si="102"/>
        <v>0</v>
      </c>
      <c r="R739" s="77">
        <f t="shared" si="103"/>
        <v>0</v>
      </c>
      <c r="T739" s="77">
        <v>738</v>
      </c>
    </row>
    <row r="740" spans="1:20" ht="33.75" hidden="1" outlineLevel="1">
      <c r="A740" s="29" t="s">
        <v>5251</v>
      </c>
      <c r="B740" s="606">
        <v>300</v>
      </c>
      <c r="C740" s="617">
        <v>391</v>
      </c>
      <c r="D740" s="37">
        <v>8</v>
      </c>
      <c r="E740" s="38" t="s">
        <v>5260</v>
      </c>
      <c r="F740" s="38" t="s">
        <v>5261</v>
      </c>
      <c r="G740" s="906">
        <v>1</v>
      </c>
      <c r="H740" s="39" t="s">
        <v>58</v>
      </c>
      <c r="I740" s="315"/>
      <c r="J740" s="159">
        <v>0</v>
      </c>
      <c r="K740" s="159">
        <v>0</v>
      </c>
      <c r="L740" s="232">
        <f t="shared" si="104"/>
        <v>0</v>
      </c>
      <c r="M740" s="200">
        <f t="shared" si="105"/>
        <v>0</v>
      </c>
      <c r="O740" s="77" t="b">
        <f t="shared" si="100"/>
        <v>0</v>
      </c>
      <c r="P740" s="77" t="b">
        <f t="shared" si="101"/>
        <v>0</v>
      </c>
      <c r="Q740" s="77" t="b">
        <f t="shared" si="102"/>
        <v>0</v>
      </c>
      <c r="R740" s="77">
        <f t="shared" si="103"/>
        <v>0</v>
      </c>
      <c r="T740" s="77">
        <v>739</v>
      </c>
    </row>
    <row r="741" spans="1:20" ht="101.25" hidden="1" outlineLevel="1">
      <c r="A741" s="29" t="s">
        <v>5251</v>
      </c>
      <c r="B741" s="606">
        <v>300</v>
      </c>
      <c r="C741" s="617">
        <v>391</v>
      </c>
      <c r="D741" s="37">
        <v>9</v>
      </c>
      <c r="E741" s="38" t="s">
        <v>5262</v>
      </c>
      <c r="F741" s="38" t="s">
        <v>5263</v>
      </c>
      <c r="G741" s="906">
        <v>1</v>
      </c>
      <c r="H741" s="39" t="s">
        <v>58</v>
      </c>
      <c r="I741" s="315"/>
      <c r="J741" s="159">
        <v>0</v>
      </c>
      <c r="K741" s="159">
        <v>0</v>
      </c>
      <c r="L741" s="232">
        <f t="shared" si="104"/>
        <v>0</v>
      </c>
      <c r="M741" s="200">
        <f t="shared" si="105"/>
        <v>0</v>
      </c>
      <c r="O741" s="77" t="b">
        <f t="shared" si="100"/>
        <v>0</v>
      </c>
      <c r="P741" s="77" t="b">
        <f t="shared" si="101"/>
        <v>0</v>
      </c>
      <c r="Q741" s="77" t="b">
        <f t="shared" si="102"/>
        <v>0</v>
      </c>
      <c r="R741" s="77">
        <f t="shared" si="103"/>
        <v>0</v>
      </c>
      <c r="T741" s="77">
        <v>740</v>
      </c>
    </row>
    <row r="742" spans="1:20" ht="22.5" hidden="1" outlineLevel="1">
      <c r="A742" s="29" t="s">
        <v>5251</v>
      </c>
      <c r="B742" s="606">
        <v>300</v>
      </c>
      <c r="C742" s="617">
        <v>391</v>
      </c>
      <c r="D742" s="37">
        <v>10</v>
      </c>
      <c r="E742" s="38" t="s">
        <v>5264</v>
      </c>
      <c r="F742" s="38" t="s">
        <v>5265</v>
      </c>
      <c r="G742" s="906">
        <v>1</v>
      </c>
      <c r="H742" s="39" t="s">
        <v>58</v>
      </c>
      <c r="I742" s="315"/>
      <c r="J742" s="159">
        <v>0</v>
      </c>
      <c r="K742" s="159">
        <v>0</v>
      </c>
      <c r="L742" s="232">
        <f t="shared" si="104"/>
        <v>0</v>
      </c>
      <c r="M742" s="200">
        <f t="shared" si="105"/>
        <v>0</v>
      </c>
      <c r="O742" s="77" t="b">
        <f t="shared" si="100"/>
        <v>0</v>
      </c>
      <c r="P742" s="77" t="b">
        <f t="shared" si="101"/>
        <v>0</v>
      </c>
      <c r="Q742" s="77" t="b">
        <f t="shared" si="102"/>
        <v>0</v>
      </c>
      <c r="R742" s="77">
        <f t="shared" si="103"/>
        <v>0</v>
      </c>
      <c r="T742" s="77">
        <v>741</v>
      </c>
    </row>
    <row r="743" spans="1:20" hidden="1" outlineLevel="1">
      <c r="A743" s="29"/>
      <c r="B743" s="606">
        <v>300</v>
      </c>
      <c r="C743" s="617">
        <v>391</v>
      </c>
      <c r="D743" s="37">
        <v>11</v>
      </c>
      <c r="E743" s="38" t="s">
        <v>65</v>
      </c>
      <c r="F743" s="38" t="s">
        <v>64</v>
      </c>
      <c r="G743" s="906">
        <v>1</v>
      </c>
      <c r="H743" s="39" t="s">
        <v>58</v>
      </c>
      <c r="I743" s="315"/>
      <c r="J743" s="159">
        <v>0</v>
      </c>
      <c r="K743" s="159">
        <v>0</v>
      </c>
      <c r="L743" s="232">
        <f t="shared" si="104"/>
        <v>0</v>
      </c>
      <c r="M743" s="200">
        <f t="shared" si="105"/>
        <v>0</v>
      </c>
      <c r="O743" s="77" t="b">
        <f t="shared" si="100"/>
        <v>0</v>
      </c>
      <c r="P743" s="77" t="b">
        <f t="shared" si="101"/>
        <v>0</v>
      </c>
      <c r="Q743" s="77" t="b">
        <f t="shared" si="102"/>
        <v>0</v>
      </c>
      <c r="R743" s="77">
        <f t="shared" si="103"/>
        <v>0</v>
      </c>
      <c r="T743" s="77">
        <v>742</v>
      </c>
    </row>
    <row r="744" spans="1:20" hidden="1" outlineLevel="1">
      <c r="A744" s="29"/>
      <c r="B744" s="606">
        <v>300</v>
      </c>
      <c r="C744" s="616">
        <v>391</v>
      </c>
      <c r="D744" s="30">
        <v>12</v>
      </c>
      <c r="E744" s="31" t="s">
        <v>67</v>
      </c>
      <c r="F744" s="31" t="s">
        <v>66</v>
      </c>
      <c r="G744" s="904">
        <v>1</v>
      </c>
      <c r="H744" s="32" t="s">
        <v>63</v>
      </c>
      <c r="I744" s="315"/>
      <c r="J744" s="159">
        <v>0</v>
      </c>
      <c r="K744" s="58">
        <v>0</v>
      </c>
      <c r="L744" s="199">
        <f t="shared" si="104"/>
        <v>0</v>
      </c>
      <c r="M744" s="200">
        <f t="shared" si="105"/>
        <v>0</v>
      </c>
      <c r="O744" s="77" t="b">
        <f t="shared" si="100"/>
        <v>0</v>
      </c>
      <c r="P744" s="77" t="b">
        <f t="shared" si="101"/>
        <v>0</v>
      </c>
      <c r="Q744" s="77" t="b">
        <f t="shared" si="102"/>
        <v>0</v>
      </c>
      <c r="R744" s="77">
        <f t="shared" si="103"/>
        <v>0</v>
      </c>
      <c r="T744" s="77">
        <v>743</v>
      </c>
    </row>
    <row r="745" spans="1:20" hidden="1" outlineLevel="1">
      <c r="A745" s="29"/>
      <c r="B745" s="606">
        <v>300</v>
      </c>
      <c r="C745" s="616">
        <v>391</v>
      </c>
      <c r="D745" s="30">
        <v>13</v>
      </c>
      <c r="E745" s="31" t="s">
        <v>69</v>
      </c>
      <c r="F745" s="31" t="s">
        <v>68</v>
      </c>
      <c r="G745" s="904">
        <v>1</v>
      </c>
      <c r="H745" s="32" t="s">
        <v>63</v>
      </c>
      <c r="I745" s="315"/>
      <c r="J745" s="159">
        <v>0</v>
      </c>
      <c r="K745" s="58">
        <v>0</v>
      </c>
      <c r="L745" s="199">
        <f t="shared" si="104"/>
        <v>0</v>
      </c>
      <c r="M745" s="200">
        <f t="shared" si="105"/>
        <v>0</v>
      </c>
      <c r="O745" s="77" t="b">
        <f t="shared" si="100"/>
        <v>0</v>
      </c>
      <c r="P745" s="77" t="b">
        <f t="shared" si="101"/>
        <v>0</v>
      </c>
      <c r="Q745" s="77" t="b">
        <f t="shared" si="102"/>
        <v>0</v>
      </c>
      <c r="R745" s="77">
        <f t="shared" si="103"/>
        <v>0</v>
      </c>
      <c r="T745" s="77">
        <v>744</v>
      </c>
    </row>
    <row r="746" spans="1:20" ht="90" hidden="1" outlineLevel="1">
      <c r="A746" s="29" t="s">
        <v>5251</v>
      </c>
      <c r="B746" s="606">
        <v>300</v>
      </c>
      <c r="C746" s="616">
        <v>391</v>
      </c>
      <c r="D746" s="30">
        <v>11</v>
      </c>
      <c r="E746" s="31" t="s">
        <v>5266</v>
      </c>
      <c r="F746" s="31" t="s">
        <v>5267</v>
      </c>
      <c r="G746" s="904">
        <v>1</v>
      </c>
      <c r="H746" s="32" t="s">
        <v>63</v>
      </c>
      <c r="I746" s="315"/>
      <c r="J746" s="159">
        <v>0</v>
      </c>
      <c r="K746" s="58">
        <v>0</v>
      </c>
      <c r="L746" s="199">
        <f t="shared" si="104"/>
        <v>0</v>
      </c>
      <c r="M746" s="200">
        <f t="shared" si="105"/>
        <v>0</v>
      </c>
      <c r="O746" s="77" t="b">
        <f t="shared" si="100"/>
        <v>0</v>
      </c>
      <c r="P746" s="77" t="b">
        <f t="shared" si="101"/>
        <v>0</v>
      </c>
      <c r="Q746" s="77" t="b">
        <f t="shared" si="102"/>
        <v>0</v>
      </c>
      <c r="R746" s="77">
        <f t="shared" si="103"/>
        <v>0</v>
      </c>
      <c r="T746" s="77">
        <v>745</v>
      </c>
    </row>
    <row r="747" spans="1:20" hidden="1" outlineLevel="1">
      <c r="A747" s="29"/>
      <c r="B747" s="606">
        <v>300</v>
      </c>
      <c r="C747" s="616">
        <v>391</v>
      </c>
      <c r="D747" s="30">
        <v>15</v>
      </c>
      <c r="E747" s="31" t="s">
        <v>71</v>
      </c>
      <c r="F747" s="31" t="s">
        <v>70</v>
      </c>
      <c r="G747" s="904">
        <v>1</v>
      </c>
      <c r="H747" s="32" t="s">
        <v>63</v>
      </c>
      <c r="I747" s="315"/>
      <c r="J747" s="159">
        <v>0</v>
      </c>
      <c r="K747" s="58">
        <v>0</v>
      </c>
      <c r="L747" s="199">
        <f t="shared" si="104"/>
        <v>0</v>
      </c>
      <c r="M747" s="200">
        <f t="shared" si="105"/>
        <v>0</v>
      </c>
      <c r="O747" s="77" t="b">
        <f t="shared" si="100"/>
        <v>0</v>
      </c>
      <c r="P747" s="77" t="b">
        <f t="shared" si="101"/>
        <v>0</v>
      </c>
      <c r="Q747" s="77" t="b">
        <f t="shared" si="102"/>
        <v>0</v>
      </c>
      <c r="R747" s="77">
        <f t="shared" si="103"/>
        <v>0</v>
      </c>
      <c r="T747" s="77">
        <v>746</v>
      </c>
    </row>
    <row r="748" spans="1:20" hidden="1" outlineLevel="1">
      <c r="A748" s="29"/>
      <c r="B748" s="606">
        <v>300</v>
      </c>
      <c r="C748" s="617">
        <v>391</v>
      </c>
      <c r="D748" s="37">
        <v>16</v>
      </c>
      <c r="E748" s="38" t="s">
        <v>73</v>
      </c>
      <c r="F748" s="38" t="s">
        <v>72</v>
      </c>
      <c r="G748" s="906">
        <v>1</v>
      </c>
      <c r="H748" s="39" t="s">
        <v>63</v>
      </c>
      <c r="I748" s="315"/>
      <c r="J748" s="159">
        <v>0</v>
      </c>
      <c r="K748" s="159">
        <v>0</v>
      </c>
      <c r="L748" s="232">
        <f t="shared" si="104"/>
        <v>0</v>
      </c>
      <c r="M748" s="200">
        <f t="shared" si="105"/>
        <v>0</v>
      </c>
      <c r="O748" s="77" t="b">
        <f t="shared" si="100"/>
        <v>0</v>
      </c>
      <c r="P748" s="77" t="b">
        <f t="shared" si="101"/>
        <v>0</v>
      </c>
      <c r="Q748" s="77" t="b">
        <f t="shared" si="102"/>
        <v>0</v>
      </c>
      <c r="R748" s="77">
        <f t="shared" si="103"/>
        <v>0</v>
      </c>
      <c r="T748" s="77">
        <v>747</v>
      </c>
    </row>
    <row r="749" spans="1:20" hidden="1" outlineLevel="1">
      <c r="A749" s="29"/>
      <c r="B749" s="606">
        <v>300</v>
      </c>
      <c r="C749" s="617">
        <v>391</v>
      </c>
      <c r="D749" s="37">
        <v>17</v>
      </c>
      <c r="E749" s="38" t="s">
        <v>75</v>
      </c>
      <c r="F749" s="38" t="s">
        <v>74</v>
      </c>
      <c r="G749" s="906">
        <v>1</v>
      </c>
      <c r="H749" s="39" t="s">
        <v>58</v>
      </c>
      <c r="I749" s="315"/>
      <c r="J749" s="159">
        <v>0</v>
      </c>
      <c r="K749" s="159">
        <v>0</v>
      </c>
      <c r="L749" s="232">
        <f t="shared" si="104"/>
        <v>0</v>
      </c>
      <c r="M749" s="200">
        <f t="shared" si="105"/>
        <v>0</v>
      </c>
      <c r="O749" s="77" t="b">
        <f t="shared" si="100"/>
        <v>0</v>
      </c>
      <c r="P749" s="77" t="b">
        <f t="shared" si="101"/>
        <v>0</v>
      </c>
      <c r="Q749" s="77" t="b">
        <f t="shared" si="102"/>
        <v>0</v>
      </c>
      <c r="R749" s="77">
        <f t="shared" si="103"/>
        <v>0</v>
      </c>
      <c r="T749" s="77">
        <v>748</v>
      </c>
    </row>
    <row r="750" spans="1:20" hidden="1" outlineLevel="1">
      <c r="A750" s="29"/>
      <c r="B750" s="606">
        <v>300</v>
      </c>
      <c r="C750" s="617">
        <v>391</v>
      </c>
      <c r="D750" s="37">
        <v>18</v>
      </c>
      <c r="E750" s="38" t="s">
        <v>77</v>
      </c>
      <c r="F750" s="38" t="s">
        <v>76</v>
      </c>
      <c r="G750" s="906">
        <v>1</v>
      </c>
      <c r="H750" s="39" t="s">
        <v>63</v>
      </c>
      <c r="I750" s="315"/>
      <c r="J750" s="159">
        <v>0</v>
      </c>
      <c r="K750" s="159">
        <v>0</v>
      </c>
      <c r="L750" s="232">
        <f t="shared" si="104"/>
        <v>0</v>
      </c>
      <c r="M750" s="200">
        <f t="shared" si="105"/>
        <v>0</v>
      </c>
      <c r="O750" s="77" t="b">
        <f t="shared" si="100"/>
        <v>0</v>
      </c>
      <c r="P750" s="77" t="b">
        <f t="shared" si="101"/>
        <v>0</v>
      </c>
      <c r="Q750" s="77" t="b">
        <f t="shared" si="102"/>
        <v>0</v>
      </c>
      <c r="R750" s="77">
        <f t="shared" si="103"/>
        <v>0</v>
      </c>
      <c r="T750" s="77">
        <v>749</v>
      </c>
    </row>
    <row r="751" spans="1:20" hidden="1" outlineLevel="1">
      <c r="A751" s="29"/>
      <c r="B751" s="606">
        <v>300</v>
      </c>
      <c r="C751" s="616">
        <v>391</v>
      </c>
      <c r="D751" s="30">
        <v>19</v>
      </c>
      <c r="E751" s="31" t="s">
        <v>79</v>
      </c>
      <c r="F751" s="31" t="s">
        <v>78</v>
      </c>
      <c r="G751" s="904">
        <v>1</v>
      </c>
      <c r="H751" s="32" t="s">
        <v>63</v>
      </c>
      <c r="I751" s="315"/>
      <c r="J751" s="159">
        <v>0</v>
      </c>
      <c r="K751" s="58">
        <v>0</v>
      </c>
      <c r="L751" s="199">
        <f t="shared" si="104"/>
        <v>0</v>
      </c>
      <c r="M751" s="200">
        <f t="shared" si="105"/>
        <v>0</v>
      </c>
      <c r="O751" s="77" t="b">
        <f t="shared" si="100"/>
        <v>0</v>
      </c>
      <c r="P751" s="77" t="b">
        <f t="shared" si="101"/>
        <v>0</v>
      </c>
      <c r="Q751" s="77" t="b">
        <f t="shared" si="102"/>
        <v>0</v>
      </c>
      <c r="R751" s="77">
        <f t="shared" si="103"/>
        <v>0</v>
      </c>
      <c r="T751" s="77">
        <v>750</v>
      </c>
    </row>
    <row r="752" spans="1:20" hidden="1" outlineLevel="1">
      <c r="A752" s="29"/>
      <c r="B752" s="606">
        <v>300</v>
      </c>
      <c r="C752" s="616">
        <v>391</v>
      </c>
      <c r="D752" s="30">
        <v>20</v>
      </c>
      <c r="E752" s="31" t="s">
        <v>81</v>
      </c>
      <c r="F752" s="31" t="s">
        <v>80</v>
      </c>
      <c r="G752" s="904">
        <v>1</v>
      </c>
      <c r="H752" s="32" t="s">
        <v>63</v>
      </c>
      <c r="I752" s="315"/>
      <c r="J752" s="159">
        <v>0</v>
      </c>
      <c r="K752" s="58">
        <v>0</v>
      </c>
      <c r="L752" s="199">
        <f t="shared" si="104"/>
        <v>0</v>
      </c>
      <c r="M752" s="200">
        <f t="shared" si="105"/>
        <v>0</v>
      </c>
      <c r="O752" s="77" t="b">
        <f t="shared" si="100"/>
        <v>0</v>
      </c>
      <c r="P752" s="77" t="b">
        <f t="shared" si="101"/>
        <v>0</v>
      </c>
      <c r="Q752" s="77" t="b">
        <f t="shared" si="102"/>
        <v>0</v>
      </c>
      <c r="R752" s="77">
        <f t="shared" si="103"/>
        <v>0</v>
      </c>
      <c r="T752" s="77">
        <v>751</v>
      </c>
    </row>
    <row r="753" spans="1:20" hidden="1" outlineLevel="1">
      <c r="A753" s="29"/>
      <c r="B753" s="606">
        <v>300</v>
      </c>
      <c r="C753" s="616">
        <v>391</v>
      </c>
      <c r="D753" s="30">
        <v>21</v>
      </c>
      <c r="E753" s="31" t="s">
        <v>83</v>
      </c>
      <c r="F753" s="31" t="s">
        <v>82</v>
      </c>
      <c r="G753" s="904">
        <v>1</v>
      </c>
      <c r="H753" s="32" t="s">
        <v>63</v>
      </c>
      <c r="I753" s="315"/>
      <c r="J753" s="159">
        <v>0</v>
      </c>
      <c r="K753" s="58">
        <v>0</v>
      </c>
      <c r="L753" s="199">
        <f t="shared" si="104"/>
        <v>0</v>
      </c>
      <c r="M753" s="200">
        <f t="shared" si="105"/>
        <v>0</v>
      </c>
      <c r="O753" s="77" t="b">
        <f t="shared" si="100"/>
        <v>0</v>
      </c>
      <c r="P753" s="77" t="b">
        <f t="shared" si="101"/>
        <v>0</v>
      </c>
      <c r="Q753" s="77" t="b">
        <f t="shared" si="102"/>
        <v>0</v>
      </c>
      <c r="R753" s="77">
        <f t="shared" si="103"/>
        <v>0</v>
      </c>
      <c r="T753" s="77">
        <v>752</v>
      </c>
    </row>
    <row r="754" spans="1:20" hidden="1" outlineLevel="1">
      <c r="A754" s="29"/>
      <c r="B754" s="606">
        <v>300</v>
      </c>
      <c r="C754" s="616">
        <v>391</v>
      </c>
      <c r="D754" s="30">
        <v>22</v>
      </c>
      <c r="E754" s="31" t="s">
        <v>85</v>
      </c>
      <c r="F754" s="31" t="s">
        <v>84</v>
      </c>
      <c r="G754" s="904">
        <v>1</v>
      </c>
      <c r="H754" s="32" t="s">
        <v>63</v>
      </c>
      <c r="I754" s="315"/>
      <c r="J754" s="159">
        <v>0</v>
      </c>
      <c r="K754" s="58">
        <v>0</v>
      </c>
      <c r="L754" s="199">
        <f t="shared" si="104"/>
        <v>0</v>
      </c>
      <c r="M754" s="200">
        <f t="shared" si="105"/>
        <v>0</v>
      </c>
      <c r="O754" s="77" t="b">
        <f t="shared" si="100"/>
        <v>0</v>
      </c>
      <c r="P754" s="77" t="b">
        <f t="shared" si="101"/>
        <v>0</v>
      </c>
      <c r="Q754" s="77" t="b">
        <f t="shared" si="102"/>
        <v>0</v>
      </c>
      <c r="R754" s="77">
        <f t="shared" si="103"/>
        <v>0</v>
      </c>
      <c r="T754" s="77">
        <v>753</v>
      </c>
    </row>
    <row r="755" spans="1:20" ht="22.5" hidden="1" outlineLevel="1">
      <c r="A755" s="29"/>
      <c r="B755" s="606">
        <v>300</v>
      </c>
      <c r="C755" s="616">
        <v>391</v>
      </c>
      <c r="D755" s="30">
        <v>23</v>
      </c>
      <c r="E755" s="31" t="s">
        <v>87</v>
      </c>
      <c r="F755" s="31" t="s">
        <v>86</v>
      </c>
      <c r="G755" s="904">
        <v>0</v>
      </c>
      <c r="H755" s="32" t="s">
        <v>88</v>
      </c>
      <c r="I755" s="315"/>
      <c r="J755" s="159">
        <v>0</v>
      </c>
      <c r="K755" s="58">
        <v>0</v>
      </c>
      <c r="L755" s="199">
        <f t="shared" si="104"/>
        <v>0</v>
      </c>
      <c r="M755" s="200">
        <f t="shared" si="105"/>
        <v>0</v>
      </c>
      <c r="O755" s="77" t="b">
        <f t="shared" si="100"/>
        <v>0</v>
      </c>
      <c r="P755" s="77" t="b">
        <f t="shared" si="101"/>
        <v>0</v>
      </c>
      <c r="Q755" s="77" t="b">
        <f t="shared" si="102"/>
        <v>0</v>
      </c>
      <c r="R755" s="77">
        <f t="shared" si="103"/>
        <v>0</v>
      </c>
      <c r="T755" s="77">
        <v>754</v>
      </c>
    </row>
    <row r="756" spans="1:20" ht="13.5" hidden="1" outlineLevel="1" thickBot="1">
      <c r="A756" s="29"/>
      <c r="B756" s="606">
        <v>300</v>
      </c>
      <c r="C756" s="617">
        <v>391</v>
      </c>
      <c r="D756" s="37">
        <v>24</v>
      </c>
      <c r="E756" s="38" t="s">
        <v>92</v>
      </c>
      <c r="F756" s="38" t="s">
        <v>91</v>
      </c>
      <c r="G756" s="906">
        <v>1</v>
      </c>
      <c r="H756" s="39" t="s">
        <v>90</v>
      </c>
      <c r="I756" s="315"/>
      <c r="J756" s="159">
        <v>0</v>
      </c>
      <c r="K756" s="159">
        <v>0</v>
      </c>
      <c r="L756" s="232">
        <f t="shared" si="104"/>
        <v>0</v>
      </c>
      <c r="M756" s="200">
        <f t="shared" si="105"/>
        <v>0</v>
      </c>
      <c r="O756" s="77" t="b">
        <f t="shared" si="100"/>
        <v>0</v>
      </c>
      <c r="P756" s="77" t="b">
        <f t="shared" si="101"/>
        <v>0</v>
      </c>
      <c r="Q756" s="77" t="b">
        <f t="shared" si="102"/>
        <v>0</v>
      </c>
      <c r="R756" s="77">
        <f t="shared" si="103"/>
        <v>0</v>
      </c>
      <c r="T756" s="77">
        <v>755</v>
      </c>
    </row>
    <row r="757" spans="1:20" ht="13.5" hidden="1" outlineLevel="1" thickBot="1">
      <c r="A757" s="33"/>
      <c r="B757" s="609">
        <v>300</v>
      </c>
      <c r="C757" s="625">
        <v>391</v>
      </c>
      <c r="D757" s="431"/>
      <c r="E757" s="60" t="s">
        <v>94</v>
      </c>
      <c r="F757" s="60" t="s">
        <v>93</v>
      </c>
      <c r="G757" s="905"/>
      <c r="H757" s="294"/>
      <c r="I757" s="452"/>
      <c r="J757" s="95"/>
      <c r="K757" s="23"/>
      <c r="L757" s="194"/>
      <c r="M757" s="203">
        <f>SUM(M733:M756)</f>
        <v>0</v>
      </c>
      <c r="O757" s="77" t="b">
        <f t="shared" si="100"/>
        <v>1</v>
      </c>
      <c r="P757" s="77" t="b">
        <f t="shared" si="101"/>
        <v>1</v>
      </c>
      <c r="Q757" s="77" t="b">
        <f t="shared" si="102"/>
        <v>0</v>
      </c>
      <c r="R757" s="77" t="str">
        <f t="shared" si="103"/>
        <v>!!!</v>
      </c>
      <c r="T757" s="77">
        <v>756</v>
      </c>
    </row>
    <row r="758" spans="1:20" ht="15.75" hidden="1" outlineLevel="1" thickBot="1">
      <c r="A758" s="576"/>
      <c r="B758" s="601">
        <v>300</v>
      </c>
      <c r="C758" s="624">
        <v>392</v>
      </c>
      <c r="D758" s="556"/>
      <c r="E758" s="1"/>
      <c r="F758" s="1" t="s">
        <v>95</v>
      </c>
      <c r="G758" s="902"/>
      <c r="H758" s="293"/>
      <c r="I758" s="313"/>
      <c r="J758" s="298"/>
      <c r="K758" s="2"/>
      <c r="L758" s="205"/>
      <c r="M758" s="206"/>
      <c r="O758" s="77" t="b">
        <f t="shared" si="100"/>
        <v>1</v>
      </c>
      <c r="P758" s="77" t="b">
        <f t="shared" si="101"/>
        <v>1</v>
      </c>
      <c r="Q758" s="77" t="b">
        <f t="shared" si="102"/>
        <v>1</v>
      </c>
      <c r="R758" s="77">
        <f t="shared" si="103"/>
        <v>0</v>
      </c>
      <c r="T758" s="77">
        <v>757</v>
      </c>
    </row>
    <row r="759" spans="1:20" hidden="1" outlineLevel="1">
      <c r="A759" s="29"/>
      <c r="B759" s="606">
        <v>300</v>
      </c>
      <c r="C759" s="616">
        <v>392</v>
      </c>
      <c r="D759" s="30">
        <v>1</v>
      </c>
      <c r="E759" s="31" t="s">
        <v>97</v>
      </c>
      <c r="F759" s="31" t="s">
        <v>96</v>
      </c>
      <c r="G759" s="904">
        <v>1</v>
      </c>
      <c r="H759" s="32" t="s">
        <v>63</v>
      </c>
      <c r="I759" s="315"/>
      <c r="J759" s="159">
        <v>0</v>
      </c>
      <c r="K759" s="58">
        <v>0</v>
      </c>
      <c r="L759" s="199">
        <f>J759+K759</f>
        <v>0</v>
      </c>
      <c r="M759" s="200">
        <f>L759*(G759+I759)</f>
        <v>0</v>
      </c>
      <c r="O759" s="77" t="b">
        <f t="shared" si="100"/>
        <v>0</v>
      </c>
      <c r="P759" s="77" t="b">
        <f t="shared" si="101"/>
        <v>0</v>
      </c>
      <c r="Q759" s="77" t="b">
        <f t="shared" si="102"/>
        <v>0</v>
      </c>
      <c r="R759" s="77">
        <f t="shared" si="103"/>
        <v>0</v>
      </c>
      <c r="T759" s="77">
        <v>758</v>
      </c>
    </row>
    <row r="760" spans="1:20" hidden="1" outlineLevel="1">
      <c r="A760" s="29"/>
      <c r="B760" s="606">
        <v>300</v>
      </c>
      <c r="C760" s="616">
        <v>392</v>
      </c>
      <c r="D760" s="30">
        <v>2</v>
      </c>
      <c r="E760" s="31" t="s">
        <v>99</v>
      </c>
      <c r="F760" s="31" t="s">
        <v>98</v>
      </c>
      <c r="G760" s="904">
        <v>1</v>
      </c>
      <c r="H760" s="32" t="s">
        <v>63</v>
      </c>
      <c r="I760" s="315"/>
      <c r="J760" s="159">
        <v>0</v>
      </c>
      <c r="K760" s="58">
        <v>0</v>
      </c>
      <c r="L760" s="199">
        <f>J760+K760</f>
        <v>0</v>
      </c>
      <c r="M760" s="200">
        <f>L760*(G760+I760)</f>
        <v>0</v>
      </c>
      <c r="O760" s="77" t="b">
        <f t="shared" si="100"/>
        <v>0</v>
      </c>
      <c r="P760" s="77" t="b">
        <f t="shared" si="101"/>
        <v>0</v>
      </c>
      <c r="Q760" s="77" t="b">
        <f t="shared" si="102"/>
        <v>0</v>
      </c>
      <c r="R760" s="77">
        <f t="shared" si="103"/>
        <v>0</v>
      </c>
      <c r="T760" s="77">
        <v>759</v>
      </c>
    </row>
    <row r="761" spans="1:20" ht="13.5" hidden="1" outlineLevel="1" thickBot="1">
      <c r="A761" s="29"/>
      <c r="B761" s="606">
        <v>300</v>
      </c>
      <c r="C761" s="617">
        <v>392</v>
      </c>
      <c r="D761" s="37">
        <v>3</v>
      </c>
      <c r="E761" s="38" t="s">
        <v>5800</v>
      </c>
      <c r="F761" s="38" t="s">
        <v>5797</v>
      </c>
      <c r="G761" s="906">
        <v>1</v>
      </c>
      <c r="H761" s="39" t="s">
        <v>5730</v>
      </c>
      <c r="I761" s="315"/>
      <c r="J761" s="159">
        <v>0</v>
      </c>
      <c r="K761" s="159">
        <v>0</v>
      </c>
      <c r="L761" s="232">
        <f>J761+K761</f>
        <v>0</v>
      </c>
      <c r="M761" s="200">
        <f>L761*(G761+I761)</f>
        <v>0</v>
      </c>
      <c r="O761" s="77" t="b">
        <f t="shared" si="100"/>
        <v>0</v>
      </c>
      <c r="P761" s="77" t="b">
        <f t="shared" si="101"/>
        <v>0</v>
      </c>
      <c r="Q761" s="77" t="b">
        <f t="shared" si="102"/>
        <v>0</v>
      </c>
      <c r="R761" s="77">
        <f t="shared" si="103"/>
        <v>0</v>
      </c>
      <c r="T761" s="77">
        <v>760</v>
      </c>
    </row>
    <row r="762" spans="1:20" ht="13.5" hidden="1" outlineLevel="1" thickBot="1">
      <c r="A762" s="33"/>
      <c r="B762" s="609">
        <v>300</v>
      </c>
      <c r="C762" s="625">
        <v>392</v>
      </c>
      <c r="D762" s="431"/>
      <c r="E762" s="60" t="s">
        <v>4480</v>
      </c>
      <c r="F762" s="60" t="s">
        <v>100</v>
      </c>
      <c r="G762" s="905"/>
      <c r="H762" s="294"/>
      <c r="I762" s="452"/>
      <c r="J762" s="95"/>
      <c r="K762" s="23"/>
      <c r="L762" s="194"/>
      <c r="M762" s="203">
        <f>SUM(M759:M761)</f>
        <v>0</v>
      </c>
      <c r="O762" s="77" t="b">
        <f t="shared" si="100"/>
        <v>1</v>
      </c>
      <c r="P762" s="77" t="b">
        <f t="shared" si="101"/>
        <v>1</v>
      </c>
      <c r="Q762" s="77" t="b">
        <f t="shared" si="102"/>
        <v>0</v>
      </c>
      <c r="R762" s="77" t="str">
        <f t="shared" si="103"/>
        <v>!!!</v>
      </c>
      <c r="T762" s="77">
        <v>761</v>
      </c>
    </row>
    <row r="763" spans="1:20" ht="15.75" hidden="1" outlineLevel="1" thickBot="1">
      <c r="A763" s="576"/>
      <c r="B763" s="601">
        <v>300</v>
      </c>
      <c r="C763" s="624">
        <v>393</v>
      </c>
      <c r="D763" s="563"/>
      <c r="E763" s="1"/>
      <c r="F763" s="1"/>
      <c r="G763" s="902"/>
      <c r="H763" s="293"/>
      <c r="I763" s="313"/>
      <c r="J763" s="298"/>
      <c r="K763" s="2"/>
      <c r="L763" s="205"/>
      <c r="M763" s="206"/>
      <c r="O763" s="77" t="b">
        <f t="shared" si="100"/>
        <v>1</v>
      </c>
      <c r="P763" s="77" t="b">
        <f t="shared" si="101"/>
        <v>1</v>
      </c>
      <c r="Q763" s="77" t="b">
        <f t="shared" si="102"/>
        <v>1</v>
      </c>
      <c r="R763" s="77">
        <f t="shared" si="103"/>
        <v>0</v>
      </c>
      <c r="T763" s="77">
        <v>762</v>
      </c>
    </row>
    <row r="764" spans="1:20" hidden="1" outlineLevel="1">
      <c r="A764" s="29"/>
      <c r="B764" s="606">
        <v>300</v>
      </c>
      <c r="C764" s="616">
        <v>393</v>
      </c>
      <c r="D764" s="30">
        <v>1</v>
      </c>
      <c r="E764" s="31" t="s">
        <v>102</v>
      </c>
      <c r="F764" s="31" t="s">
        <v>101</v>
      </c>
      <c r="G764" s="904">
        <v>1</v>
      </c>
      <c r="H764" s="32" t="s">
        <v>63</v>
      </c>
      <c r="I764" s="315"/>
      <c r="J764" s="159">
        <v>0</v>
      </c>
      <c r="K764" s="58">
        <v>0</v>
      </c>
      <c r="L764" s="199">
        <f>J764+K764</f>
        <v>0</v>
      </c>
      <c r="M764" s="200">
        <f>L764*(G764+I764)</f>
        <v>0</v>
      </c>
      <c r="O764" s="77" t="b">
        <f t="shared" si="100"/>
        <v>0</v>
      </c>
      <c r="P764" s="77" t="b">
        <f t="shared" si="101"/>
        <v>0</v>
      </c>
      <c r="Q764" s="77" t="b">
        <f t="shared" si="102"/>
        <v>0</v>
      </c>
      <c r="R764" s="77">
        <f t="shared" si="103"/>
        <v>0</v>
      </c>
      <c r="T764" s="77">
        <v>763</v>
      </c>
    </row>
    <row r="765" spans="1:20" hidden="1" outlineLevel="1">
      <c r="A765" s="29"/>
      <c r="B765" s="606">
        <v>300</v>
      </c>
      <c r="C765" s="616">
        <v>393</v>
      </c>
      <c r="D765" s="30">
        <v>2</v>
      </c>
      <c r="E765" s="31" t="s">
        <v>104</v>
      </c>
      <c r="F765" s="31" t="s">
        <v>103</v>
      </c>
      <c r="G765" s="904">
        <v>1</v>
      </c>
      <c r="H765" s="32" t="s">
        <v>63</v>
      </c>
      <c r="I765" s="315"/>
      <c r="J765" s="159">
        <v>0</v>
      </c>
      <c r="K765" s="58">
        <v>0</v>
      </c>
      <c r="L765" s="199">
        <f>J765+K765</f>
        <v>0</v>
      </c>
      <c r="M765" s="200">
        <f>L765*(G765+I765)</f>
        <v>0</v>
      </c>
      <c r="O765" s="77" t="b">
        <f t="shared" si="100"/>
        <v>0</v>
      </c>
      <c r="P765" s="77" t="b">
        <f t="shared" si="101"/>
        <v>0</v>
      </c>
      <c r="Q765" s="77" t="b">
        <f t="shared" si="102"/>
        <v>0</v>
      </c>
      <c r="R765" s="77">
        <f t="shared" si="103"/>
        <v>0</v>
      </c>
      <c r="T765" s="77">
        <v>764</v>
      </c>
    </row>
    <row r="766" spans="1:20" ht="13.5" hidden="1" outlineLevel="1" thickBot="1">
      <c r="A766" s="29"/>
      <c r="B766" s="606">
        <v>300</v>
      </c>
      <c r="C766" s="617">
        <v>393</v>
      </c>
      <c r="D766" s="37">
        <v>3</v>
      </c>
      <c r="E766" s="38" t="s">
        <v>5799</v>
      </c>
      <c r="F766" s="38" t="s">
        <v>5798</v>
      </c>
      <c r="G766" s="906">
        <v>1</v>
      </c>
      <c r="H766" s="39" t="s">
        <v>5730</v>
      </c>
      <c r="I766" s="315"/>
      <c r="J766" s="159">
        <v>0</v>
      </c>
      <c r="K766" s="159">
        <v>0</v>
      </c>
      <c r="L766" s="232">
        <f>J766+K766</f>
        <v>0</v>
      </c>
      <c r="M766" s="200">
        <f>L766*(G766+I766)</f>
        <v>0</v>
      </c>
      <c r="O766" s="77" t="b">
        <f t="shared" si="100"/>
        <v>0</v>
      </c>
      <c r="P766" s="77" t="b">
        <f t="shared" si="101"/>
        <v>0</v>
      </c>
      <c r="Q766" s="77" t="b">
        <f t="shared" si="102"/>
        <v>0</v>
      </c>
      <c r="R766" s="77">
        <f t="shared" si="103"/>
        <v>0</v>
      </c>
      <c r="T766" s="77">
        <v>765</v>
      </c>
    </row>
    <row r="767" spans="1:20" ht="13.5" hidden="1" outlineLevel="1" thickBot="1">
      <c r="A767" s="33"/>
      <c r="B767" s="609">
        <v>300</v>
      </c>
      <c r="C767" s="625">
        <v>393</v>
      </c>
      <c r="D767" s="431"/>
      <c r="E767" s="60" t="s">
        <v>106</v>
      </c>
      <c r="F767" s="60" t="s">
        <v>105</v>
      </c>
      <c r="G767" s="905"/>
      <c r="H767" s="294"/>
      <c r="I767" s="452"/>
      <c r="J767" s="95"/>
      <c r="K767" s="23"/>
      <c r="L767" s="194"/>
      <c r="M767" s="203">
        <f>SUM(M764:M766)</f>
        <v>0</v>
      </c>
      <c r="O767" s="77" t="b">
        <f t="shared" si="100"/>
        <v>1</v>
      </c>
      <c r="P767" s="77" t="b">
        <f t="shared" si="101"/>
        <v>1</v>
      </c>
      <c r="Q767" s="77" t="b">
        <f t="shared" si="102"/>
        <v>0</v>
      </c>
      <c r="R767" s="77" t="str">
        <f t="shared" si="103"/>
        <v>!!!</v>
      </c>
      <c r="T767" s="77">
        <v>766</v>
      </c>
    </row>
    <row r="768" spans="1:20" ht="15.75" hidden="1" outlineLevel="1" thickBot="1">
      <c r="A768" s="576"/>
      <c r="B768" s="601">
        <v>300</v>
      </c>
      <c r="C768" s="624">
        <v>394</v>
      </c>
      <c r="D768" s="556"/>
      <c r="E768" s="1" t="s">
        <v>108</v>
      </c>
      <c r="F768" s="1" t="s">
        <v>107</v>
      </c>
      <c r="G768" s="902"/>
      <c r="H768" s="293"/>
      <c r="I768" s="313"/>
      <c r="J768" s="298"/>
      <c r="K768" s="2"/>
      <c r="L768" s="205"/>
      <c r="M768" s="206"/>
      <c r="O768" s="77" t="b">
        <f t="shared" si="100"/>
        <v>1</v>
      </c>
      <c r="P768" s="77" t="b">
        <f t="shared" si="101"/>
        <v>1</v>
      </c>
      <c r="Q768" s="77" t="b">
        <f t="shared" si="102"/>
        <v>1</v>
      </c>
      <c r="R768" s="77">
        <f t="shared" si="103"/>
        <v>0</v>
      </c>
      <c r="T768" s="77">
        <v>767</v>
      </c>
    </row>
    <row r="769" spans="1:20" ht="45" hidden="1" outlineLevel="1">
      <c r="A769" s="29"/>
      <c r="B769" s="606">
        <v>300</v>
      </c>
      <c r="C769" s="616">
        <v>394</v>
      </c>
      <c r="D769" s="30">
        <v>1</v>
      </c>
      <c r="E769" s="31" t="s">
        <v>110</v>
      </c>
      <c r="F769" s="31" t="s">
        <v>109</v>
      </c>
      <c r="G769" s="904">
        <v>1</v>
      </c>
      <c r="H769" s="32" t="s">
        <v>90</v>
      </c>
      <c r="I769" s="315"/>
      <c r="J769" s="159">
        <v>0</v>
      </c>
      <c r="K769" s="58">
        <v>0</v>
      </c>
      <c r="L769" s="199">
        <f t="shared" ref="L769:L774" si="106">J769+K769</f>
        <v>0</v>
      </c>
      <c r="M769" s="200">
        <f t="shared" ref="M769:M774" si="107">L769*(G769+I769)</f>
        <v>0</v>
      </c>
      <c r="O769" s="77" t="b">
        <f t="shared" si="100"/>
        <v>0</v>
      </c>
      <c r="P769" s="77" t="b">
        <f t="shared" si="101"/>
        <v>0</v>
      </c>
      <c r="Q769" s="77" t="b">
        <f t="shared" si="102"/>
        <v>0</v>
      </c>
      <c r="R769" s="77">
        <f t="shared" si="103"/>
        <v>0</v>
      </c>
      <c r="T769" s="77">
        <v>768</v>
      </c>
    </row>
    <row r="770" spans="1:20" hidden="1" outlineLevel="1">
      <c r="A770" s="29"/>
      <c r="B770" s="606">
        <v>300</v>
      </c>
      <c r="C770" s="616">
        <v>394</v>
      </c>
      <c r="D770" s="30">
        <v>2</v>
      </c>
      <c r="E770" s="31" t="s">
        <v>112</v>
      </c>
      <c r="F770" s="31" t="s">
        <v>111</v>
      </c>
      <c r="G770" s="904">
        <v>1</v>
      </c>
      <c r="H770" s="32" t="s">
        <v>90</v>
      </c>
      <c r="I770" s="315"/>
      <c r="J770" s="159">
        <v>0</v>
      </c>
      <c r="K770" s="58">
        <v>0</v>
      </c>
      <c r="L770" s="199">
        <f t="shared" si="106"/>
        <v>0</v>
      </c>
      <c r="M770" s="200">
        <f t="shared" si="107"/>
        <v>0</v>
      </c>
      <c r="O770" s="77" t="b">
        <f t="shared" si="100"/>
        <v>0</v>
      </c>
      <c r="P770" s="77" t="b">
        <f t="shared" si="101"/>
        <v>0</v>
      </c>
      <c r="Q770" s="77" t="b">
        <f t="shared" si="102"/>
        <v>0</v>
      </c>
      <c r="R770" s="77">
        <f t="shared" si="103"/>
        <v>0</v>
      </c>
      <c r="T770" s="77">
        <v>769</v>
      </c>
    </row>
    <row r="771" spans="1:20" hidden="1" outlineLevel="1">
      <c r="A771" s="29"/>
      <c r="B771" s="606">
        <v>300</v>
      </c>
      <c r="C771" s="616">
        <v>394</v>
      </c>
      <c r="D771" s="30">
        <v>3</v>
      </c>
      <c r="E771" s="31" t="s">
        <v>114</v>
      </c>
      <c r="F771" s="31" t="s">
        <v>113</v>
      </c>
      <c r="G771" s="904">
        <v>1</v>
      </c>
      <c r="H771" s="32" t="s">
        <v>5730</v>
      </c>
      <c r="I771" s="315"/>
      <c r="J771" s="159">
        <v>0</v>
      </c>
      <c r="K771" s="58">
        <v>0</v>
      </c>
      <c r="L771" s="199">
        <f t="shared" si="106"/>
        <v>0</v>
      </c>
      <c r="M771" s="200">
        <f t="shared" si="107"/>
        <v>0</v>
      </c>
      <c r="O771" s="77" t="b">
        <f t="shared" si="100"/>
        <v>0</v>
      </c>
      <c r="P771" s="77" t="b">
        <f t="shared" si="101"/>
        <v>0</v>
      </c>
      <c r="Q771" s="77" t="b">
        <f t="shared" si="102"/>
        <v>0</v>
      </c>
      <c r="R771" s="77">
        <f t="shared" si="103"/>
        <v>0</v>
      </c>
      <c r="T771" s="77">
        <v>770</v>
      </c>
    </row>
    <row r="772" spans="1:20" hidden="1" outlineLevel="1">
      <c r="A772" s="29"/>
      <c r="B772" s="606">
        <v>300</v>
      </c>
      <c r="C772" s="616">
        <v>394</v>
      </c>
      <c r="D772" s="30">
        <v>4</v>
      </c>
      <c r="E772" s="31" t="s">
        <v>116</v>
      </c>
      <c r="F772" s="31" t="s">
        <v>115</v>
      </c>
      <c r="G772" s="904">
        <v>1</v>
      </c>
      <c r="H772" s="32" t="s">
        <v>63</v>
      </c>
      <c r="I772" s="315"/>
      <c r="J772" s="159">
        <v>0</v>
      </c>
      <c r="K772" s="58">
        <v>0</v>
      </c>
      <c r="L772" s="199">
        <f t="shared" si="106"/>
        <v>0</v>
      </c>
      <c r="M772" s="200">
        <f t="shared" si="107"/>
        <v>0</v>
      </c>
      <c r="O772" s="77" t="b">
        <f t="shared" si="100"/>
        <v>0</v>
      </c>
      <c r="P772" s="77" t="b">
        <f t="shared" si="101"/>
        <v>0</v>
      </c>
      <c r="Q772" s="77" t="b">
        <f t="shared" si="102"/>
        <v>0</v>
      </c>
      <c r="R772" s="77">
        <f t="shared" si="103"/>
        <v>0</v>
      </c>
      <c r="T772" s="77">
        <v>771</v>
      </c>
    </row>
    <row r="773" spans="1:20" hidden="1" outlineLevel="1">
      <c r="A773" s="29"/>
      <c r="B773" s="606">
        <v>300</v>
      </c>
      <c r="C773" s="616">
        <v>394</v>
      </c>
      <c r="D773" s="30">
        <v>5</v>
      </c>
      <c r="E773" s="31" t="s">
        <v>118</v>
      </c>
      <c r="F773" s="31" t="s">
        <v>117</v>
      </c>
      <c r="G773" s="904">
        <v>1</v>
      </c>
      <c r="H773" s="32" t="s">
        <v>90</v>
      </c>
      <c r="I773" s="315"/>
      <c r="J773" s="159">
        <v>0</v>
      </c>
      <c r="K773" s="58">
        <v>0</v>
      </c>
      <c r="L773" s="199">
        <f t="shared" si="106"/>
        <v>0</v>
      </c>
      <c r="M773" s="200">
        <f t="shared" si="107"/>
        <v>0</v>
      </c>
      <c r="O773" s="77" t="b">
        <f t="shared" si="100"/>
        <v>0</v>
      </c>
      <c r="P773" s="77" t="b">
        <f t="shared" si="101"/>
        <v>0</v>
      </c>
      <c r="Q773" s="77" t="b">
        <f t="shared" si="102"/>
        <v>0</v>
      </c>
      <c r="R773" s="77">
        <f t="shared" si="103"/>
        <v>0</v>
      </c>
      <c r="T773" s="77">
        <v>772</v>
      </c>
    </row>
    <row r="774" spans="1:20" ht="13.5" hidden="1" outlineLevel="1" thickBot="1">
      <c r="A774" s="29" t="s">
        <v>5251</v>
      </c>
      <c r="B774" s="606">
        <v>300</v>
      </c>
      <c r="C774" s="617">
        <v>394</v>
      </c>
      <c r="D774" s="37">
        <v>6</v>
      </c>
      <c r="E774" s="38" t="s">
        <v>5268</v>
      </c>
      <c r="F774" s="38" t="s">
        <v>5269</v>
      </c>
      <c r="G774" s="906">
        <v>1</v>
      </c>
      <c r="H774" s="39" t="s">
        <v>90</v>
      </c>
      <c r="I774" s="315"/>
      <c r="J774" s="159">
        <v>0</v>
      </c>
      <c r="K774" s="159">
        <v>0</v>
      </c>
      <c r="L774" s="232">
        <f t="shared" si="106"/>
        <v>0</v>
      </c>
      <c r="M774" s="200">
        <f t="shared" si="107"/>
        <v>0</v>
      </c>
      <c r="O774" s="77" t="b">
        <f t="shared" si="100"/>
        <v>0</v>
      </c>
      <c r="P774" s="77" t="b">
        <f t="shared" si="101"/>
        <v>0</v>
      </c>
      <c r="Q774" s="77" t="b">
        <f t="shared" si="102"/>
        <v>0</v>
      </c>
      <c r="R774" s="77">
        <f t="shared" si="103"/>
        <v>0</v>
      </c>
      <c r="T774" s="77">
        <v>773</v>
      </c>
    </row>
    <row r="775" spans="1:20" ht="13.5" hidden="1" outlineLevel="1" thickBot="1">
      <c r="A775" s="33"/>
      <c r="B775" s="609">
        <v>300</v>
      </c>
      <c r="C775" s="625">
        <v>394</v>
      </c>
      <c r="D775" s="431"/>
      <c r="E775" s="60" t="s">
        <v>120</v>
      </c>
      <c r="F775" s="60" t="s">
        <v>119</v>
      </c>
      <c r="G775" s="905"/>
      <c r="H775" s="294"/>
      <c r="I775" s="452"/>
      <c r="J775" s="95"/>
      <c r="K775" s="23"/>
      <c r="L775" s="194"/>
      <c r="M775" s="203">
        <f>SUM(M769:M774)</f>
        <v>0</v>
      </c>
      <c r="O775" s="77" t="b">
        <f t="shared" si="100"/>
        <v>1</v>
      </c>
      <c r="P775" s="77" t="b">
        <f t="shared" si="101"/>
        <v>1</v>
      </c>
      <c r="Q775" s="77" t="b">
        <f t="shared" si="102"/>
        <v>0</v>
      </c>
      <c r="R775" s="77" t="str">
        <f t="shared" si="103"/>
        <v>!!!</v>
      </c>
      <c r="T775" s="77">
        <v>774</v>
      </c>
    </row>
    <row r="776" spans="1:20" ht="15.75" hidden="1" outlineLevel="1" thickBot="1">
      <c r="A776" s="576"/>
      <c r="B776" s="601">
        <v>300</v>
      </c>
      <c r="C776" s="624">
        <v>395</v>
      </c>
      <c r="D776" s="556"/>
      <c r="E776" s="1" t="s">
        <v>122</v>
      </c>
      <c r="F776" s="1" t="s">
        <v>121</v>
      </c>
      <c r="G776" s="902"/>
      <c r="H776" s="293"/>
      <c r="I776" s="313"/>
      <c r="J776" s="298"/>
      <c r="K776" s="2"/>
      <c r="L776" s="205"/>
      <c r="M776" s="206"/>
      <c r="O776" s="77" t="b">
        <f t="shared" si="100"/>
        <v>1</v>
      </c>
      <c r="P776" s="77" t="b">
        <f t="shared" si="101"/>
        <v>1</v>
      </c>
      <c r="Q776" s="77" t="b">
        <f t="shared" si="102"/>
        <v>1</v>
      </c>
      <c r="R776" s="77">
        <f t="shared" si="103"/>
        <v>0</v>
      </c>
      <c r="T776" s="77">
        <v>775</v>
      </c>
    </row>
    <row r="777" spans="1:20" hidden="1" outlineLevel="1">
      <c r="A777" s="29"/>
      <c r="B777" s="606">
        <v>300</v>
      </c>
      <c r="C777" s="616">
        <v>395</v>
      </c>
      <c r="D777" s="30">
        <v>1</v>
      </c>
      <c r="E777" s="31" t="s">
        <v>124</v>
      </c>
      <c r="F777" s="31" t="s">
        <v>123</v>
      </c>
      <c r="G777" s="904">
        <v>1</v>
      </c>
      <c r="H777" s="32" t="s">
        <v>90</v>
      </c>
      <c r="I777" s="315"/>
      <c r="J777" s="159">
        <v>0</v>
      </c>
      <c r="K777" s="58">
        <v>0</v>
      </c>
      <c r="L777" s="199">
        <f>J777+K777</f>
        <v>0</v>
      </c>
      <c r="M777" s="200">
        <f>L777*(G777+I777)</f>
        <v>0</v>
      </c>
      <c r="O777" s="77" t="b">
        <f t="shared" ref="O777:O840" si="108">ISBLANK(D777)</f>
        <v>0</v>
      </c>
      <c r="P777" s="77" t="b">
        <f t="shared" ref="P777:P840" si="109">ISBLANK(G777)</f>
        <v>0</v>
      </c>
      <c r="Q777" s="77" t="b">
        <f t="shared" ref="Q777:Q840" si="110">ISBLANK(M777)</f>
        <v>0</v>
      </c>
      <c r="R777" s="77">
        <f t="shared" ref="R777:R840" si="111">IF(AND(O777=P777,O777=Q777),,"!!!")</f>
        <v>0</v>
      </c>
      <c r="T777" s="77">
        <v>776</v>
      </c>
    </row>
    <row r="778" spans="1:20" hidden="1" outlineLevel="1">
      <c r="A778" s="29"/>
      <c r="B778" s="606">
        <v>300</v>
      </c>
      <c r="C778" s="616">
        <v>395</v>
      </c>
      <c r="D778" s="30">
        <v>2</v>
      </c>
      <c r="E778" s="31" t="s">
        <v>126</v>
      </c>
      <c r="F778" s="31" t="s">
        <v>125</v>
      </c>
      <c r="G778" s="904">
        <v>1</v>
      </c>
      <c r="H778" s="32" t="s">
        <v>90</v>
      </c>
      <c r="I778" s="315"/>
      <c r="J778" s="159">
        <v>0</v>
      </c>
      <c r="K778" s="58">
        <v>0</v>
      </c>
      <c r="L778" s="199">
        <f>J778+K778</f>
        <v>0</v>
      </c>
      <c r="M778" s="200">
        <f>L778*(G778+I778)</f>
        <v>0</v>
      </c>
      <c r="O778" s="77" t="b">
        <f t="shared" si="108"/>
        <v>0</v>
      </c>
      <c r="P778" s="77" t="b">
        <f t="shared" si="109"/>
        <v>0</v>
      </c>
      <c r="Q778" s="77" t="b">
        <f t="shared" si="110"/>
        <v>0</v>
      </c>
      <c r="R778" s="77">
        <f t="shared" si="111"/>
        <v>0</v>
      </c>
      <c r="T778" s="77">
        <v>777</v>
      </c>
    </row>
    <row r="779" spans="1:20" hidden="1" outlineLevel="1">
      <c r="A779" s="29"/>
      <c r="B779" s="606">
        <v>300</v>
      </c>
      <c r="C779" s="616">
        <v>395</v>
      </c>
      <c r="D779" s="30">
        <v>3</v>
      </c>
      <c r="E779" s="31" t="s">
        <v>128</v>
      </c>
      <c r="F779" s="31" t="s">
        <v>127</v>
      </c>
      <c r="G779" s="904">
        <v>0</v>
      </c>
      <c r="H779" s="32" t="s">
        <v>129</v>
      </c>
      <c r="I779" s="315"/>
      <c r="J779" s="159">
        <v>0</v>
      </c>
      <c r="K779" s="58">
        <v>0</v>
      </c>
      <c r="L779" s="199">
        <f>J779+K779</f>
        <v>0</v>
      </c>
      <c r="M779" s="200">
        <f>L779*(G779+I779)</f>
        <v>0</v>
      </c>
      <c r="O779" s="77" t="b">
        <f t="shared" si="108"/>
        <v>0</v>
      </c>
      <c r="P779" s="77" t="b">
        <f t="shared" si="109"/>
        <v>0</v>
      </c>
      <c r="Q779" s="77" t="b">
        <f t="shared" si="110"/>
        <v>0</v>
      </c>
      <c r="R779" s="77">
        <f t="shared" si="111"/>
        <v>0</v>
      </c>
      <c r="T779" s="77">
        <v>778</v>
      </c>
    </row>
    <row r="780" spans="1:20" ht="13.5" hidden="1" outlineLevel="1" thickBot="1">
      <c r="A780" s="29"/>
      <c r="B780" s="606">
        <v>300</v>
      </c>
      <c r="C780" s="617">
        <v>395</v>
      </c>
      <c r="D780" s="37">
        <v>4</v>
      </c>
      <c r="E780" s="38" t="s">
        <v>131</v>
      </c>
      <c r="F780" s="38" t="s">
        <v>130</v>
      </c>
      <c r="G780" s="906">
        <v>0</v>
      </c>
      <c r="H780" s="39" t="s">
        <v>129</v>
      </c>
      <c r="I780" s="315"/>
      <c r="J780" s="159">
        <v>0</v>
      </c>
      <c r="K780" s="159">
        <v>0</v>
      </c>
      <c r="L780" s="232">
        <f>J780+K780</f>
        <v>0</v>
      </c>
      <c r="M780" s="200">
        <f>L780*(G780+I780)</f>
        <v>0</v>
      </c>
      <c r="O780" s="77" t="b">
        <f t="shared" si="108"/>
        <v>0</v>
      </c>
      <c r="P780" s="77" t="b">
        <f t="shared" si="109"/>
        <v>0</v>
      </c>
      <c r="Q780" s="77" t="b">
        <f t="shared" si="110"/>
        <v>0</v>
      </c>
      <c r="R780" s="77">
        <f t="shared" si="111"/>
        <v>0</v>
      </c>
      <c r="T780" s="77">
        <v>779</v>
      </c>
    </row>
    <row r="781" spans="1:20" ht="13.5" hidden="1" outlineLevel="1" thickBot="1">
      <c r="A781" s="33"/>
      <c r="B781" s="601">
        <v>300</v>
      </c>
      <c r="C781" s="624">
        <v>395</v>
      </c>
      <c r="D781" s="431"/>
      <c r="E781" s="60" t="s">
        <v>133</v>
      </c>
      <c r="F781" s="60" t="s">
        <v>132</v>
      </c>
      <c r="G781" s="905"/>
      <c r="H781" s="294"/>
      <c r="I781" s="452"/>
      <c r="J781" s="95"/>
      <c r="K781" s="23"/>
      <c r="L781" s="194"/>
      <c r="M781" s="203">
        <f>SUM(M777:M780)</f>
        <v>0</v>
      </c>
      <c r="O781" s="77" t="b">
        <f t="shared" si="108"/>
        <v>1</v>
      </c>
      <c r="P781" s="77" t="b">
        <f t="shared" si="109"/>
        <v>1</v>
      </c>
      <c r="Q781" s="77" t="b">
        <f t="shared" si="110"/>
        <v>0</v>
      </c>
      <c r="R781" s="77" t="str">
        <f t="shared" si="111"/>
        <v>!!!</v>
      </c>
      <c r="T781" s="77">
        <v>780</v>
      </c>
    </row>
    <row r="782" spans="1:20" ht="15.75" hidden="1" outlineLevel="1" thickBot="1">
      <c r="A782" s="580"/>
      <c r="B782" s="601">
        <v>300</v>
      </c>
      <c r="C782" s="624">
        <v>396</v>
      </c>
      <c r="D782" s="564"/>
      <c r="E782" s="34" t="s">
        <v>4481</v>
      </c>
      <c r="F782" s="34" t="s">
        <v>4482</v>
      </c>
      <c r="G782" s="902"/>
      <c r="H782" s="295"/>
      <c r="I782" s="333"/>
      <c r="J782" s="304"/>
      <c r="K782" s="35"/>
      <c r="L782" s="211"/>
      <c r="M782" s="212"/>
      <c r="O782" s="77" t="b">
        <f t="shared" si="108"/>
        <v>1</v>
      </c>
      <c r="P782" s="77" t="b">
        <f t="shared" si="109"/>
        <v>1</v>
      </c>
      <c r="Q782" s="77" t="b">
        <f t="shared" si="110"/>
        <v>1</v>
      </c>
      <c r="R782" s="77">
        <f t="shared" si="111"/>
        <v>0</v>
      </c>
      <c r="T782" s="77">
        <v>781</v>
      </c>
    </row>
    <row r="783" spans="1:20" ht="13.5" hidden="1" outlineLevel="1" thickBot="1">
      <c r="A783" s="36"/>
      <c r="B783" s="606">
        <v>300</v>
      </c>
      <c r="C783" s="617">
        <v>396</v>
      </c>
      <c r="D783" s="37">
        <v>1</v>
      </c>
      <c r="E783" s="38" t="s">
        <v>4481</v>
      </c>
      <c r="F783" s="38" t="s">
        <v>89</v>
      </c>
      <c r="G783" s="906">
        <v>1</v>
      </c>
      <c r="H783" s="39" t="s">
        <v>90</v>
      </c>
      <c r="I783" s="315"/>
      <c r="J783" s="159">
        <v>0</v>
      </c>
      <c r="K783" s="159">
        <v>0</v>
      </c>
      <c r="L783" s="232">
        <f>J783+K783</f>
        <v>0</v>
      </c>
      <c r="M783" s="200">
        <f>L783*(G783+I783)</f>
        <v>0</v>
      </c>
      <c r="O783" s="77" t="b">
        <f t="shared" si="108"/>
        <v>0</v>
      </c>
      <c r="P783" s="77" t="b">
        <f t="shared" si="109"/>
        <v>0</v>
      </c>
      <c r="Q783" s="77" t="b">
        <f t="shared" si="110"/>
        <v>0</v>
      </c>
      <c r="R783" s="77">
        <f t="shared" si="111"/>
        <v>0</v>
      </c>
      <c r="T783" s="77">
        <v>782</v>
      </c>
    </row>
    <row r="784" spans="1:20" ht="13.5" hidden="1" outlineLevel="1" thickBot="1">
      <c r="A784" s="40"/>
      <c r="B784" s="628"/>
      <c r="C784" s="629"/>
      <c r="D784" s="434"/>
      <c r="E784" s="91"/>
      <c r="F784" s="91"/>
      <c r="G784" s="915"/>
      <c r="H784" s="294"/>
      <c r="I784" s="452"/>
      <c r="J784" s="95"/>
      <c r="K784" s="95"/>
      <c r="L784" s="213"/>
      <c r="M784" s="226"/>
      <c r="O784" s="77" t="b">
        <f t="shared" si="108"/>
        <v>1</v>
      </c>
      <c r="P784" s="77" t="b">
        <f t="shared" si="109"/>
        <v>1</v>
      </c>
      <c r="Q784" s="77" t="b">
        <f t="shared" si="110"/>
        <v>1</v>
      </c>
      <c r="R784" s="77">
        <f t="shared" si="111"/>
        <v>0</v>
      </c>
      <c r="T784" s="77">
        <v>783</v>
      </c>
    </row>
    <row r="785" spans="1:20" ht="15.75" hidden="1" outlineLevel="1" thickBot="1">
      <c r="A785" s="580"/>
      <c r="B785" s="601">
        <v>300</v>
      </c>
      <c r="C785" s="624">
        <v>397</v>
      </c>
      <c r="D785" s="564"/>
      <c r="E785" s="34" t="s">
        <v>135</v>
      </c>
      <c r="F785" s="34" t="s">
        <v>134</v>
      </c>
      <c r="G785" s="902"/>
      <c r="H785" s="295"/>
      <c r="I785" s="333"/>
      <c r="J785" s="304"/>
      <c r="K785" s="35"/>
      <c r="L785" s="211"/>
      <c r="M785" s="212"/>
      <c r="O785" s="77" t="b">
        <f t="shared" si="108"/>
        <v>1</v>
      </c>
      <c r="P785" s="77" t="b">
        <f t="shared" si="109"/>
        <v>1</v>
      </c>
      <c r="Q785" s="77" t="b">
        <f t="shared" si="110"/>
        <v>1</v>
      </c>
      <c r="R785" s="77">
        <f t="shared" si="111"/>
        <v>0</v>
      </c>
      <c r="T785" s="77">
        <v>784</v>
      </c>
    </row>
    <row r="786" spans="1:20" ht="22.5" hidden="1" outlineLevel="1">
      <c r="A786" s="29"/>
      <c r="B786" s="606">
        <v>300</v>
      </c>
      <c r="C786" s="616">
        <v>397</v>
      </c>
      <c r="D786" s="37">
        <v>1</v>
      </c>
      <c r="E786" s="38" t="s">
        <v>137</v>
      </c>
      <c r="F786" s="38" t="s">
        <v>136</v>
      </c>
      <c r="G786" s="906">
        <v>1</v>
      </c>
      <c r="H786" s="39" t="s">
        <v>90</v>
      </c>
      <c r="I786" s="315"/>
      <c r="J786" s="159">
        <v>0</v>
      </c>
      <c r="K786" s="159">
        <v>0</v>
      </c>
      <c r="L786" s="232">
        <f t="shared" ref="L786:L792" si="112">J786+K786</f>
        <v>0</v>
      </c>
      <c r="M786" s="200">
        <f t="shared" ref="M786:M791" si="113">L786*(G786+I786)</f>
        <v>0</v>
      </c>
      <c r="O786" s="77" t="b">
        <f t="shared" si="108"/>
        <v>0</v>
      </c>
      <c r="P786" s="77" t="b">
        <f t="shared" si="109"/>
        <v>0</v>
      </c>
      <c r="Q786" s="77" t="b">
        <f t="shared" si="110"/>
        <v>0</v>
      </c>
      <c r="R786" s="77">
        <f t="shared" si="111"/>
        <v>0</v>
      </c>
      <c r="T786" s="77">
        <v>785</v>
      </c>
    </row>
    <row r="787" spans="1:20" hidden="1" outlineLevel="1">
      <c r="A787" s="29"/>
      <c r="B787" s="606">
        <v>300</v>
      </c>
      <c r="C787" s="616">
        <v>397</v>
      </c>
      <c r="D787" s="37">
        <v>2</v>
      </c>
      <c r="E787" s="38" t="s">
        <v>139</v>
      </c>
      <c r="F787" s="38" t="s">
        <v>138</v>
      </c>
      <c r="G787" s="906">
        <v>1</v>
      </c>
      <c r="H787" s="39" t="s">
        <v>90</v>
      </c>
      <c r="I787" s="315"/>
      <c r="J787" s="159">
        <v>0</v>
      </c>
      <c r="K787" s="159">
        <v>0</v>
      </c>
      <c r="L787" s="232">
        <f t="shared" si="112"/>
        <v>0</v>
      </c>
      <c r="M787" s="200">
        <f t="shared" si="113"/>
        <v>0</v>
      </c>
      <c r="O787" s="77" t="b">
        <f t="shared" si="108"/>
        <v>0</v>
      </c>
      <c r="P787" s="77" t="b">
        <f t="shared" si="109"/>
        <v>0</v>
      </c>
      <c r="Q787" s="77" t="b">
        <f t="shared" si="110"/>
        <v>0</v>
      </c>
      <c r="R787" s="77">
        <f t="shared" si="111"/>
        <v>0</v>
      </c>
      <c r="T787" s="77">
        <v>786</v>
      </c>
    </row>
    <row r="788" spans="1:20" ht="22.5" hidden="1" outlineLevel="1">
      <c r="A788" s="29"/>
      <c r="B788" s="606">
        <v>300</v>
      </c>
      <c r="C788" s="616">
        <v>397</v>
      </c>
      <c r="D788" s="37">
        <v>3</v>
      </c>
      <c r="E788" s="38" t="s">
        <v>4777</v>
      </c>
      <c r="F788" s="38" t="s">
        <v>4776</v>
      </c>
      <c r="G788" s="906">
        <v>1</v>
      </c>
      <c r="H788" s="39" t="s">
        <v>90</v>
      </c>
      <c r="I788" s="315"/>
      <c r="J788" s="159">
        <v>0</v>
      </c>
      <c r="K788" s="159">
        <v>0</v>
      </c>
      <c r="L788" s="232">
        <f t="shared" si="112"/>
        <v>0</v>
      </c>
      <c r="M788" s="200">
        <f t="shared" si="113"/>
        <v>0</v>
      </c>
      <c r="O788" s="77" t="b">
        <f t="shared" si="108"/>
        <v>0</v>
      </c>
      <c r="P788" s="77" t="b">
        <f t="shared" si="109"/>
        <v>0</v>
      </c>
      <c r="Q788" s="77" t="b">
        <f t="shared" si="110"/>
        <v>0</v>
      </c>
      <c r="R788" s="77">
        <f t="shared" si="111"/>
        <v>0</v>
      </c>
      <c r="T788" s="77">
        <v>787</v>
      </c>
    </row>
    <row r="789" spans="1:20" ht="22.5" hidden="1" outlineLevel="1">
      <c r="A789" s="29"/>
      <c r="B789" s="606">
        <v>300</v>
      </c>
      <c r="C789" s="617">
        <v>397</v>
      </c>
      <c r="D789" s="37">
        <v>4</v>
      </c>
      <c r="E789" s="38" t="s">
        <v>4779</v>
      </c>
      <c r="F789" s="38" t="s">
        <v>4778</v>
      </c>
      <c r="G789" s="906">
        <v>1</v>
      </c>
      <c r="H789" s="39" t="s">
        <v>90</v>
      </c>
      <c r="I789" s="315"/>
      <c r="J789" s="159">
        <v>0</v>
      </c>
      <c r="K789" s="159">
        <v>0</v>
      </c>
      <c r="L789" s="232">
        <f t="shared" si="112"/>
        <v>0</v>
      </c>
      <c r="M789" s="200">
        <f t="shared" si="113"/>
        <v>0</v>
      </c>
      <c r="O789" s="77" t="b">
        <f t="shared" si="108"/>
        <v>0</v>
      </c>
      <c r="P789" s="77" t="b">
        <f t="shared" si="109"/>
        <v>0</v>
      </c>
      <c r="Q789" s="77" t="b">
        <f t="shared" si="110"/>
        <v>0</v>
      </c>
      <c r="R789" s="77">
        <f t="shared" si="111"/>
        <v>0</v>
      </c>
      <c r="T789" s="77">
        <v>788</v>
      </c>
    </row>
    <row r="790" spans="1:20" ht="146.25" hidden="1" outlineLevel="1">
      <c r="A790" s="29" t="s">
        <v>5251</v>
      </c>
      <c r="B790" s="606">
        <v>300</v>
      </c>
      <c r="C790" s="617">
        <v>397</v>
      </c>
      <c r="D790" s="37">
        <v>5</v>
      </c>
      <c r="E790" s="38" t="s">
        <v>5773</v>
      </c>
      <c r="F790" s="38" t="s">
        <v>5774</v>
      </c>
      <c r="G790" s="906">
        <v>1</v>
      </c>
      <c r="H790" s="39" t="s">
        <v>90</v>
      </c>
      <c r="I790" s="315"/>
      <c r="J790" s="159">
        <v>0</v>
      </c>
      <c r="K790" s="159">
        <v>0</v>
      </c>
      <c r="L790" s="232">
        <f t="shared" si="112"/>
        <v>0</v>
      </c>
      <c r="M790" s="200">
        <f t="shared" si="113"/>
        <v>0</v>
      </c>
      <c r="O790" s="77" t="b">
        <f t="shared" si="108"/>
        <v>0</v>
      </c>
      <c r="P790" s="77" t="b">
        <f t="shared" si="109"/>
        <v>0</v>
      </c>
      <c r="Q790" s="77" t="b">
        <f t="shared" si="110"/>
        <v>0</v>
      </c>
      <c r="R790" s="77">
        <f t="shared" si="111"/>
        <v>0</v>
      </c>
      <c r="T790" s="77">
        <v>789</v>
      </c>
    </row>
    <row r="791" spans="1:20" ht="90" hidden="1" outlineLevel="1">
      <c r="A791" s="29"/>
      <c r="B791" s="606">
        <v>300</v>
      </c>
      <c r="C791" s="617">
        <v>397</v>
      </c>
      <c r="D791" s="37">
        <v>6</v>
      </c>
      <c r="E791" s="38" t="s">
        <v>4781</v>
      </c>
      <c r="F791" s="38" t="s">
        <v>4780</v>
      </c>
      <c r="G791" s="906">
        <v>1</v>
      </c>
      <c r="H791" s="39" t="s">
        <v>90</v>
      </c>
      <c r="I791" s="315"/>
      <c r="J791" s="159">
        <v>0</v>
      </c>
      <c r="K791" s="159">
        <v>0</v>
      </c>
      <c r="L791" s="232">
        <f t="shared" si="112"/>
        <v>0</v>
      </c>
      <c r="M791" s="200">
        <f t="shared" si="113"/>
        <v>0</v>
      </c>
      <c r="O791" s="77" t="b">
        <f t="shared" si="108"/>
        <v>0</v>
      </c>
      <c r="P791" s="77" t="b">
        <f t="shared" si="109"/>
        <v>0</v>
      </c>
      <c r="Q791" s="77" t="b">
        <f t="shared" si="110"/>
        <v>0</v>
      </c>
      <c r="R791" s="77">
        <f t="shared" si="111"/>
        <v>0</v>
      </c>
      <c r="T791" s="77">
        <v>790</v>
      </c>
    </row>
    <row r="792" spans="1:20" ht="23.25" hidden="1" outlineLevel="1" thickBot="1">
      <c r="A792" s="29"/>
      <c r="B792" s="613"/>
      <c r="C792" s="617">
        <v>397</v>
      </c>
      <c r="D792" s="37">
        <v>7</v>
      </c>
      <c r="E792" s="38" t="s">
        <v>5170</v>
      </c>
      <c r="F792" s="38" t="s">
        <v>5169</v>
      </c>
      <c r="G792" s="906">
        <v>1</v>
      </c>
      <c r="H792" s="39" t="s">
        <v>90</v>
      </c>
      <c r="I792" s="315"/>
      <c r="J792" s="159"/>
      <c r="K792" s="159">
        <v>0</v>
      </c>
      <c r="L792" s="232">
        <f t="shared" si="112"/>
        <v>0</v>
      </c>
      <c r="M792" s="200">
        <f>G792*L792</f>
        <v>0</v>
      </c>
      <c r="O792" s="77" t="b">
        <f t="shared" si="108"/>
        <v>0</v>
      </c>
      <c r="P792" s="77" t="b">
        <f t="shared" si="109"/>
        <v>0</v>
      </c>
      <c r="Q792" s="77" t="b">
        <f t="shared" si="110"/>
        <v>0</v>
      </c>
      <c r="R792" s="77">
        <f t="shared" si="111"/>
        <v>0</v>
      </c>
      <c r="T792" s="77">
        <v>791</v>
      </c>
    </row>
    <row r="793" spans="1:20" ht="13.5" hidden="1" outlineLevel="1" thickBot="1">
      <c r="A793" s="33"/>
      <c r="B793" s="601">
        <v>300</v>
      </c>
      <c r="C793" s="624">
        <v>397</v>
      </c>
      <c r="D793" s="431"/>
      <c r="E793" s="60" t="s">
        <v>141</v>
      </c>
      <c r="F793" s="60" t="s">
        <v>140</v>
      </c>
      <c r="G793" s="905"/>
      <c r="H793" s="294"/>
      <c r="I793" s="452"/>
      <c r="J793" s="95"/>
      <c r="K793" s="23"/>
      <c r="L793" s="194"/>
      <c r="M793" s="203">
        <f>SUM(M786:M792)</f>
        <v>0</v>
      </c>
      <c r="O793" s="77" t="b">
        <f t="shared" si="108"/>
        <v>1</v>
      </c>
      <c r="P793" s="77" t="b">
        <f t="shared" si="109"/>
        <v>1</v>
      </c>
      <c r="Q793" s="77" t="b">
        <f t="shared" si="110"/>
        <v>0</v>
      </c>
      <c r="R793" s="77" t="str">
        <f t="shared" si="111"/>
        <v>!!!</v>
      </c>
      <c r="T793" s="77">
        <v>792</v>
      </c>
    </row>
    <row r="794" spans="1:20" ht="34.9" customHeight="1" collapsed="1" thickBot="1">
      <c r="A794" s="373"/>
      <c r="B794" s="601">
        <v>400</v>
      </c>
      <c r="C794" s="602">
        <v>410</v>
      </c>
      <c r="D794" s="431"/>
      <c r="E794" s="21" t="s">
        <v>4775</v>
      </c>
      <c r="F794" s="21" t="s">
        <v>4465</v>
      </c>
      <c r="G794" s="900"/>
      <c r="H794" s="292"/>
      <c r="I794" s="311"/>
      <c r="J794" s="95"/>
      <c r="K794" s="23"/>
      <c r="L794" s="23"/>
      <c r="M794" s="191">
        <f>SUMIF(D796:D1253,"&gt;0",M796:M1253)</f>
        <v>0</v>
      </c>
      <c r="O794" s="77" t="b">
        <f t="shared" si="108"/>
        <v>1</v>
      </c>
      <c r="P794" s="77" t="b">
        <f t="shared" si="109"/>
        <v>1</v>
      </c>
      <c r="Q794" s="77" t="b">
        <f t="shared" si="110"/>
        <v>0</v>
      </c>
      <c r="R794" s="77" t="str">
        <f t="shared" si="111"/>
        <v>!!!</v>
      </c>
      <c r="T794" s="77">
        <v>793</v>
      </c>
    </row>
    <row r="795" spans="1:20" s="5" customFormat="1" ht="16.5" outlineLevel="1" thickBot="1">
      <c r="A795" s="45"/>
      <c r="B795" s="612"/>
      <c r="C795" s="630"/>
      <c r="D795" s="565"/>
      <c r="E795" s="96" t="s">
        <v>48</v>
      </c>
      <c r="F795" s="97" t="s">
        <v>47</v>
      </c>
      <c r="G795" s="916"/>
      <c r="H795" s="130"/>
      <c r="I795" s="312"/>
      <c r="J795" s="131"/>
      <c r="K795" s="98"/>
      <c r="L795" s="215"/>
      <c r="M795" s="196"/>
      <c r="O795" s="77" t="b">
        <f t="shared" si="108"/>
        <v>1</v>
      </c>
      <c r="P795" s="77" t="b">
        <f t="shared" si="109"/>
        <v>1</v>
      </c>
      <c r="Q795" s="77" t="b">
        <f t="shared" si="110"/>
        <v>1</v>
      </c>
      <c r="R795" s="77">
        <f t="shared" si="111"/>
        <v>0</v>
      </c>
      <c r="T795" s="77">
        <v>794</v>
      </c>
    </row>
    <row r="796" spans="1:20" s="5" customFormat="1" ht="15.75" outlineLevel="1" thickBot="1">
      <c r="A796" s="581"/>
      <c r="B796" s="631">
        <v>400</v>
      </c>
      <c r="C796" s="632">
        <v>411</v>
      </c>
      <c r="D796" s="566"/>
      <c r="E796" s="99" t="s">
        <v>151</v>
      </c>
      <c r="F796" s="99" t="s">
        <v>695</v>
      </c>
      <c r="G796" s="917"/>
      <c r="H796" s="100"/>
      <c r="I796" s="334"/>
      <c r="J796" s="299"/>
      <c r="K796" s="101"/>
      <c r="L796" s="216"/>
      <c r="M796" s="217"/>
      <c r="O796" s="77" t="b">
        <f t="shared" si="108"/>
        <v>1</v>
      </c>
      <c r="P796" s="77" t="b">
        <f t="shared" si="109"/>
        <v>1</v>
      </c>
      <c r="Q796" s="77" t="b">
        <f t="shared" si="110"/>
        <v>1</v>
      </c>
      <c r="R796" s="77">
        <f t="shared" si="111"/>
        <v>0</v>
      </c>
      <c r="T796" s="77">
        <v>795</v>
      </c>
    </row>
    <row r="797" spans="1:20" s="5" customFormat="1" ht="15" outlineLevel="1">
      <c r="A797" s="169"/>
      <c r="B797" s="618"/>
      <c r="C797" s="621"/>
      <c r="D797" s="438"/>
      <c r="E797" s="104"/>
      <c r="F797" s="104"/>
      <c r="G797" s="907"/>
      <c r="H797" s="51"/>
      <c r="I797" s="335"/>
      <c r="J797" s="300"/>
      <c r="K797" s="52"/>
      <c r="L797" s="197"/>
      <c r="M797" s="198"/>
      <c r="O797" s="77" t="b">
        <f t="shared" si="108"/>
        <v>1</v>
      </c>
      <c r="P797" s="77" t="b">
        <f t="shared" si="109"/>
        <v>1</v>
      </c>
      <c r="Q797" s="77" t="b">
        <f t="shared" si="110"/>
        <v>1</v>
      </c>
      <c r="R797" s="77">
        <f t="shared" si="111"/>
        <v>0</v>
      </c>
      <c r="T797" s="77">
        <v>796</v>
      </c>
    </row>
    <row r="798" spans="1:20" s="5" customFormat="1" ht="24" outlineLevel="1">
      <c r="A798" s="169"/>
      <c r="B798" s="618"/>
      <c r="C798" s="621"/>
      <c r="D798" s="438"/>
      <c r="E798" s="252" t="s">
        <v>696</v>
      </c>
      <c r="F798" s="253" t="s">
        <v>697</v>
      </c>
      <c r="G798" s="907"/>
      <c r="H798" s="51"/>
      <c r="I798" s="335"/>
      <c r="J798" s="300"/>
      <c r="K798" s="52"/>
      <c r="L798" s="197"/>
      <c r="M798" s="198"/>
      <c r="O798" s="77" t="b">
        <f t="shared" si="108"/>
        <v>1</v>
      </c>
      <c r="P798" s="77" t="b">
        <f t="shared" si="109"/>
        <v>1</v>
      </c>
      <c r="Q798" s="77" t="b">
        <f t="shared" si="110"/>
        <v>1</v>
      </c>
      <c r="R798" s="77">
        <f t="shared" si="111"/>
        <v>0</v>
      </c>
      <c r="T798" s="77">
        <v>797</v>
      </c>
    </row>
    <row r="799" spans="1:20" s="5" customFormat="1" ht="36" outlineLevel="1">
      <c r="A799" s="169"/>
      <c r="B799" s="618"/>
      <c r="C799" s="621"/>
      <c r="D799" s="438"/>
      <c r="E799" s="254" t="s">
        <v>698</v>
      </c>
      <c r="F799" s="255" t="s">
        <v>699</v>
      </c>
      <c r="G799" s="907"/>
      <c r="H799" s="51"/>
      <c r="I799" s="335"/>
      <c r="J799" s="300"/>
      <c r="K799" s="52"/>
      <c r="L799" s="197"/>
      <c r="M799" s="198"/>
      <c r="O799" s="77" t="b">
        <f t="shared" si="108"/>
        <v>1</v>
      </c>
      <c r="P799" s="77" t="b">
        <f t="shared" si="109"/>
        <v>1</v>
      </c>
      <c r="Q799" s="77" t="b">
        <f t="shared" si="110"/>
        <v>1</v>
      </c>
      <c r="R799" s="77">
        <f t="shared" si="111"/>
        <v>0</v>
      </c>
      <c r="T799" s="77">
        <v>798</v>
      </c>
    </row>
    <row r="800" spans="1:20" s="5" customFormat="1" ht="144" outlineLevel="1">
      <c r="A800" s="169"/>
      <c r="B800" s="618"/>
      <c r="C800" s="621"/>
      <c r="D800" s="438"/>
      <c r="E800" s="256" t="s">
        <v>700</v>
      </c>
      <c r="F800" s="257" t="s">
        <v>701</v>
      </c>
      <c r="G800" s="907"/>
      <c r="H800" s="51"/>
      <c r="I800" s="335"/>
      <c r="J800" s="300"/>
      <c r="K800" s="52"/>
      <c r="L800" s="197"/>
      <c r="M800" s="198"/>
      <c r="O800" s="77" t="b">
        <f t="shared" si="108"/>
        <v>1</v>
      </c>
      <c r="P800" s="77" t="b">
        <f t="shared" si="109"/>
        <v>1</v>
      </c>
      <c r="Q800" s="77" t="b">
        <f t="shared" si="110"/>
        <v>1</v>
      </c>
      <c r="R800" s="77">
        <f t="shared" si="111"/>
        <v>0</v>
      </c>
      <c r="T800" s="77">
        <v>799</v>
      </c>
    </row>
    <row r="801" spans="1:20" s="5" customFormat="1" ht="216" outlineLevel="1">
      <c r="A801" s="169"/>
      <c r="B801" s="618"/>
      <c r="C801" s="621"/>
      <c r="D801" s="438"/>
      <c r="E801" s="256" t="s">
        <v>702</v>
      </c>
      <c r="F801" s="257" t="s">
        <v>703</v>
      </c>
      <c r="G801" s="907"/>
      <c r="H801" s="51"/>
      <c r="I801" s="335"/>
      <c r="J801" s="300"/>
      <c r="K801" s="52"/>
      <c r="L801" s="197"/>
      <c r="M801" s="198"/>
      <c r="O801" s="77" t="b">
        <f t="shared" si="108"/>
        <v>1</v>
      </c>
      <c r="P801" s="77" t="b">
        <f t="shared" si="109"/>
        <v>1</v>
      </c>
      <c r="Q801" s="77" t="b">
        <f t="shared" si="110"/>
        <v>1</v>
      </c>
      <c r="R801" s="77">
        <f t="shared" si="111"/>
        <v>0</v>
      </c>
      <c r="T801" s="77">
        <v>800</v>
      </c>
    </row>
    <row r="802" spans="1:20" s="5" customFormat="1" ht="15" outlineLevel="1">
      <c r="A802" s="169"/>
      <c r="B802" s="618"/>
      <c r="C802" s="621"/>
      <c r="D802" s="438"/>
      <c r="E802" s="105"/>
      <c r="F802" s="106"/>
      <c r="G802" s="907"/>
      <c r="H802" s="51"/>
      <c r="I802" s="335"/>
      <c r="J802" s="300"/>
      <c r="K802" s="52"/>
      <c r="L802" s="197"/>
      <c r="M802" s="198"/>
      <c r="O802" s="77" t="b">
        <f t="shared" si="108"/>
        <v>1</v>
      </c>
      <c r="P802" s="77" t="b">
        <f t="shared" si="109"/>
        <v>1</v>
      </c>
      <c r="Q802" s="77" t="b">
        <f t="shared" si="110"/>
        <v>1</v>
      </c>
      <c r="R802" s="77">
        <f t="shared" si="111"/>
        <v>0</v>
      </c>
      <c r="T802" s="77">
        <v>801</v>
      </c>
    </row>
    <row r="803" spans="1:20" s="5" customFormat="1" ht="15" outlineLevel="1">
      <c r="A803" s="169"/>
      <c r="B803" s="618"/>
      <c r="C803" s="621"/>
      <c r="D803" s="438"/>
      <c r="E803" s="489" t="s">
        <v>704</v>
      </c>
      <c r="F803" s="490" t="s">
        <v>206</v>
      </c>
      <c r="G803" s="907"/>
      <c r="H803" s="51"/>
      <c r="I803" s="335"/>
      <c r="J803" s="300"/>
      <c r="K803" s="52"/>
      <c r="L803" s="197"/>
      <c r="M803" s="198"/>
      <c r="O803" s="77" t="b">
        <f t="shared" si="108"/>
        <v>1</v>
      </c>
      <c r="P803" s="77" t="b">
        <f t="shared" si="109"/>
        <v>1</v>
      </c>
      <c r="Q803" s="77" t="b">
        <f t="shared" si="110"/>
        <v>1</v>
      </c>
      <c r="R803" s="77">
        <f t="shared" si="111"/>
        <v>0</v>
      </c>
      <c r="T803" s="77">
        <v>802</v>
      </c>
    </row>
    <row r="804" spans="1:20" s="5" customFormat="1" ht="15" outlineLevel="1">
      <c r="A804" s="169"/>
      <c r="B804" s="618"/>
      <c r="C804" s="621"/>
      <c r="D804" s="438"/>
      <c r="E804" s="258" t="s">
        <v>35</v>
      </c>
      <c r="F804" s="259" t="s">
        <v>705</v>
      </c>
      <c r="G804" s="907"/>
      <c r="H804" s="51"/>
      <c r="I804" s="335"/>
      <c r="J804" s="300"/>
      <c r="K804" s="52"/>
      <c r="L804" s="197"/>
      <c r="M804" s="198"/>
      <c r="O804" s="77" t="b">
        <f t="shared" si="108"/>
        <v>1</v>
      </c>
      <c r="P804" s="77" t="b">
        <f t="shared" si="109"/>
        <v>1</v>
      </c>
      <c r="Q804" s="77" t="b">
        <f t="shared" si="110"/>
        <v>1</v>
      </c>
      <c r="R804" s="77">
        <f t="shared" si="111"/>
        <v>0</v>
      </c>
      <c r="T804" s="77">
        <v>803</v>
      </c>
    </row>
    <row r="805" spans="1:20" s="5" customFormat="1" ht="22.5" outlineLevel="1">
      <c r="A805" s="169"/>
      <c r="B805" s="618"/>
      <c r="C805" s="621"/>
      <c r="D805" s="438"/>
      <c r="E805" s="260" t="s">
        <v>706</v>
      </c>
      <c r="F805" s="261" t="s">
        <v>707</v>
      </c>
      <c r="G805" s="918"/>
      <c r="H805" s="51"/>
      <c r="I805" s="336"/>
      <c r="J805" s="300"/>
      <c r="K805" s="52"/>
      <c r="L805" s="197"/>
      <c r="M805" s="198"/>
      <c r="O805" s="77" t="b">
        <f t="shared" si="108"/>
        <v>1</v>
      </c>
      <c r="P805" s="77" t="b">
        <f t="shared" si="109"/>
        <v>1</v>
      </c>
      <c r="Q805" s="77" t="b">
        <f t="shared" si="110"/>
        <v>1</v>
      </c>
      <c r="R805" s="77">
        <f t="shared" si="111"/>
        <v>0</v>
      </c>
      <c r="T805" s="77">
        <v>804</v>
      </c>
    </row>
    <row r="806" spans="1:20" s="5" customFormat="1" ht="67.5" outlineLevel="1">
      <c r="A806" s="169"/>
      <c r="B806" s="618"/>
      <c r="C806" s="621"/>
      <c r="D806" s="438"/>
      <c r="E806" s="260" t="s">
        <v>708</v>
      </c>
      <c r="F806" s="261" t="s">
        <v>709</v>
      </c>
      <c r="G806" s="918"/>
      <c r="H806" s="51"/>
      <c r="I806" s="336"/>
      <c r="J806" s="300"/>
      <c r="K806" s="52"/>
      <c r="L806" s="197"/>
      <c r="M806" s="198"/>
      <c r="O806" s="77" t="b">
        <f t="shared" si="108"/>
        <v>1</v>
      </c>
      <c r="P806" s="77" t="b">
        <f t="shared" si="109"/>
        <v>1</v>
      </c>
      <c r="Q806" s="77" t="b">
        <f t="shared" si="110"/>
        <v>1</v>
      </c>
      <c r="R806" s="77">
        <f t="shared" si="111"/>
        <v>0</v>
      </c>
      <c r="T806" s="77">
        <v>805</v>
      </c>
    </row>
    <row r="807" spans="1:20" s="5" customFormat="1" ht="56.25" outlineLevel="1">
      <c r="A807" s="169"/>
      <c r="B807" s="618"/>
      <c r="C807" s="621"/>
      <c r="D807" s="438"/>
      <c r="E807" s="260" t="s">
        <v>710</v>
      </c>
      <c r="F807" s="261" t="s">
        <v>711</v>
      </c>
      <c r="G807" s="918"/>
      <c r="H807" s="51"/>
      <c r="I807" s="336"/>
      <c r="J807" s="300"/>
      <c r="K807" s="52"/>
      <c r="L807" s="197"/>
      <c r="M807" s="198"/>
      <c r="O807" s="77" t="b">
        <f t="shared" si="108"/>
        <v>1</v>
      </c>
      <c r="P807" s="77" t="b">
        <f t="shared" si="109"/>
        <v>1</v>
      </c>
      <c r="Q807" s="77" t="b">
        <f t="shared" si="110"/>
        <v>1</v>
      </c>
      <c r="R807" s="77">
        <f t="shared" si="111"/>
        <v>0</v>
      </c>
      <c r="T807" s="77">
        <v>806</v>
      </c>
    </row>
    <row r="808" spans="1:20" s="5" customFormat="1" ht="56.25" outlineLevel="1">
      <c r="A808" s="169"/>
      <c r="B808" s="618"/>
      <c r="C808" s="621"/>
      <c r="D808" s="438"/>
      <c r="E808" s="262" t="s">
        <v>712</v>
      </c>
      <c r="F808" s="263" t="s">
        <v>713</v>
      </c>
      <c r="G808" s="918"/>
      <c r="H808" s="51"/>
      <c r="I808" s="337"/>
      <c r="J808" s="300"/>
      <c r="K808" s="52"/>
      <c r="L808" s="197"/>
      <c r="M808" s="198"/>
      <c r="O808" s="77" t="b">
        <f t="shared" si="108"/>
        <v>1</v>
      </c>
      <c r="P808" s="77" t="b">
        <f t="shared" si="109"/>
        <v>1</v>
      </c>
      <c r="Q808" s="77" t="b">
        <f t="shared" si="110"/>
        <v>1</v>
      </c>
      <c r="R808" s="77">
        <f t="shared" si="111"/>
        <v>0</v>
      </c>
      <c r="T808" s="77">
        <v>807</v>
      </c>
    </row>
    <row r="809" spans="1:20" s="5" customFormat="1" ht="67.5" outlineLevel="1">
      <c r="A809" s="169"/>
      <c r="B809" s="618"/>
      <c r="C809" s="621"/>
      <c r="D809" s="438"/>
      <c r="E809" s="262" t="s">
        <v>714</v>
      </c>
      <c r="F809" s="263" t="s">
        <v>715</v>
      </c>
      <c r="G809" s="918"/>
      <c r="H809" s="51"/>
      <c r="I809" s="337"/>
      <c r="J809" s="300"/>
      <c r="K809" s="52"/>
      <c r="L809" s="197"/>
      <c r="M809" s="198"/>
      <c r="O809" s="77" t="b">
        <f t="shared" si="108"/>
        <v>1</v>
      </c>
      <c r="P809" s="77" t="b">
        <f t="shared" si="109"/>
        <v>1</v>
      </c>
      <c r="Q809" s="77" t="b">
        <f t="shared" si="110"/>
        <v>1</v>
      </c>
      <c r="R809" s="77">
        <f t="shared" si="111"/>
        <v>0</v>
      </c>
      <c r="T809" s="77">
        <v>808</v>
      </c>
    </row>
    <row r="810" spans="1:20" s="5" customFormat="1" ht="67.5" outlineLevel="1">
      <c r="A810" s="169"/>
      <c r="B810" s="618"/>
      <c r="C810" s="621"/>
      <c r="D810" s="438"/>
      <c r="E810" s="262" t="s">
        <v>716</v>
      </c>
      <c r="F810" s="263" t="s">
        <v>717</v>
      </c>
      <c r="G810" s="918"/>
      <c r="H810" s="51"/>
      <c r="I810" s="337"/>
      <c r="J810" s="300"/>
      <c r="K810" s="52"/>
      <c r="L810" s="197"/>
      <c r="M810" s="198"/>
      <c r="O810" s="77" t="b">
        <f t="shared" si="108"/>
        <v>1</v>
      </c>
      <c r="P810" s="77" t="b">
        <f t="shared" si="109"/>
        <v>1</v>
      </c>
      <c r="Q810" s="77" t="b">
        <f t="shared" si="110"/>
        <v>1</v>
      </c>
      <c r="R810" s="77">
        <f t="shared" si="111"/>
        <v>0</v>
      </c>
      <c r="T810" s="77">
        <v>809</v>
      </c>
    </row>
    <row r="811" spans="1:20" s="5" customFormat="1" ht="78.75" outlineLevel="1">
      <c r="A811" s="169"/>
      <c r="B811" s="618"/>
      <c r="C811" s="621"/>
      <c r="D811" s="438"/>
      <c r="E811" s="264" t="s">
        <v>718</v>
      </c>
      <c r="F811" s="264" t="s">
        <v>719</v>
      </c>
      <c r="G811" s="918"/>
      <c r="H811" s="51"/>
      <c r="I811" s="337"/>
      <c r="J811" s="300"/>
      <c r="K811" s="52"/>
      <c r="L811" s="197"/>
      <c r="M811" s="198"/>
      <c r="O811" s="77" t="b">
        <f t="shared" si="108"/>
        <v>1</v>
      </c>
      <c r="P811" s="77" t="b">
        <f t="shared" si="109"/>
        <v>1</v>
      </c>
      <c r="Q811" s="77" t="b">
        <f t="shared" si="110"/>
        <v>1</v>
      </c>
      <c r="R811" s="77">
        <f t="shared" si="111"/>
        <v>0</v>
      </c>
      <c r="T811" s="77">
        <v>810</v>
      </c>
    </row>
    <row r="812" spans="1:20" s="5" customFormat="1" ht="15" outlineLevel="1">
      <c r="A812" s="169"/>
      <c r="B812" s="618"/>
      <c r="C812" s="621"/>
      <c r="D812" s="438"/>
      <c r="E812" s="116"/>
      <c r="F812" s="116"/>
      <c r="G812" s="907"/>
      <c r="H812" s="51"/>
      <c r="I812" s="335"/>
      <c r="J812" s="300"/>
      <c r="K812" s="52"/>
      <c r="L812" s="197"/>
      <c r="M812" s="198"/>
      <c r="O812" s="77" t="b">
        <f t="shared" si="108"/>
        <v>1</v>
      </c>
      <c r="P812" s="77" t="b">
        <f t="shared" si="109"/>
        <v>1</v>
      </c>
      <c r="Q812" s="77" t="b">
        <f t="shared" si="110"/>
        <v>1</v>
      </c>
      <c r="R812" s="77">
        <f t="shared" si="111"/>
        <v>0</v>
      </c>
      <c r="T812" s="77">
        <v>811</v>
      </c>
    </row>
    <row r="813" spans="1:20" s="5" customFormat="1" ht="15" outlineLevel="1">
      <c r="A813" s="169"/>
      <c r="B813" s="618"/>
      <c r="C813" s="621"/>
      <c r="D813" s="438"/>
      <c r="E813" s="116" t="s">
        <v>720</v>
      </c>
      <c r="F813" s="116" t="s">
        <v>721</v>
      </c>
      <c r="G813" s="907"/>
      <c r="H813" s="51"/>
      <c r="I813" s="335"/>
      <c r="J813" s="300"/>
      <c r="K813" s="52"/>
      <c r="L813" s="197"/>
      <c r="M813" s="198"/>
      <c r="O813" s="77" t="b">
        <f t="shared" si="108"/>
        <v>1</v>
      </c>
      <c r="P813" s="77" t="b">
        <f t="shared" si="109"/>
        <v>1</v>
      </c>
      <c r="Q813" s="77" t="b">
        <f t="shared" si="110"/>
        <v>1</v>
      </c>
      <c r="R813" s="77">
        <f t="shared" si="111"/>
        <v>0</v>
      </c>
      <c r="T813" s="77">
        <v>812</v>
      </c>
    </row>
    <row r="814" spans="1:20" s="54" customFormat="1" outlineLevel="1">
      <c r="A814" s="169"/>
      <c r="B814" s="618"/>
      <c r="C814" s="621"/>
      <c r="D814" s="438"/>
      <c r="E814" s="274" t="s">
        <v>722</v>
      </c>
      <c r="F814" s="274" t="s">
        <v>723</v>
      </c>
      <c r="G814" s="906"/>
      <c r="H814" s="171"/>
      <c r="I814" s="369"/>
      <c r="J814" s="300"/>
      <c r="K814" s="52"/>
      <c r="L814" s="197"/>
      <c r="M814" s="236"/>
      <c r="O814" s="77" t="b">
        <f t="shared" si="108"/>
        <v>1</v>
      </c>
      <c r="P814" s="77" t="b">
        <f t="shared" si="109"/>
        <v>1</v>
      </c>
      <c r="Q814" s="77" t="b">
        <f t="shared" si="110"/>
        <v>1</v>
      </c>
      <c r="R814" s="77">
        <f t="shared" si="111"/>
        <v>0</v>
      </c>
      <c r="T814" s="77">
        <v>813</v>
      </c>
    </row>
    <row r="815" spans="1:20" s="5" customFormat="1" outlineLevel="1">
      <c r="A815" s="29"/>
      <c r="B815" s="606">
        <v>400</v>
      </c>
      <c r="C815" s="616">
        <v>411</v>
      </c>
      <c r="D815" s="109">
        <v>1</v>
      </c>
      <c r="E815" s="689" t="s">
        <v>724</v>
      </c>
      <c r="F815" s="689" t="s">
        <v>724</v>
      </c>
      <c r="G815" s="904">
        <v>45</v>
      </c>
      <c r="H815" s="32" t="s">
        <v>725</v>
      </c>
      <c r="I815" s="315"/>
      <c r="J815" s="159">
        <v>0</v>
      </c>
      <c r="K815" s="58">
        <v>0</v>
      </c>
      <c r="L815" s="199">
        <f t="shared" ref="L815:L821" si="114">J815+K815</f>
        <v>0</v>
      </c>
      <c r="M815" s="200">
        <f t="shared" ref="M815:M821" si="115">L815*(G815+I815)</f>
        <v>0</v>
      </c>
      <c r="O815" s="77" t="b">
        <f t="shared" si="108"/>
        <v>0</v>
      </c>
      <c r="P815" s="77" t="b">
        <f t="shared" si="109"/>
        <v>0</v>
      </c>
      <c r="Q815" s="77" t="b">
        <f t="shared" si="110"/>
        <v>0</v>
      </c>
      <c r="R815" s="77">
        <f t="shared" si="111"/>
        <v>0</v>
      </c>
      <c r="T815" s="77">
        <v>814</v>
      </c>
    </row>
    <row r="816" spans="1:20" s="5" customFormat="1" outlineLevel="1">
      <c r="A816" s="29"/>
      <c r="B816" s="606">
        <v>400</v>
      </c>
      <c r="C816" s="616">
        <v>411</v>
      </c>
      <c r="D816" s="109">
        <v>2</v>
      </c>
      <c r="E816" s="689" t="s">
        <v>726</v>
      </c>
      <c r="F816" s="689" t="s">
        <v>726</v>
      </c>
      <c r="G816" s="904">
        <v>1110</v>
      </c>
      <c r="H816" s="32" t="s">
        <v>725</v>
      </c>
      <c r="I816" s="315"/>
      <c r="J816" s="159">
        <v>0</v>
      </c>
      <c r="K816" s="58">
        <v>0</v>
      </c>
      <c r="L816" s="199">
        <f t="shared" si="114"/>
        <v>0</v>
      </c>
      <c r="M816" s="200">
        <f t="shared" si="115"/>
        <v>0</v>
      </c>
      <c r="O816" s="77" t="b">
        <f t="shared" si="108"/>
        <v>0</v>
      </c>
      <c r="P816" s="77" t="b">
        <f t="shared" si="109"/>
        <v>0</v>
      </c>
      <c r="Q816" s="77" t="b">
        <f t="shared" si="110"/>
        <v>0</v>
      </c>
      <c r="R816" s="77">
        <f t="shared" si="111"/>
        <v>0</v>
      </c>
      <c r="T816" s="77">
        <v>815</v>
      </c>
    </row>
    <row r="817" spans="1:20" s="5" customFormat="1" outlineLevel="1">
      <c r="A817" s="29"/>
      <c r="B817" s="606">
        <v>400</v>
      </c>
      <c r="C817" s="616">
        <v>411</v>
      </c>
      <c r="D817" s="109">
        <v>3</v>
      </c>
      <c r="E817" s="689" t="s">
        <v>727</v>
      </c>
      <c r="F817" s="689" t="s">
        <v>727</v>
      </c>
      <c r="G817" s="904">
        <v>75</v>
      </c>
      <c r="H817" s="32" t="s">
        <v>725</v>
      </c>
      <c r="I817" s="315"/>
      <c r="J817" s="159">
        <v>0</v>
      </c>
      <c r="K817" s="58">
        <v>0</v>
      </c>
      <c r="L817" s="199">
        <f t="shared" si="114"/>
        <v>0</v>
      </c>
      <c r="M817" s="200">
        <f t="shared" si="115"/>
        <v>0</v>
      </c>
      <c r="O817" s="77" t="b">
        <f t="shared" si="108"/>
        <v>0</v>
      </c>
      <c r="P817" s="77" t="b">
        <f t="shared" si="109"/>
        <v>0</v>
      </c>
      <c r="Q817" s="77" t="b">
        <f t="shared" si="110"/>
        <v>0</v>
      </c>
      <c r="R817" s="77">
        <f t="shared" si="111"/>
        <v>0</v>
      </c>
      <c r="T817" s="77">
        <v>816</v>
      </c>
    </row>
    <row r="818" spans="1:20" s="5" customFormat="1" outlineLevel="1">
      <c r="A818" s="29"/>
      <c r="B818" s="606">
        <v>400</v>
      </c>
      <c r="C818" s="616">
        <v>411</v>
      </c>
      <c r="D818" s="109">
        <v>4</v>
      </c>
      <c r="E818" s="689" t="s">
        <v>728</v>
      </c>
      <c r="F818" s="689" t="s">
        <v>728</v>
      </c>
      <c r="G818" s="904">
        <v>34</v>
      </c>
      <c r="H818" s="32" t="s">
        <v>725</v>
      </c>
      <c r="I818" s="315"/>
      <c r="J818" s="159">
        <v>0</v>
      </c>
      <c r="K818" s="58">
        <v>0</v>
      </c>
      <c r="L818" s="199">
        <f t="shared" si="114"/>
        <v>0</v>
      </c>
      <c r="M818" s="200">
        <f t="shared" si="115"/>
        <v>0</v>
      </c>
      <c r="O818" s="77" t="b">
        <f t="shared" si="108"/>
        <v>0</v>
      </c>
      <c r="P818" s="77" t="b">
        <f t="shared" si="109"/>
        <v>0</v>
      </c>
      <c r="Q818" s="77" t="b">
        <f t="shared" si="110"/>
        <v>0</v>
      </c>
      <c r="R818" s="77">
        <f t="shared" si="111"/>
        <v>0</v>
      </c>
      <c r="T818" s="77">
        <v>817</v>
      </c>
    </row>
    <row r="819" spans="1:20" s="5" customFormat="1" outlineLevel="1">
      <c r="A819" s="29"/>
      <c r="B819" s="606">
        <v>400</v>
      </c>
      <c r="C819" s="616">
        <v>411</v>
      </c>
      <c r="D819" s="109">
        <v>5</v>
      </c>
      <c r="E819" s="689" t="s">
        <v>729</v>
      </c>
      <c r="F819" s="689" t="s">
        <v>729</v>
      </c>
      <c r="G819" s="904">
        <v>46</v>
      </c>
      <c r="H819" s="32" t="s">
        <v>725</v>
      </c>
      <c r="I819" s="315"/>
      <c r="J819" s="159">
        <v>0</v>
      </c>
      <c r="K819" s="58">
        <v>0</v>
      </c>
      <c r="L819" s="199">
        <f t="shared" si="114"/>
        <v>0</v>
      </c>
      <c r="M819" s="200">
        <f t="shared" si="115"/>
        <v>0</v>
      </c>
      <c r="O819" s="77" t="b">
        <f t="shared" si="108"/>
        <v>0</v>
      </c>
      <c r="P819" s="77" t="b">
        <f t="shared" si="109"/>
        <v>0</v>
      </c>
      <c r="Q819" s="77" t="b">
        <f t="shared" si="110"/>
        <v>0</v>
      </c>
      <c r="R819" s="77">
        <f t="shared" si="111"/>
        <v>0</v>
      </c>
      <c r="T819" s="77">
        <v>818</v>
      </c>
    </row>
    <row r="820" spans="1:20" s="5" customFormat="1" outlineLevel="1">
      <c r="A820" s="29"/>
      <c r="B820" s="606">
        <v>400</v>
      </c>
      <c r="C820" s="616">
        <v>411</v>
      </c>
      <c r="D820" s="109">
        <v>6</v>
      </c>
      <c r="E820" s="689" t="s">
        <v>730</v>
      </c>
      <c r="F820" s="689" t="s">
        <v>730</v>
      </c>
      <c r="G820" s="904">
        <v>249</v>
      </c>
      <c r="H820" s="32" t="s">
        <v>725</v>
      </c>
      <c r="I820" s="315"/>
      <c r="J820" s="159">
        <v>0</v>
      </c>
      <c r="K820" s="58">
        <v>0</v>
      </c>
      <c r="L820" s="199">
        <f t="shared" si="114"/>
        <v>0</v>
      </c>
      <c r="M820" s="200">
        <f t="shared" si="115"/>
        <v>0</v>
      </c>
      <c r="O820" s="77" t="b">
        <f t="shared" si="108"/>
        <v>0</v>
      </c>
      <c r="P820" s="77" t="b">
        <f t="shared" si="109"/>
        <v>0</v>
      </c>
      <c r="Q820" s="77" t="b">
        <f t="shared" si="110"/>
        <v>0</v>
      </c>
      <c r="R820" s="77">
        <f t="shared" si="111"/>
        <v>0</v>
      </c>
      <c r="T820" s="77">
        <v>819</v>
      </c>
    </row>
    <row r="821" spans="1:20" s="5" customFormat="1" outlineLevel="1">
      <c r="A821" s="29"/>
      <c r="B821" s="606">
        <v>400</v>
      </c>
      <c r="C821" s="616">
        <v>411</v>
      </c>
      <c r="D821" s="109">
        <v>7</v>
      </c>
      <c r="E821" s="689" t="s">
        <v>731</v>
      </c>
      <c r="F821" s="689" t="s">
        <v>731</v>
      </c>
      <c r="G821" s="904">
        <v>683</v>
      </c>
      <c r="H821" s="32" t="s">
        <v>725</v>
      </c>
      <c r="I821" s="315"/>
      <c r="J821" s="159">
        <v>0</v>
      </c>
      <c r="K821" s="58">
        <v>0</v>
      </c>
      <c r="L821" s="199">
        <f t="shared" si="114"/>
        <v>0</v>
      </c>
      <c r="M821" s="200">
        <f t="shared" si="115"/>
        <v>0</v>
      </c>
      <c r="O821" s="77" t="b">
        <f t="shared" si="108"/>
        <v>0</v>
      </c>
      <c r="P821" s="77" t="b">
        <f t="shared" si="109"/>
        <v>0</v>
      </c>
      <c r="Q821" s="77" t="b">
        <f t="shared" si="110"/>
        <v>0</v>
      </c>
      <c r="R821" s="77">
        <f t="shared" si="111"/>
        <v>0</v>
      </c>
      <c r="T821" s="77">
        <v>820</v>
      </c>
    </row>
    <row r="822" spans="1:20" s="5" customFormat="1" outlineLevel="1">
      <c r="A822" s="29"/>
      <c r="B822" s="613"/>
      <c r="C822" s="616"/>
      <c r="D822" s="110"/>
      <c r="E822" s="763" t="s">
        <v>732</v>
      </c>
      <c r="F822" s="763" t="s">
        <v>733</v>
      </c>
      <c r="G822" s="904"/>
      <c r="H822" s="32"/>
      <c r="I822" s="315"/>
      <c r="J822" s="159"/>
      <c r="K822" s="58"/>
      <c r="L822" s="199"/>
      <c r="M822" s="200"/>
      <c r="O822" s="77" t="b">
        <f t="shared" si="108"/>
        <v>1</v>
      </c>
      <c r="P822" s="77" t="b">
        <f t="shared" si="109"/>
        <v>1</v>
      </c>
      <c r="Q822" s="77" t="b">
        <f t="shared" si="110"/>
        <v>1</v>
      </c>
      <c r="R822" s="77">
        <f t="shared" si="111"/>
        <v>0</v>
      </c>
      <c r="T822" s="77">
        <v>821</v>
      </c>
    </row>
    <row r="823" spans="1:20" s="5" customFormat="1" ht="33.75" outlineLevel="1">
      <c r="A823" s="29"/>
      <c r="B823" s="606">
        <v>400</v>
      </c>
      <c r="C823" s="616">
        <v>411</v>
      </c>
      <c r="D823" s="109">
        <v>8</v>
      </c>
      <c r="E823" s="689" t="s">
        <v>5775</v>
      </c>
      <c r="F823" s="689" t="s">
        <v>734</v>
      </c>
      <c r="G823" s="904">
        <v>115</v>
      </c>
      <c r="H823" s="32" t="s">
        <v>725</v>
      </c>
      <c r="I823" s="315"/>
      <c r="J823" s="159">
        <v>0</v>
      </c>
      <c r="K823" s="58">
        <v>0</v>
      </c>
      <c r="L823" s="199">
        <f>J823+K823</f>
        <v>0</v>
      </c>
      <c r="M823" s="200">
        <f>L823*(G823+I823)</f>
        <v>0</v>
      </c>
      <c r="O823" s="77" t="b">
        <f t="shared" si="108"/>
        <v>0</v>
      </c>
      <c r="P823" s="77" t="b">
        <f t="shared" si="109"/>
        <v>0</v>
      </c>
      <c r="Q823" s="77" t="b">
        <f t="shared" si="110"/>
        <v>0</v>
      </c>
      <c r="R823" s="77">
        <f t="shared" si="111"/>
        <v>0</v>
      </c>
      <c r="T823" s="77">
        <v>822</v>
      </c>
    </row>
    <row r="824" spans="1:20" s="5" customFormat="1" outlineLevel="1">
      <c r="A824" s="29"/>
      <c r="B824" s="613"/>
      <c r="C824" s="616"/>
      <c r="D824" s="110"/>
      <c r="E824" s="763" t="s">
        <v>735</v>
      </c>
      <c r="F824" s="763" t="s">
        <v>736</v>
      </c>
      <c r="G824" s="904"/>
      <c r="H824" s="32"/>
      <c r="I824" s="315"/>
      <c r="J824" s="159"/>
      <c r="K824" s="58"/>
      <c r="L824" s="199"/>
      <c r="M824" s="200"/>
      <c r="O824" s="77" t="b">
        <f t="shared" si="108"/>
        <v>1</v>
      </c>
      <c r="P824" s="77" t="b">
        <f t="shared" si="109"/>
        <v>1</v>
      </c>
      <c r="Q824" s="77" t="b">
        <f t="shared" si="110"/>
        <v>1</v>
      </c>
      <c r="R824" s="77">
        <f t="shared" si="111"/>
        <v>0</v>
      </c>
      <c r="T824" s="77">
        <v>823</v>
      </c>
    </row>
    <row r="825" spans="1:20" s="5" customFormat="1" outlineLevel="1">
      <c r="A825" s="29"/>
      <c r="B825" s="606">
        <v>400</v>
      </c>
      <c r="C825" s="616">
        <v>411</v>
      </c>
      <c r="D825" s="109">
        <v>9</v>
      </c>
      <c r="E825" s="689" t="s">
        <v>737</v>
      </c>
      <c r="F825" s="689" t="s">
        <v>737</v>
      </c>
      <c r="G825" s="904">
        <v>148</v>
      </c>
      <c r="H825" s="32" t="s">
        <v>725</v>
      </c>
      <c r="I825" s="315"/>
      <c r="J825" s="159">
        <v>0</v>
      </c>
      <c r="K825" s="58">
        <v>0</v>
      </c>
      <c r="L825" s="199">
        <f>J825+K825</f>
        <v>0</v>
      </c>
      <c r="M825" s="200">
        <f>L825*(G825+I825)</f>
        <v>0</v>
      </c>
      <c r="O825" s="77" t="b">
        <f t="shared" si="108"/>
        <v>0</v>
      </c>
      <c r="P825" s="77" t="b">
        <f t="shared" si="109"/>
        <v>0</v>
      </c>
      <c r="Q825" s="77" t="b">
        <f t="shared" si="110"/>
        <v>0</v>
      </c>
      <c r="R825" s="77">
        <f t="shared" si="111"/>
        <v>0</v>
      </c>
      <c r="T825" s="77">
        <v>824</v>
      </c>
    </row>
    <row r="826" spans="1:20" s="5" customFormat="1" outlineLevel="1">
      <c r="A826" s="29"/>
      <c r="B826" s="606">
        <v>400</v>
      </c>
      <c r="C826" s="616">
        <v>411</v>
      </c>
      <c r="D826" s="109">
        <v>10</v>
      </c>
      <c r="E826" s="689" t="s">
        <v>738</v>
      </c>
      <c r="F826" s="689" t="s">
        <v>738</v>
      </c>
      <c r="G826" s="904">
        <v>127</v>
      </c>
      <c r="H826" s="32" t="s">
        <v>725</v>
      </c>
      <c r="I826" s="315"/>
      <c r="J826" s="159">
        <v>0</v>
      </c>
      <c r="K826" s="58">
        <v>0</v>
      </c>
      <c r="L826" s="199">
        <f>J826+K826</f>
        <v>0</v>
      </c>
      <c r="M826" s="200">
        <f>L826*(G826+I826)</f>
        <v>0</v>
      </c>
      <c r="O826" s="77" t="b">
        <f t="shared" si="108"/>
        <v>0</v>
      </c>
      <c r="P826" s="77" t="b">
        <f t="shared" si="109"/>
        <v>0</v>
      </c>
      <c r="Q826" s="77" t="b">
        <f t="shared" si="110"/>
        <v>0</v>
      </c>
      <c r="R826" s="77">
        <f t="shared" si="111"/>
        <v>0</v>
      </c>
      <c r="T826" s="77">
        <v>825</v>
      </c>
    </row>
    <row r="827" spans="1:20" s="5" customFormat="1" outlineLevel="1">
      <c r="A827" s="29"/>
      <c r="B827" s="606">
        <v>400</v>
      </c>
      <c r="C827" s="616">
        <v>411</v>
      </c>
      <c r="D827" s="109">
        <v>11</v>
      </c>
      <c r="E827" s="689" t="s">
        <v>739</v>
      </c>
      <c r="F827" s="689" t="s">
        <v>739</v>
      </c>
      <c r="G827" s="904">
        <v>263</v>
      </c>
      <c r="H827" s="32" t="s">
        <v>725</v>
      </c>
      <c r="I827" s="315"/>
      <c r="J827" s="159">
        <v>0</v>
      </c>
      <c r="K827" s="58">
        <v>0</v>
      </c>
      <c r="L827" s="199">
        <f>J827+K827</f>
        <v>0</v>
      </c>
      <c r="M827" s="200">
        <f>L827*(G827+I827)</f>
        <v>0</v>
      </c>
      <c r="O827" s="77" t="b">
        <f t="shared" si="108"/>
        <v>0</v>
      </c>
      <c r="P827" s="77" t="b">
        <f t="shared" si="109"/>
        <v>0</v>
      </c>
      <c r="Q827" s="77" t="b">
        <f t="shared" si="110"/>
        <v>0</v>
      </c>
      <c r="R827" s="77">
        <f t="shared" si="111"/>
        <v>0</v>
      </c>
      <c r="T827" s="77">
        <v>826</v>
      </c>
    </row>
    <row r="828" spans="1:20" s="5" customFormat="1" outlineLevel="1">
      <c r="A828" s="29"/>
      <c r="B828" s="613"/>
      <c r="C828" s="616"/>
      <c r="D828" s="110"/>
      <c r="E828" s="689"/>
      <c r="F828" s="689"/>
      <c r="G828" s="904"/>
      <c r="H828" s="32"/>
      <c r="I828" s="315"/>
      <c r="J828" s="159"/>
      <c r="K828" s="58"/>
      <c r="L828" s="199"/>
      <c r="M828" s="200"/>
      <c r="O828" s="77" t="b">
        <f t="shared" si="108"/>
        <v>1</v>
      </c>
      <c r="P828" s="77" t="b">
        <f t="shared" si="109"/>
        <v>1</v>
      </c>
      <c r="Q828" s="77" t="b">
        <f t="shared" si="110"/>
        <v>1</v>
      </c>
      <c r="R828" s="77">
        <f t="shared" si="111"/>
        <v>0</v>
      </c>
      <c r="T828" s="77">
        <v>827</v>
      </c>
    </row>
    <row r="829" spans="1:20" s="5" customFormat="1" ht="15" outlineLevel="1">
      <c r="A829" s="29"/>
      <c r="B829" s="613"/>
      <c r="C829" s="616"/>
      <c r="D829" s="110"/>
      <c r="E829" s="764" t="s">
        <v>740</v>
      </c>
      <c r="F829" s="764" t="s">
        <v>741</v>
      </c>
      <c r="G829" s="919"/>
      <c r="H829" s="765"/>
      <c r="I829" s="335"/>
      <c r="J829" s="159"/>
      <c r="K829" s="58"/>
      <c r="L829" s="199"/>
      <c r="M829" s="200"/>
      <c r="O829" s="77" t="b">
        <f t="shared" si="108"/>
        <v>1</v>
      </c>
      <c r="P829" s="77" t="b">
        <f t="shared" si="109"/>
        <v>1</v>
      </c>
      <c r="Q829" s="77" t="b">
        <f t="shared" si="110"/>
        <v>1</v>
      </c>
      <c r="R829" s="77">
        <f t="shared" si="111"/>
        <v>0</v>
      </c>
      <c r="T829" s="77">
        <v>828</v>
      </c>
    </row>
    <row r="830" spans="1:20" s="54" customFormat="1" ht="78.75" outlineLevel="1">
      <c r="A830" s="29"/>
      <c r="B830" s="606">
        <v>400</v>
      </c>
      <c r="C830" s="616">
        <v>411</v>
      </c>
      <c r="D830" s="109">
        <v>12</v>
      </c>
      <c r="E830" s="689" t="s">
        <v>5571</v>
      </c>
      <c r="F830" s="689" t="s">
        <v>5572</v>
      </c>
      <c r="G830" s="904">
        <v>3</v>
      </c>
      <c r="H830" s="32" t="s">
        <v>742</v>
      </c>
      <c r="I830" s="315"/>
      <c r="J830" s="159">
        <v>0</v>
      </c>
      <c r="K830" s="58">
        <v>0</v>
      </c>
      <c r="L830" s="199">
        <f t="shared" ref="L830:L838" si="116">J830+K830</f>
        <v>0</v>
      </c>
      <c r="M830" s="200">
        <f t="shared" ref="M830:M838" si="117">L830*(G830+I830)</f>
        <v>0</v>
      </c>
      <c r="O830" s="77" t="b">
        <f t="shared" si="108"/>
        <v>0</v>
      </c>
      <c r="P830" s="77" t="b">
        <f t="shared" si="109"/>
        <v>0</v>
      </c>
      <c r="Q830" s="77" t="b">
        <f t="shared" si="110"/>
        <v>0</v>
      </c>
      <c r="R830" s="77">
        <f t="shared" si="111"/>
        <v>0</v>
      </c>
      <c r="T830" s="77">
        <v>829</v>
      </c>
    </row>
    <row r="831" spans="1:20" s="5" customFormat="1" ht="78.75" outlineLevel="1">
      <c r="A831" s="29"/>
      <c r="B831" s="606">
        <v>400</v>
      </c>
      <c r="C831" s="616">
        <v>411</v>
      </c>
      <c r="D831" s="109">
        <v>13</v>
      </c>
      <c r="E831" s="689" t="s">
        <v>5573</v>
      </c>
      <c r="F831" s="689" t="s">
        <v>5574</v>
      </c>
      <c r="G831" s="904">
        <v>33</v>
      </c>
      <c r="H831" s="32" t="s">
        <v>742</v>
      </c>
      <c r="I831" s="315"/>
      <c r="J831" s="159">
        <v>0</v>
      </c>
      <c r="K831" s="58">
        <v>0</v>
      </c>
      <c r="L831" s="199">
        <f t="shared" si="116"/>
        <v>0</v>
      </c>
      <c r="M831" s="200">
        <f t="shared" si="117"/>
        <v>0</v>
      </c>
      <c r="O831" s="77" t="b">
        <f t="shared" si="108"/>
        <v>0</v>
      </c>
      <c r="P831" s="77" t="b">
        <f t="shared" si="109"/>
        <v>0</v>
      </c>
      <c r="Q831" s="77" t="b">
        <f t="shared" si="110"/>
        <v>0</v>
      </c>
      <c r="R831" s="77">
        <f t="shared" si="111"/>
        <v>0</v>
      </c>
      <c r="T831" s="77">
        <v>830</v>
      </c>
    </row>
    <row r="832" spans="1:20" s="5" customFormat="1" ht="90" outlineLevel="1">
      <c r="A832" s="29" t="s">
        <v>5251</v>
      </c>
      <c r="B832" s="606">
        <v>400</v>
      </c>
      <c r="C832" s="616">
        <v>411</v>
      </c>
      <c r="D832" s="109">
        <v>14</v>
      </c>
      <c r="E832" s="689" t="s">
        <v>5575</v>
      </c>
      <c r="F832" s="689" t="s">
        <v>5576</v>
      </c>
      <c r="G832" s="904">
        <v>5</v>
      </c>
      <c r="H832" s="32" t="s">
        <v>742</v>
      </c>
      <c r="I832" s="315"/>
      <c r="J832" s="159">
        <v>0</v>
      </c>
      <c r="K832" s="58">
        <v>0</v>
      </c>
      <c r="L832" s="199">
        <f t="shared" si="116"/>
        <v>0</v>
      </c>
      <c r="M832" s="200">
        <f t="shared" si="117"/>
        <v>0</v>
      </c>
      <c r="O832" s="77" t="b">
        <f t="shared" si="108"/>
        <v>0</v>
      </c>
      <c r="P832" s="77" t="b">
        <f t="shared" si="109"/>
        <v>0</v>
      </c>
      <c r="Q832" s="77" t="b">
        <f t="shared" si="110"/>
        <v>0</v>
      </c>
      <c r="R832" s="77">
        <f t="shared" si="111"/>
        <v>0</v>
      </c>
      <c r="T832" s="77">
        <v>831</v>
      </c>
    </row>
    <row r="833" spans="1:20" s="5" customFormat="1" ht="78.75" outlineLevel="1">
      <c r="A833" s="29" t="s">
        <v>5251</v>
      </c>
      <c r="B833" s="606">
        <v>400</v>
      </c>
      <c r="C833" s="616">
        <v>411</v>
      </c>
      <c r="D833" s="109">
        <v>15</v>
      </c>
      <c r="E833" s="689" t="s">
        <v>5577</v>
      </c>
      <c r="F833" s="689" t="s">
        <v>5578</v>
      </c>
      <c r="G833" s="904">
        <v>44</v>
      </c>
      <c r="H833" s="32" t="s">
        <v>742</v>
      </c>
      <c r="I833" s="315"/>
      <c r="J833" s="159">
        <v>0</v>
      </c>
      <c r="K833" s="58">
        <v>0</v>
      </c>
      <c r="L833" s="199">
        <f t="shared" si="116"/>
        <v>0</v>
      </c>
      <c r="M833" s="200">
        <f t="shared" si="117"/>
        <v>0</v>
      </c>
      <c r="O833" s="77" t="b">
        <f t="shared" si="108"/>
        <v>0</v>
      </c>
      <c r="P833" s="77" t="b">
        <f t="shared" si="109"/>
        <v>0</v>
      </c>
      <c r="Q833" s="77" t="b">
        <f t="shared" si="110"/>
        <v>0</v>
      </c>
      <c r="R833" s="77">
        <f t="shared" si="111"/>
        <v>0</v>
      </c>
      <c r="T833" s="77">
        <v>832</v>
      </c>
    </row>
    <row r="834" spans="1:20" s="5" customFormat="1" ht="56.25" outlineLevel="1">
      <c r="A834" s="29"/>
      <c r="B834" s="606">
        <v>400</v>
      </c>
      <c r="C834" s="616">
        <v>411</v>
      </c>
      <c r="D834" s="109">
        <v>16</v>
      </c>
      <c r="E834" s="689" t="s">
        <v>5579</v>
      </c>
      <c r="F834" s="689" t="s">
        <v>5580</v>
      </c>
      <c r="G834" s="904">
        <v>8</v>
      </c>
      <c r="H834" s="32" t="s">
        <v>742</v>
      </c>
      <c r="I834" s="315"/>
      <c r="J834" s="159">
        <v>0</v>
      </c>
      <c r="K834" s="58">
        <v>0</v>
      </c>
      <c r="L834" s="199">
        <f t="shared" si="116"/>
        <v>0</v>
      </c>
      <c r="M834" s="200">
        <f t="shared" si="117"/>
        <v>0</v>
      </c>
      <c r="O834" s="77" t="b">
        <f t="shared" si="108"/>
        <v>0</v>
      </c>
      <c r="P834" s="77" t="b">
        <f t="shared" si="109"/>
        <v>0</v>
      </c>
      <c r="Q834" s="77" t="b">
        <f t="shared" si="110"/>
        <v>0</v>
      </c>
      <c r="R834" s="77">
        <f t="shared" si="111"/>
        <v>0</v>
      </c>
      <c r="T834" s="77">
        <v>833</v>
      </c>
    </row>
    <row r="835" spans="1:20" s="5" customFormat="1" ht="67.5" outlineLevel="1">
      <c r="A835" s="29"/>
      <c r="B835" s="606">
        <v>400</v>
      </c>
      <c r="C835" s="616">
        <v>411</v>
      </c>
      <c r="D835" s="109">
        <v>17</v>
      </c>
      <c r="E835" s="689" t="s">
        <v>5581</v>
      </c>
      <c r="F835" s="689" t="s">
        <v>5582</v>
      </c>
      <c r="G835" s="904">
        <v>18</v>
      </c>
      <c r="H835" s="32" t="s">
        <v>742</v>
      </c>
      <c r="I835" s="315"/>
      <c r="J835" s="159">
        <v>0</v>
      </c>
      <c r="K835" s="58">
        <v>0</v>
      </c>
      <c r="L835" s="199">
        <f t="shared" si="116"/>
        <v>0</v>
      </c>
      <c r="M835" s="200">
        <f t="shared" si="117"/>
        <v>0</v>
      </c>
      <c r="O835" s="77" t="b">
        <f t="shared" si="108"/>
        <v>0</v>
      </c>
      <c r="P835" s="77" t="b">
        <f t="shared" si="109"/>
        <v>0</v>
      </c>
      <c r="Q835" s="77" t="b">
        <f t="shared" si="110"/>
        <v>0</v>
      </c>
      <c r="R835" s="77">
        <f t="shared" si="111"/>
        <v>0</v>
      </c>
      <c r="T835" s="77">
        <v>834</v>
      </c>
    </row>
    <row r="836" spans="1:20" s="5" customFormat="1" ht="45" outlineLevel="1">
      <c r="A836" s="29"/>
      <c r="B836" s="606">
        <v>400</v>
      </c>
      <c r="C836" s="616">
        <v>411</v>
      </c>
      <c r="D836" s="109">
        <v>18</v>
      </c>
      <c r="E836" s="689" t="s">
        <v>5583</v>
      </c>
      <c r="F836" s="689" t="s">
        <v>5584</v>
      </c>
      <c r="G836" s="904">
        <v>3</v>
      </c>
      <c r="H836" s="32" t="s">
        <v>742</v>
      </c>
      <c r="I836" s="315"/>
      <c r="J836" s="159">
        <v>0</v>
      </c>
      <c r="K836" s="58">
        <v>0</v>
      </c>
      <c r="L836" s="199">
        <f t="shared" si="116"/>
        <v>0</v>
      </c>
      <c r="M836" s="200">
        <f t="shared" si="117"/>
        <v>0</v>
      </c>
      <c r="O836" s="77" t="b">
        <f t="shared" si="108"/>
        <v>0</v>
      </c>
      <c r="P836" s="77" t="b">
        <f t="shared" si="109"/>
        <v>0</v>
      </c>
      <c r="Q836" s="77" t="b">
        <f t="shared" si="110"/>
        <v>0</v>
      </c>
      <c r="R836" s="77">
        <f t="shared" si="111"/>
        <v>0</v>
      </c>
      <c r="T836" s="77">
        <v>835</v>
      </c>
    </row>
    <row r="837" spans="1:20" s="5" customFormat="1" ht="33.75" outlineLevel="1">
      <c r="A837" s="29"/>
      <c r="B837" s="606">
        <v>400</v>
      </c>
      <c r="C837" s="616">
        <v>411</v>
      </c>
      <c r="D837" s="109"/>
      <c r="E837" s="689" t="s">
        <v>743</v>
      </c>
      <c r="F837" s="689" t="s">
        <v>744</v>
      </c>
      <c r="G837" s="904"/>
      <c r="H837" s="32"/>
      <c r="I837" s="315"/>
      <c r="J837" s="159"/>
      <c r="K837" s="58"/>
      <c r="L837" s="199"/>
      <c r="M837" s="200"/>
      <c r="O837" s="77" t="b">
        <f t="shared" si="108"/>
        <v>1</v>
      </c>
      <c r="P837" s="77" t="b">
        <f t="shared" si="109"/>
        <v>1</v>
      </c>
      <c r="Q837" s="77" t="b">
        <f t="shared" si="110"/>
        <v>1</v>
      </c>
      <c r="R837" s="77">
        <f t="shared" si="111"/>
        <v>0</v>
      </c>
      <c r="T837" s="77">
        <v>836</v>
      </c>
    </row>
    <row r="838" spans="1:20" s="5" customFormat="1" outlineLevel="1">
      <c r="A838" s="29"/>
      <c r="B838" s="606">
        <v>400</v>
      </c>
      <c r="C838" s="616">
        <v>411</v>
      </c>
      <c r="D838" s="109">
        <v>19</v>
      </c>
      <c r="E838" s="689" t="s">
        <v>745</v>
      </c>
      <c r="F838" s="689" t="s">
        <v>745</v>
      </c>
      <c r="G838" s="904">
        <v>2</v>
      </c>
      <c r="H838" s="32" t="s">
        <v>742</v>
      </c>
      <c r="I838" s="315"/>
      <c r="J838" s="159">
        <v>0</v>
      </c>
      <c r="K838" s="58">
        <v>0</v>
      </c>
      <c r="L838" s="199">
        <f t="shared" si="116"/>
        <v>0</v>
      </c>
      <c r="M838" s="200">
        <f t="shared" si="117"/>
        <v>0</v>
      </c>
      <c r="O838" s="77" t="b">
        <f t="shared" si="108"/>
        <v>0</v>
      </c>
      <c r="P838" s="77" t="b">
        <f t="shared" si="109"/>
        <v>0</v>
      </c>
      <c r="Q838" s="77" t="b">
        <f t="shared" si="110"/>
        <v>0</v>
      </c>
      <c r="R838" s="77">
        <f t="shared" si="111"/>
        <v>0</v>
      </c>
      <c r="T838" s="77">
        <v>837</v>
      </c>
    </row>
    <row r="839" spans="1:20" s="5" customFormat="1" outlineLevel="1">
      <c r="A839" s="29"/>
      <c r="B839" s="606">
        <v>400</v>
      </c>
      <c r="C839" s="616">
        <v>411</v>
      </c>
      <c r="D839" s="109">
        <v>20</v>
      </c>
      <c r="E839" s="689" t="s">
        <v>746</v>
      </c>
      <c r="F839" s="689" t="s">
        <v>746</v>
      </c>
      <c r="G839" s="904">
        <v>22</v>
      </c>
      <c r="H839" s="32" t="s">
        <v>742</v>
      </c>
      <c r="I839" s="315"/>
      <c r="J839" s="159">
        <v>0</v>
      </c>
      <c r="K839" s="58">
        <v>0</v>
      </c>
      <c r="L839" s="199">
        <f t="shared" ref="L839" si="118">J839+K839</f>
        <v>0</v>
      </c>
      <c r="M839" s="200">
        <f t="shared" ref="M839" si="119">L839*(G839+I839)</f>
        <v>0</v>
      </c>
      <c r="O839" s="77" t="b">
        <f t="shared" si="108"/>
        <v>0</v>
      </c>
      <c r="P839" s="77" t="b">
        <f t="shared" si="109"/>
        <v>0</v>
      </c>
      <c r="Q839" s="77" t="b">
        <f t="shared" si="110"/>
        <v>0</v>
      </c>
      <c r="R839" s="77">
        <f t="shared" si="111"/>
        <v>0</v>
      </c>
      <c r="T839" s="77">
        <v>838</v>
      </c>
    </row>
    <row r="840" spans="1:20" s="5" customFormat="1" outlineLevel="1">
      <c r="A840" s="29"/>
      <c r="B840" s="606">
        <v>400</v>
      </c>
      <c r="C840" s="616">
        <v>411</v>
      </c>
      <c r="D840" s="109">
        <v>21</v>
      </c>
      <c r="E840" s="689" t="s">
        <v>747</v>
      </c>
      <c r="F840" s="689" t="s">
        <v>747</v>
      </c>
      <c r="G840" s="904">
        <v>69</v>
      </c>
      <c r="H840" s="32" t="s">
        <v>742</v>
      </c>
      <c r="I840" s="315"/>
      <c r="J840" s="159">
        <v>0</v>
      </c>
      <c r="K840" s="58">
        <v>0</v>
      </c>
      <c r="L840" s="199">
        <f>J840+K840</f>
        <v>0</v>
      </c>
      <c r="M840" s="200">
        <f>L840*(G840+I840)</f>
        <v>0</v>
      </c>
      <c r="O840" s="77" t="b">
        <f t="shared" si="108"/>
        <v>0</v>
      </c>
      <c r="P840" s="77" t="b">
        <f t="shared" si="109"/>
        <v>0</v>
      </c>
      <c r="Q840" s="77" t="b">
        <f t="shared" si="110"/>
        <v>0</v>
      </c>
      <c r="R840" s="77">
        <f t="shared" si="111"/>
        <v>0</v>
      </c>
      <c r="T840" s="77">
        <v>839</v>
      </c>
    </row>
    <row r="841" spans="1:20" s="5" customFormat="1" ht="78.75" outlineLevel="1">
      <c r="A841" s="29" t="s">
        <v>5251</v>
      </c>
      <c r="B841" s="606">
        <v>400</v>
      </c>
      <c r="C841" s="616">
        <v>411</v>
      </c>
      <c r="D841" s="109">
        <v>22</v>
      </c>
      <c r="E841" s="689" t="s">
        <v>5776</v>
      </c>
      <c r="F841" s="689" t="s">
        <v>748</v>
      </c>
      <c r="G841" s="904">
        <v>6</v>
      </c>
      <c r="H841" s="32" t="s">
        <v>742</v>
      </c>
      <c r="I841" s="315"/>
      <c r="J841" s="159">
        <v>0</v>
      </c>
      <c r="K841" s="58">
        <v>0</v>
      </c>
      <c r="L841" s="199">
        <f>J841+K841</f>
        <v>0</v>
      </c>
      <c r="M841" s="200">
        <f>L841*(G841+I841)</f>
        <v>0</v>
      </c>
      <c r="O841" s="77" t="b">
        <f t="shared" ref="O841:O904" si="120">ISBLANK(D841)</f>
        <v>0</v>
      </c>
      <c r="P841" s="77" t="b">
        <f t="shared" ref="P841:P904" si="121">ISBLANK(G841)</f>
        <v>0</v>
      </c>
      <c r="Q841" s="77" t="b">
        <f t="shared" ref="Q841:Q904" si="122">ISBLANK(M841)</f>
        <v>0</v>
      </c>
      <c r="R841" s="77">
        <f t="shared" ref="R841:R904" si="123">IF(AND(O841=P841,O841=Q841),,"!!!")</f>
        <v>0</v>
      </c>
      <c r="T841" s="77">
        <v>840</v>
      </c>
    </row>
    <row r="842" spans="1:20" s="5" customFormat="1" outlineLevel="1">
      <c r="A842" s="29"/>
      <c r="B842" s="613"/>
      <c r="C842" s="616"/>
      <c r="D842" s="30"/>
      <c r="E842" s="274" t="s">
        <v>749</v>
      </c>
      <c r="F842" s="274" t="s">
        <v>750</v>
      </c>
      <c r="G842" s="904"/>
      <c r="H842" s="32"/>
      <c r="I842" s="315"/>
      <c r="J842" s="159"/>
      <c r="K842" s="58"/>
      <c r="L842" s="199"/>
      <c r="M842" s="200"/>
      <c r="O842" s="77" t="b">
        <f t="shared" si="120"/>
        <v>1</v>
      </c>
      <c r="P842" s="77" t="b">
        <f t="shared" si="121"/>
        <v>1</v>
      </c>
      <c r="Q842" s="77" t="b">
        <f t="shared" si="122"/>
        <v>1</v>
      </c>
      <c r="R842" s="77">
        <f t="shared" si="123"/>
        <v>0</v>
      </c>
      <c r="T842" s="77">
        <v>841</v>
      </c>
    </row>
    <row r="843" spans="1:20" s="5" customFormat="1" ht="123.75" outlineLevel="1">
      <c r="A843" s="29"/>
      <c r="B843" s="606">
        <v>400</v>
      </c>
      <c r="C843" s="616">
        <v>411</v>
      </c>
      <c r="D843" s="109">
        <v>23</v>
      </c>
      <c r="E843" s="38" t="s">
        <v>751</v>
      </c>
      <c r="F843" s="38" t="s">
        <v>752</v>
      </c>
      <c r="G843" s="904">
        <v>1</v>
      </c>
      <c r="H843" s="32" t="s">
        <v>742</v>
      </c>
      <c r="I843" s="315"/>
      <c r="J843" s="159">
        <v>0</v>
      </c>
      <c r="K843" s="58">
        <v>0</v>
      </c>
      <c r="L843" s="199">
        <f>J843+K843</f>
        <v>0</v>
      </c>
      <c r="M843" s="200">
        <f>L843*(G843+I843)</f>
        <v>0</v>
      </c>
      <c r="O843" s="77" t="b">
        <f t="shared" si="120"/>
        <v>0</v>
      </c>
      <c r="P843" s="77" t="b">
        <f t="shared" si="121"/>
        <v>0</v>
      </c>
      <c r="Q843" s="77" t="b">
        <f t="shared" si="122"/>
        <v>0</v>
      </c>
      <c r="R843" s="77">
        <f t="shared" si="123"/>
        <v>0</v>
      </c>
      <c r="T843" s="77">
        <v>842</v>
      </c>
    </row>
    <row r="844" spans="1:20" s="5" customFormat="1" outlineLevel="1">
      <c r="A844" s="29"/>
      <c r="B844" s="613"/>
      <c r="C844" s="616"/>
      <c r="D844" s="30"/>
      <c r="E844" s="412" t="s">
        <v>204</v>
      </c>
      <c r="F844" s="412" t="s">
        <v>205</v>
      </c>
      <c r="G844" s="904"/>
      <c r="H844" s="32"/>
      <c r="I844" s="315"/>
      <c r="J844" s="159"/>
      <c r="K844" s="58"/>
      <c r="L844" s="199"/>
      <c r="M844" s="200"/>
      <c r="O844" s="77" t="b">
        <f t="shared" si="120"/>
        <v>1</v>
      </c>
      <c r="P844" s="77" t="b">
        <f t="shared" si="121"/>
        <v>1</v>
      </c>
      <c r="Q844" s="77" t="b">
        <f t="shared" si="122"/>
        <v>1</v>
      </c>
      <c r="R844" s="77">
        <f t="shared" si="123"/>
        <v>0</v>
      </c>
      <c r="T844" s="77">
        <v>843</v>
      </c>
    </row>
    <row r="845" spans="1:20" s="5" customFormat="1" outlineLevel="1">
      <c r="A845" s="29"/>
      <c r="B845" s="613"/>
      <c r="C845" s="616"/>
      <c r="D845" s="30"/>
      <c r="E845" s="116" t="s">
        <v>35</v>
      </c>
      <c r="F845" s="116" t="s">
        <v>705</v>
      </c>
      <c r="G845" s="904"/>
      <c r="H845" s="32"/>
      <c r="I845" s="315"/>
      <c r="J845" s="159"/>
      <c r="K845" s="58"/>
      <c r="L845" s="199"/>
      <c r="M845" s="200"/>
      <c r="O845" s="77" t="b">
        <f t="shared" si="120"/>
        <v>1</v>
      </c>
      <c r="P845" s="77" t="b">
        <f t="shared" si="121"/>
        <v>1</v>
      </c>
      <c r="Q845" s="77" t="b">
        <f t="shared" si="122"/>
        <v>1</v>
      </c>
      <c r="R845" s="77">
        <f t="shared" si="123"/>
        <v>0</v>
      </c>
      <c r="T845" s="77">
        <v>844</v>
      </c>
    </row>
    <row r="846" spans="1:20" s="5" customFormat="1" ht="22.5" outlineLevel="1">
      <c r="A846" s="29"/>
      <c r="B846" s="613"/>
      <c r="C846" s="616"/>
      <c r="D846" s="30"/>
      <c r="E846" s="107" t="s">
        <v>706</v>
      </c>
      <c r="F846" s="107" t="s">
        <v>753</v>
      </c>
      <c r="G846" s="904"/>
      <c r="H846" s="32"/>
      <c r="I846" s="315"/>
      <c r="J846" s="159"/>
      <c r="K846" s="58"/>
      <c r="L846" s="199"/>
      <c r="M846" s="200"/>
      <c r="O846" s="77" t="b">
        <f t="shared" si="120"/>
        <v>1</v>
      </c>
      <c r="P846" s="77" t="b">
        <f t="shared" si="121"/>
        <v>1</v>
      </c>
      <c r="Q846" s="77" t="b">
        <f t="shared" si="122"/>
        <v>1</v>
      </c>
      <c r="R846" s="77">
        <f t="shared" si="123"/>
        <v>0</v>
      </c>
      <c r="T846" s="77">
        <v>845</v>
      </c>
    </row>
    <row r="847" spans="1:20" s="5" customFormat="1" ht="67.5" outlineLevel="1">
      <c r="A847" s="29"/>
      <c r="B847" s="613"/>
      <c r="C847" s="616"/>
      <c r="D847" s="30"/>
      <c r="E847" s="108" t="s">
        <v>5585</v>
      </c>
      <c r="F847" s="108" t="s">
        <v>5586</v>
      </c>
      <c r="G847" s="904"/>
      <c r="H847" s="32"/>
      <c r="I847" s="315"/>
      <c r="J847" s="159"/>
      <c r="K847" s="58"/>
      <c r="L847" s="199"/>
      <c r="M847" s="200"/>
      <c r="O847" s="77" t="b">
        <f t="shared" si="120"/>
        <v>1</v>
      </c>
      <c r="P847" s="77" t="b">
        <f t="shared" si="121"/>
        <v>1</v>
      </c>
      <c r="Q847" s="77" t="b">
        <f t="shared" si="122"/>
        <v>1</v>
      </c>
      <c r="R847" s="77">
        <f t="shared" si="123"/>
        <v>0</v>
      </c>
      <c r="T847" s="77">
        <v>846</v>
      </c>
    </row>
    <row r="848" spans="1:20" s="5" customFormat="1" ht="56.25" outlineLevel="1">
      <c r="A848" s="29"/>
      <c r="B848" s="613"/>
      <c r="C848" s="616"/>
      <c r="D848" s="30"/>
      <c r="E848" s="108" t="s">
        <v>754</v>
      </c>
      <c r="F848" s="108" t="s">
        <v>755</v>
      </c>
      <c r="G848" s="904"/>
      <c r="H848" s="32"/>
      <c r="I848" s="315"/>
      <c r="J848" s="159"/>
      <c r="K848" s="58"/>
      <c r="L848" s="199"/>
      <c r="M848" s="200"/>
      <c r="O848" s="77" t="b">
        <f t="shared" si="120"/>
        <v>1</v>
      </c>
      <c r="P848" s="77" t="b">
        <f t="shared" si="121"/>
        <v>1</v>
      </c>
      <c r="Q848" s="77" t="b">
        <f t="shared" si="122"/>
        <v>1</v>
      </c>
      <c r="R848" s="77">
        <f t="shared" si="123"/>
        <v>0</v>
      </c>
      <c r="T848" s="77">
        <v>847</v>
      </c>
    </row>
    <row r="849" spans="1:20" s="5" customFormat="1" ht="90" outlineLevel="1">
      <c r="A849" s="29"/>
      <c r="B849" s="613"/>
      <c r="C849" s="616"/>
      <c r="D849" s="30"/>
      <c r="E849" s="108" t="s">
        <v>756</v>
      </c>
      <c r="F849" s="108" t="s">
        <v>757</v>
      </c>
      <c r="G849" s="904"/>
      <c r="H849" s="32"/>
      <c r="I849" s="315"/>
      <c r="J849" s="159"/>
      <c r="K849" s="58"/>
      <c r="L849" s="199"/>
      <c r="M849" s="200"/>
      <c r="O849" s="77" t="b">
        <f t="shared" si="120"/>
        <v>1</v>
      </c>
      <c r="P849" s="77" t="b">
        <f t="shared" si="121"/>
        <v>1</v>
      </c>
      <c r="Q849" s="77" t="b">
        <f t="shared" si="122"/>
        <v>1</v>
      </c>
      <c r="R849" s="77">
        <f t="shared" si="123"/>
        <v>0</v>
      </c>
      <c r="T849" s="77">
        <v>848</v>
      </c>
    </row>
    <row r="850" spans="1:20" s="5" customFormat="1" ht="135" outlineLevel="1">
      <c r="A850" s="29"/>
      <c r="B850" s="613"/>
      <c r="C850" s="616"/>
      <c r="D850" s="30"/>
      <c r="E850" s="108" t="s">
        <v>758</v>
      </c>
      <c r="F850" s="108" t="s">
        <v>759</v>
      </c>
      <c r="G850" s="904"/>
      <c r="H850" s="32"/>
      <c r="I850" s="315"/>
      <c r="J850" s="159"/>
      <c r="K850" s="58"/>
      <c r="L850" s="199"/>
      <c r="M850" s="200"/>
      <c r="O850" s="77" t="b">
        <f t="shared" si="120"/>
        <v>1</v>
      </c>
      <c r="P850" s="77" t="b">
        <f t="shared" si="121"/>
        <v>1</v>
      </c>
      <c r="Q850" s="77" t="b">
        <f t="shared" si="122"/>
        <v>1</v>
      </c>
      <c r="R850" s="77">
        <f t="shared" si="123"/>
        <v>0</v>
      </c>
      <c r="T850" s="77">
        <v>849</v>
      </c>
    </row>
    <row r="851" spans="1:20" s="5" customFormat="1" ht="56.25" outlineLevel="1">
      <c r="A851" s="29"/>
      <c r="B851" s="613"/>
      <c r="C851" s="616"/>
      <c r="D851" s="30"/>
      <c r="E851" s="108" t="s">
        <v>760</v>
      </c>
      <c r="F851" s="108" t="s">
        <v>761</v>
      </c>
      <c r="G851" s="904"/>
      <c r="H851" s="32"/>
      <c r="I851" s="315"/>
      <c r="J851" s="159"/>
      <c r="K851" s="58"/>
      <c r="L851" s="199"/>
      <c r="M851" s="200"/>
      <c r="O851" s="77" t="b">
        <f t="shared" si="120"/>
        <v>1</v>
      </c>
      <c r="P851" s="77" t="b">
        <f t="shared" si="121"/>
        <v>1</v>
      </c>
      <c r="Q851" s="77" t="b">
        <f t="shared" si="122"/>
        <v>1</v>
      </c>
      <c r="R851" s="77">
        <f t="shared" si="123"/>
        <v>0</v>
      </c>
      <c r="T851" s="77">
        <v>850</v>
      </c>
    </row>
    <row r="852" spans="1:20" s="5" customFormat="1" outlineLevel="1">
      <c r="A852" s="29"/>
      <c r="B852" s="613"/>
      <c r="C852" s="616"/>
      <c r="D852" s="30"/>
      <c r="E852" s="116"/>
      <c r="F852" s="116"/>
      <c r="G852" s="904"/>
      <c r="H852" s="32"/>
      <c r="I852" s="315"/>
      <c r="J852" s="159"/>
      <c r="K852" s="58"/>
      <c r="L852" s="199"/>
      <c r="M852" s="200"/>
      <c r="O852" s="77" t="b">
        <f t="shared" si="120"/>
        <v>1</v>
      </c>
      <c r="P852" s="77" t="b">
        <f t="shared" si="121"/>
        <v>1</v>
      </c>
      <c r="Q852" s="77" t="b">
        <f t="shared" si="122"/>
        <v>1</v>
      </c>
      <c r="R852" s="77">
        <f t="shared" si="123"/>
        <v>0</v>
      </c>
      <c r="T852" s="77">
        <v>851</v>
      </c>
    </row>
    <row r="853" spans="1:20" s="5" customFormat="1" outlineLevel="1">
      <c r="A853" s="29"/>
      <c r="B853" s="613"/>
      <c r="C853" s="616"/>
      <c r="D853" s="30"/>
      <c r="E853" s="116" t="s">
        <v>762</v>
      </c>
      <c r="F853" s="116" t="s">
        <v>763</v>
      </c>
      <c r="G853" s="904"/>
      <c r="H853" s="32"/>
      <c r="I853" s="315"/>
      <c r="J853" s="159"/>
      <c r="K853" s="58"/>
      <c r="L853" s="199"/>
      <c r="M853" s="200"/>
      <c r="O853" s="77" t="b">
        <f t="shared" si="120"/>
        <v>1</v>
      </c>
      <c r="P853" s="77" t="b">
        <f t="shared" si="121"/>
        <v>1</v>
      </c>
      <c r="Q853" s="77" t="b">
        <f t="shared" si="122"/>
        <v>1</v>
      </c>
      <c r="R853" s="77">
        <f t="shared" si="123"/>
        <v>0</v>
      </c>
      <c r="T853" s="77">
        <v>852</v>
      </c>
    </row>
    <row r="854" spans="1:20" s="5" customFormat="1" outlineLevel="1">
      <c r="A854" s="29"/>
      <c r="B854" s="613"/>
      <c r="C854" s="616"/>
      <c r="D854" s="30"/>
      <c r="E854" s="274" t="s">
        <v>722</v>
      </c>
      <c r="F854" s="274" t="s">
        <v>723</v>
      </c>
      <c r="G854" s="904"/>
      <c r="H854" s="32"/>
      <c r="I854" s="315"/>
      <c r="J854" s="159"/>
      <c r="K854" s="58"/>
      <c r="L854" s="199"/>
      <c r="M854" s="200"/>
      <c r="O854" s="77" t="b">
        <f t="shared" si="120"/>
        <v>1</v>
      </c>
      <c r="P854" s="77" t="b">
        <f t="shared" si="121"/>
        <v>1</v>
      </c>
      <c r="Q854" s="77" t="b">
        <f t="shared" si="122"/>
        <v>1</v>
      </c>
      <c r="R854" s="77">
        <f t="shared" si="123"/>
        <v>0</v>
      </c>
      <c r="T854" s="77">
        <v>853</v>
      </c>
    </row>
    <row r="855" spans="1:20" s="5" customFormat="1" outlineLevel="1">
      <c r="A855" s="29"/>
      <c r="B855" s="606">
        <v>400</v>
      </c>
      <c r="C855" s="616">
        <v>411</v>
      </c>
      <c r="D855" s="109">
        <v>24</v>
      </c>
      <c r="E855" s="120" t="s">
        <v>724</v>
      </c>
      <c r="F855" s="120" t="s">
        <v>724</v>
      </c>
      <c r="G855" s="904">
        <v>25.9</v>
      </c>
      <c r="H855" s="32" t="s">
        <v>725</v>
      </c>
      <c r="I855" s="315"/>
      <c r="J855" s="159">
        <v>0</v>
      </c>
      <c r="K855" s="58">
        <v>0</v>
      </c>
      <c r="L855" s="199">
        <f t="shared" ref="L855:L868" si="124">J855+K855</f>
        <v>0</v>
      </c>
      <c r="M855" s="200">
        <f t="shared" ref="M855:M868" si="125">L855*(G855+I855)</f>
        <v>0</v>
      </c>
      <c r="O855" s="77" t="b">
        <f t="shared" si="120"/>
        <v>0</v>
      </c>
      <c r="P855" s="77" t="b">
        <f t="shared" si="121"/>
        <v>0</v>
      </c>
      <c r="Q855" s="77" t="b">
        <f t="shared" si="122"/>
        <v>0</v>
      </c>
      <c r="R855" s="77">
        <f t="shared" si="123"/>
        <v>0</v>
      </c>
      <c r="T855" s="77">
        <v>854</v>
      </c>
    </row>
    <row r="856" spans="1:20" s="5" customFormat="1" outlineLevel="1">
      <c r="A856" s="29"/>
      <c r="B856" s="606">
        <v>400</v>
      </c>
      <c r="C856" s="616">
        <v>411</v>
      </c>
      <c r="D856" s="109">
        <v>25</v>
      </c>
      <c r="E856" s="120" t="s">
        <v>726</v>
      </c>
      <c r="F856" s="120" t="s">
        <v>726</v>
      </c>
      <c r="G856" s="904">
        <v>121.3</v>
      </c>
      <c r="H856" s="32" t="s">
        <v>725</v>
      </c>
      <c r="I856" s="315"/>
      <c r="J856" s="159">
        <v>0</v>
      </c>
      <c r="K856" s="58">
        <v>0</v>
      </c>
      <c r="L856" s="199">
        <f t="shared" si="124"/>
        <v>0</v>
      </c>
      <c r="M856" s="200">
        <f t="shared" si="125"/>
        <v>0</v>
      </c>
      <c r="O856" s="77" t="b">
        <f t="shared" si="120"/>
        <v>0</v>
      </c>
      <c r="P856" s="77" t="b">
        <f t="shared" si="121"/>
        <v>0</v>
      </c>
      <c r="Q856" s="77" t="b">
        <f t="shared" si="122"/>
        <v>0</v>
      </c>
      <c r="R856" s="77">
        <f t="shared" si="123"/>
        <v>0</v>
      </c>
      <c r="T856" s="77">
        <v>855</v>
      </c>
    </row>
    <row r="857" spans="1:20" s="5" customFormat="1" outlineLevel="1">
      <c r="A857" s="29"/>
      <c r="B857" s="606">
        <v>400</v>
      </c>
      <c r="C857" s="616">
        <v>411</v>
      </c>
      <c r="D857" s="109">
        <v>26</v>
      </c>
      <c r="E857" s="120" t="s">
        <v>727</v>
      </c>
      <c r="F857" s="120" t="s">
        <v>727</v>
      </c>
      <c r="G857" s="904">
        <v>101</v>
      </c>
      <c r="H857" s="32" t="s">
        <v>725</v>
      </c>
      <c r="I857" s="315"/>
      <c r="J857" s="159">
        <v>0</v>
      </c>
      <c r="K857" s="58">
        <v>0</v>
      </c>
      <c r="L857" s="199">
        <f t="shared" si="124"/>
        <v>0</v>
      </c>
      <c r="M857" s="200">
        <f t="shared" si="125"/>
        <v>0</v>
      </c>
      <c r="O857" s="77" t="b">
        <f t="shared" si="120"/>
        <v>0</v>
      </c>
      <c r="P857" s="77" t="b">
        <f t="shared" si="121"/>
        <v>0</v>
      </c>
      <c r="Q857" s="77" t="b">
        <f t="shared" si="122"/>
        <v>0</v>
      </c>
      <c r="R857" s="77">
        <f t="shared" si="123"/>
        <v>0</v>
      </c>
      <c r="T857" s="77">
        <v>856</v>
      </c>
    </row>
    <row r="858" spans="1:20" s="5" customFormat="1" outlineLevel="1">
      <c r="A858" s="29"/>
      <c r="B858" s="606">
        <v>400</v>
      </c>
      <c r="C858" s="617">
        <v>411</v>
      </c>
      <c r="D858" s="109">
        <v>27</v>
      </c>
      <c r="E858" s="120" t="s">
        <v>728</v>
      </c>
      <c r="F858" s="120" t="s">
        <v>728</v>
      </c>
      <c r="G858" s="906">
        <v>106.4</v>
      </c>
      <c r="H858" s="39" t="s">
        <v>725</v>
      </c>
      <c r="I858" s="315"/>
      <c r="J858" s="159">
        <v>0</v>
      </c>
      <c r="K858" s="159">
        <v>0</v>
      </c>
      <c r="L858" s="232">
        <f t="shared" si="124"/>
        <v>0</v>
      </c>
      <c r="M858" s="200">
        <f t="shared" si="125"/>
        <v>0</v>
      </c>
      <c r="O858" s="77" t="b">
        <f t="shared" si="120"/>
        <v>0</v>
      </c>
      <c r="P858" s="77" t="b">
        <f t="shared" si="121"/>
        <v>0</v>
      </c>
      <c r="Q858" s="77" t="b">
        <f t="shared" si="122"/>
        <v>0</v>
      </c>
      <c r="R858" s="77">
        <f t="shared" si="123"/>
        <v>0</v>
      </c>
      <c r="T858" s="77">
        <v>857</v>
      </c>
    </row>
    <row r="859" spans="1:20" s="5" customFormat="1" outlineLevel="1">
      <c r="A859" s="29"/>
      <c r="B859" s="606">
        <v>400</v>
      </c>
      <c r="C859" s="617">
        <v>411</v>
      </c>
      <c r="D859" s="109">
        <v>28</v>
      </c>
      <c r="E859" s="120" t="s">
        <v>729</v>
      </c>
      <c r="F859" s="120" t="s">
        <v>729</v>
      </c>
      <c r="G859" s="906">
        <v>159.69999999999999</v>
      </c>
      <c r="H859" s="39" t="s">
        <v>725</v>
      </c>
      <c r="I859" s="315"/>
      <c r="J859" s="159">
        <v>0</v>
      </c>
      <c r="K859" s="159">
        <v>0</v>
      </c>
      <c r="L859" s="232">
        <f t="shared" si="124"/>
        <v>0</v>
      </c>
      <c r="M859" s="200">
        <f t="shared" si="125"/>
        <v>0</v>
      </c>
      <c r="O859" s="77" t="b">
        <f t="shared" si="120"/>
        <v>0</v>
      </c>
      <c r="P859" s="77" t="b">
        <f t="shared" si="121"/>
        <v>0</v>
      </c>
      <c r="Q859" s="77" t="b">
        <f t="shared" si="122"/>
        <v>0</v>
      </c>
      <c r="R859" s="77">
        <f t="shared" si="123"/>
        <v>0</v>
      </c>
      <c r="T859" s="77">
        <v>858</v>
      </c>
    </row>
    <row r="860" spans="1:20" s="5" customFormat="1" outlineLevel="1">
      <c r="A860" s="29"/>
      <c r="B860" s="606">
        <v>400</v>
      </c>
      <c r="C860" s="616">
        <v>411</v>
      </c>
      <c r="D860" s="109">
        <v>29</v>
      </c>
      <c r="E860" s="120" t="s">
        <v>764</v>
      </c>
      <c r="F860" s="120" t="s">
        <v>764</v>
      </c>
      <c r="G860" s="904">
        <v>143.6</v>
      </c>
      <c r="H860" s="32" t="s">
        <v>725</v>
      </c>
      <c r="I860" s="315"/>
      <c r="J860" s="159">
        <v>0</v>
      </c>
      <c r="K860" s="58">
        <v>0</v>
      </c>
      <c r="L860" s="199">
        <f t="shared" si="124"/>
        <v>0</v>
      </c>
      <c r="M860" s="200">
        <f t="shared" si="125"/>
        <v>0</v>
      </c>
      <c r="O860" s="77" t="b">
        <f t="shared" si="120"/>
        <v>0</v>
      </c>
      <c r="P860" s="77" t="b">
        <f t="shared" si="121"/>
        <v>0</v>
      </c>
      <c r="Q860" s="77" t="b">
        <f t="shared" si="122"/>
        <v>0</v>
      </c>
      <c r="R860" s="77">
        <f t="shared" si="123"/>
        <v>0</v>
      </c>
      <c r="T860" s="77">
        <v>859</v>
      </c>
    </row>
    <row r="861" spans="1:20" s="5" customFormat="1" outlineLevel="1">
      <c r="A861" s="29"/>
      <c r="B861" s="606">
        <v>400</v>
      </c>
      <c r="C861" s="616">
        <v>411</v>
      </c>
      <c r="D861" s="109">
        <v>30</v>
      </c>
      <c r="E861" s="120" t="s">
        <v>730</v>
      </c>
      <c r="F861" s="120" t="s">
        <v>730</v>
      </c>
      <c r="G861" s="904">
        <v>132.4</v>
      </c>
      <c r="H861" s="32" t="s">
        <v>725</v>
      </c>
      <c r="I861" s="315"/>
      <c r="J861" s="159">
        <v>0</v>
      </c>
      <c r="K861" s="58">
        <v>0</v>
      </c>
      <c r="L861" s="199">
        <f t="shared" si="124"/>
        <v>0</v>
      </c>
      <c r="M861" s="200">
        <f t="shared" si="125"/>
        <v>0</v>
      </c>
      <c r="O861" s="77" t="b">
        <f t="shared" si="120"/>
        <v>0</v>
      </c>
      <c r="P861" s="77" t="b">
        <f t="shared" si="121"/>
        <v>0</v>
      </c>
      <c r="Q861" s="77" t="b">
        <f t="shared" si="122"/>
        <v>0</v>
      </c>
      <c r="R861" s="77">
        <f t="shared" si="123"/>
        <v>0</v>
      </c>
      <c r="T861" s="77">
        <v>860</v>
      </c>
    </row>
    <row r="862" spans="1:20" s="5" customFormat="1" outlineLevel="1">
      <c r="A862" s="29"/>
      <c r="B862" s="606">
        <v>400</v>
      </c>
      <c r="C862" s="616">
        <v>411</v>
      </c>
      <c r="D862" s="109">
        <v>31</v>
      </c>
      <c r="E862" s="120" t="s">
        <v>731</v>
      </c>
      <c r="F862" s="120" t="s">
        <v>731</v>
      </c>
      <c r="G862" s="904">
        <v>260</v>
      </c>
      <c r="H862" s="32" t="s">
        <v>725</v>
      </c>
      <c r="I862" s="315"/>
      <c r="J862" s="159">
        <v>0</v>
      </c>
      <c r="K862" s="58">
        <v>0</v>
      </c>
      <c r="L862" s="199">
        <f t="shared" si="124"/>
        <v>0</v>
      </c>
      <c r="M862" s="200">
        <f t="shared" si="125"/>
        <v>0</v>
      </c>
      <c r="O862" s="77" t="b">
        <f t="shared" si="120"/>
        <v>0</v>
      </c>
      <c r="P862" s="77" t="b">
        <f t="shared" si="121"/>
        <v>0</v>
      </c>
      <c r="Q862" s="77" t="b">
        <f t="shared" si="122"/>
        <v>0</v>
      </c>
      <c r="R862" s="77">
        <f t="shared" si="123"/>
        <v>0</v>
      </c>
      <c r="T862" s="77">
        <v>861</v>
      </c>
    </row>
    <row r="863" spans="1:20" s="5" customFormat="1" outlineLevel="1">
      <c r="A863" s="29"/>
      <c r="B863" s="606">
        <v>400</v>
      </c>
      <c r="C863" s="616">
        <v>411</v>
      </c>
      <c r="D863" s="109">
        <v>32</v>
      </c>
      <c r="E863" s="120" t="s">
        <v>765</v>
      </c>
      <c r="F863" s="120" t="s">
        <v>765</v>
      </c>
      <c r="G863" s="904">
        <v>540.4</v>
      </c>
      <c r="H863" s="32" t="s">
        <v>725</v>
      </c>
      <c r="I863" s="315"/>
      <c r="J863" s="159">
        <v>0</v>
      </c>
      <c r="K863" s="58">
        <v>0</v>
      </c>
      <c r="L863" s="199">
        <f t="shared" si="124"/>
        <v>0</v>
      </c>
      <c r="M863" s="200">
        <f t="shared" si="125"/>
        <v>0</v>
      </c>
      <c r="O863" s="77" t="b">
        <f t="shared" si="120"/>
        <v>0</v>
      </c>
      <c r="P863" s="77" t="b">
        <f t="shared" si="121"/>
        <v>0</v>
      </c>
      <c r="Q863" s="77" t="b">
        <f t="shared" si="122"/>
        <v>0</v>
      </c>
      <c r="R863" s="77">
        <f t="shared" si="123"/>
        <v>0</v>
      </c>
      <c r="T863" s="77">
        <v>862</v>
      </c>
    </row>
    <row r="864" spans="1:20" s="5" customFormat="1" outlineLevel="1">
      <c r="A864" s="29"/>
      <c r="B864" s="606">
        <v>400</v>
      </c>
      <c r="C864" s="616">
        <v>411</v>
      </c>
      <c r="D864" s="109">
        <v>33</v>
      </c>
      <c r="E864" s="120" t="s">
        <v>766</v>
      </c>
      <c r="F864" s="120" t="s">
        <v>766</v>
      </c>
      <c r="G864" s="904">
        <v>304.3</v>
      </c>
      <c r="H864" s="32" t="s">
        <v>725</v>
      </c>
      <c r="I864" s="315"/>
      <c r="J864" s="159">
        <v>0</v>
      </c>
      <c r="K864" s="58">
        <v>0</v>
      </c>
      <c r="L864" s="199">
        <f t="shared" si="124"/>
        <v>0</v>
      </c>
      <c r="M864" s="200">
        <f t="shared" si="125"/>
        <v>0</v>
      </c>
      <c r="O864" s="77" t="b">
        <f t="shared" si="120"/>
        <v>0</v>
      </c>
      <c r="P864" s="77" t="b">
        <f t="shared" si="121"/>
        <v>0</v>
      </c>
      <c r="Q864" s="77" t="b">
        <f t="shared" si="122"/>
        <v>0</v>
      </c>
      <c r="R864" s="77">
        <f t="shared" si="123"/>
        <v>0</v>
      </c>
      <c r="T864" s="77">
        <v>863</v>
      </c>
    </row>
    <row r="865" spans="1:20" s="5" customFormat="1" outlineLevel="1">
      <c r="A865" s="29"/>
      <c r="B865" s="606">
        <v>400</v>
      </c>
      <c r="C865" s="616">
        <v>411</v>
      </c>
      <c r="D865" s="109">
        <v>34</v>
      </c>
      <c r="E865" s="120" t="s">
        <v>767</v>
      </c>
      <c r="F865" s="120" t="s">
        <v>767</v>
      </c>
      <c r="G865" s="904">
        <v>112.4</v>
      </c>
      <c r="H865" s="32" t="s">
        <v>725</v>
      </c>
      <c r="I865" s="315"/>
      <c r="J865" s="159">
        <v>0</v>
      </c>
      <c r="K865" s="58">
        <v>0</v>
      </c>
      <c r="L865" s="199">
        <f t="shared" si="124"/>
        <v>0</v>
      </c>
      <c r="M865" s="200">
        <f t="shared" si="125"/>
        <v>0</v>
      </c>
      <c r="O865" s="77" t="b">
        <f t="shared" si="120"/>
        <v>0</v>
      </c>
      <c r="P865" s="77" t="b">
        <f t="shared" si="121"/>
        <v>0</v>
      </c>
      <c r="Q865" s="77" t="b">
        <f t="shared" si="122"/>
        <v>0</v>
      </c>
      <c r="R865" s="77">
        <f t="shared" si="123"/>
        <v>0</v>
      </c>
      <c r="T865" s="77">
        <v>864</v>
      </c>
    </row>
    <row r="866" spans="1:20" s="5" customFormat="1" outlineLevel="1">
      <c r="A866" s="29"/>
      <c r="B866" s="606">
        <v>400</v>
      </c>
      <c r="C866" s="616">
        <v>411</v>
      </c>
      <c r="D866" s="109">
        <v>35</v>
      </c>
      <c r="E866" s="120" t="s">
        <v>768</v>
      </c>
      <c r="F866" s="120" t="s">
        <v>768</v>
      </c>
      <c r="G866" s="904">
        <v>187</v>
      </c>
      <c r="H866" s="32" t="s">
        <v>725</v>
      </c>
      <c r="I866" s="315"/>
      <c r="J866" s="159">
        <v>0</v>
      </c>
      <c r="K866" s="58">
        <v>0</v>
      </c>
      <c r="L866" s="199">
        <f t="shared" si="124"/>
        <v>0</v>
      </c>
      <c r="M866" s="200">
        <f t="shared" si="125"/>
        <v>0</v>
      </c>
      <c r="O866" s="77" t="b">
        <f t="shared" si="120"/>
        <v>0</v>
      </c>
      <c r="P866" s="77" t="b">
        <f t="shared" si="121"/>
        <v>0</v>
      </c>
      <c r="Q866" s="77" t="b">
        <f t="shared" si="122"/>
        <v>0</v>
      </c>
      <c r="R866" s="77">
        <f t="shared" si="123"/>
        <v>0</v>
      </c>
      <c r="T866" s="77">
        <v>865</v>
      </c>
    </row>
    <row r="867" spans="1:20" s="5" customFormat="1" outlineLevel="1">
      <c r="A867" s="29"/>
      <c r="B867" s="606">
        <v>400</v>
      </c>
      <c r="C867" s="616">
        <v>411</v>
      </c>
      <c r="D867" s="109">
        <v>36</v>
      </c>
      <c r="E867" s="120" t="s">
        <v>769</v>
      </c>
      <c r="F867" s="120" t="s">
        <v>769</v>
      </c>
      <c r="G867" s="904">
        <v>235</v>
      </c>
      <c r="H867" s="32" t="s">
        <v>725</v>
      </c>
      <c r="I867" s="315"/>
      <c r="J867" s="159">
        <v>0</v>
      </c>
      <c r="K867" s="58">
        <v>0</v>
      </c>
      <c r="L867" s="199">
        <f t="shared" si="124"/>
        <v>0</v>
      </c>
      <c r="M867" s="200">
        <f t="shared" si="125"/>
        <v>0</v>
      </c>
      <c r="O867" s="77" t="b">
        <f t="shared" si="120"/>
        <v>0</v>
      </c>
      <c r="P867" s="77" t="b">
        <f t="shared" si="121"/>
        <v>0</v>
      </c>
      <c r="Q867" s="77" t="b">
        <f t="shared" si="122"/>
        <v>0</v>
      </c>
      <c r="R867" s="77">
        <f t="shared" si="123"/>
        <v>0</v>
      </c>
      <c r="T867" s="77">
        <v>866</v>
      </c>
    </row>
    <row r="868" spans="1:20" s="5" customFormat="1" outlineLevel="1">
      <c r="A868" s="29"/>
      <c r="B868" s="606">
        <v>400</v>
      </c>
      <c r="C868" s="616">
        <v>411</v>
      </c>
      <c r="D868" s="109">
        <v>37</v>
      </c>
      <c r="E868" s="120" t="s">
        <v>770</v>
      </c>
      <c r="F868" s="120" t="s">
        <v>770</v>
      </c>
      <c r="G868" s="904">
        <v>10</v>
      </c>
      <c r="H868" s="32" t="s">
        <v>725</v>
      </c>
      <c r="I868" s="315"/>
      <c r="J868" s="159">
        <v>0</v>
      </c>
      <c r="K868" s="58">
        <v>0</v>
      </c>
      <c r="L868" s="199">
        <f t="shared" si="124"/>
        <v>0</v>
      </c>
      <c r="M868" s="200">
        <f t="shared" si="125"/>
        <v>0</v>
      </c>
      <c r="O868" s="77" t="b">
        <f t="shared" si="120"/>
        <v>0</v>
      </c>
      <c r="P868" s="77" t="b">
        <f t="shared" si="121"/>
        <v>0</v>
      </c>
      <c r="Q868" s="77" t="b">
        <f t="shared" si="122"/>
        <v>0</v>
      </c>
      <c r="R868" s="77">
        <f t="shared" si="123"/>
        <v>0</v>
      </c>
      <c r="T868" s="77">
        <v>867</v>
      </c>
    </row>
    <row r="869" spans="1:20" s="5" customFormat="1" outlineLevel="1">
      <c r="A869" s="29"/>
      <c r="B869" s="613"/>
      <c r="C869" s="616"/>
      <c r="D869" s="30"/>
      <c r="E869" s="274" t="s">
        <v>771</v>
      </c>
      <c r="F869" s="274" t="s">
        <v>772</v>
      </c>
      <c r="G869" s="904"/>
      <c r="H869" s="32"/>
      <c r="I869" s="315"/>
      <c r="J869" s="159"/>
      <c r="K869" s="58"/>
      <c r="L869" s="199"/>
      <c r="M869" s="200"/>
      <c r="O869" s="77" t="b">
        <f t="shared" si="120"/>
        <v>1</v>
      </c>
      <c r="P869" s="77" t="b">
        <f t="shared" si="121"/>
        <v>1</v>
      </c>
      <c r="Q869" s="77" t="b">
        <f t="shared" si="122"/>
        <v>1</v>
      </c>
      <c r="R869" s="77">
        <f t="shared" si="123"/>
        <v>0</v>
      </c>
      <c r="T869" s="77">
        <v>868</v>
      </c>
    </row>
    <row r="870" spans="1:20" s="5" customFormat="1" outlineLevel="1">
      <c r="A870" s="29"/>
      <c r="B870" s="606">
        <v>400</v>
      </c>
      <c r="C870" s="616">
        <v>411</v>
      </c>
      <c r="D870" s="109">
        <v>38</v>
      </c>
      <c r="E870" s="120" t="s">
        <v>773</v>
      </c>
      <c r="F870" s="120" t="s">
        <v>773</v>
      </c>
      <c r="G870" s="904">
        <v>0</v>
      </c>
      <c r="H870" s="32" t="s">
        <v>725</v>
      </c>
      <c r="I870" s="315"/>
      <c r="J870" s="159">
        <v>0</v>
      </c>
      <c r="K870" s="58">
        <v>0</v>
      </c>
      <c r="L870" s="199">
        <f t="shared" ref="L870:L879" si="126">J870+K870</f>
        <v>0</v>
      </c>
      <c r="M870" s="200">
        <f t="shared" ref="M870:M885" si="127">L870*(G870+I870)</f>
        <v>0</v>
      </c>
      <c r="O870" s="77" t="b">
        <f t="shared" si="120"/>
        <v>0</v>
      </c>
      <c r="P870" s="77" t="b">
        <f t="shared" si="121"/>
        <v>0</v>
      </c>
      <c r="Q870" s="77" t="b">
        <f t="shared" si="122"/>
        <v>0</v>
      </c>
      <c r="R870" s="77">
        <f t="shared" si="123"/>
        <v>0</v>
      </c>
      <c r="T870" s="77">
        <v>869</v>
      </c>
    </row>
    <row r="871" spans="1:20" s="5" customFormat="1" outlineLevel="1">
      <c r="A871" s="29"/>
      <c r="B871" s="606">
        <v>400</v>
      </c>
      <c r="C871" s="616">
        <v>411</v>
      </c>
      <c r="D871" s="109">
        <v>39</v>
      </c>
      <c r="E871" s="120" t="s">
        <v>724</v>
      </c>
      <c r="F871" s="120" t="s">
        <v>724</v>
      </c>
      <c r="G871" s="904">
        <v>13.1</v>
      </c>
      <c r="H871" s="32" t="s">
        <v>725</v>
      </c>
      <c r="I871" s="315"/>
      <c r="J871" s="159">
        <v>0</v>
      </c>
      <c r="K871" s="58">
        <v>0</v>
      </c>
      <c r="L871" s="199">
        <f t="shared" si="126"/>
        <v>0</v>
      </c>
      <c r="M871" s="200">
        <f t="shared" si="127"/>
        <v>0</v>
      </c>
      <c r="O871" s="77" t="b">
        <f t="shared" si="120"/>
        <v>0</v>
      </c>
      <c r="P871" s="77" t="b">
        <f t="shared" si="121"/>
        <v>0</v>
      </c>
      <c r="Q871" s="77" t="b">
        <f t="shared" si="122"/>
        <v>0</v>
      </c>
      <c r="R871" s="77">
        <f t="shared" si="123"/>
        <v>0</v>
      </c>
      <c r="T871" s="77">
        <v>870</v>
      </c>
    </row>
    <row r="872" spans="1:20" s="5" customFormat="1" outlineLevel="1">
      <c r="A872" s="29"/>
      <c r="B872" s="606">
        <v>400</v>
      </c>
      <c r="C872" s="616">
        <v>411</v>
      </c>
      <c r="D872" s="109">
        <v>40</v>
      </c>
      <c r="E872" s="120" t="s">
        <v>726</v>
      </c>
      <c r="F872" s="120" t="s">
        <v>726</v>
      </c>
      <c r="G872" s="904">
        <v>137</v>
      </c>
      <c r="H872" s="32" t="s">
        <v>725</v>
      </c>
      <c r="I872" s="315"/>
      <c r="J872" s="159">
        <v>0</v>
      </c>
      <c r="K872" s="58">
        <v>0</v>
      </c>
      <c r="L872" s="199">
        <f t="shared" si="126"/>
        <v>0</v>
      </c>
      <c r="M872" s="200">
        <f t="shared" si="127"/>
        <v>0</v>
      </c>
      <c r="O872" s="77" t="b">
        <f t="shared" si="120"/>
        <v>0</v>
      </c>
      <c r="P872" s="77" t="b">
        <f t="shared" si="121"/>
        <v>0</v>
      </c>
      <c r="Q872" s="77" t="b">
        <f t="shared" si="122"/>
        <v>0</v>
      </c>
      <c r="R872" s="77">
        <f t="shared" si="123"/>
        <v>0</v>
      </c>
      <c r="T872" s="77">
        <v>871</v>
      </c>
    </row>
    <row r="873" spans="1:20" s="5" customFormat="1" outlineLevel="1">
      <c r="A873" s="29"/>
      <c r="B873" s="606">
        <v>400</v>
      </c>
      <c r="C873" s="616">
        <v>411</v>
      </c>
      <c r="D873" s="109">
        <v>41</v>
      </c>
      <c r="E873" s="120" t="s">
        <v>727</v>
      </c>
      <c r="F873" s="120" t="s">
        <v>727</v>
      </c>
      <c r="G873" s="904">
        <v>70.3</v>
      </c>
      <c r="H873" s="32" t="s">
        <v>725</v>
      </c>
      <c r="I873" s="315"/>
      <c r="J873" s="159">
        <v>0</v>
      </c>
      <c r="K873" s="58">
        <v>0</v>
      </c>
      <c r="L873" s="199">
        <f t="shared" si="126"/>
        <v>0</v>
      </c>
      <c r="M873" s="200">
        <f t="shared" si="127"/>
        <v>0</v>
      </c>
      <c r="O873" s="77" t="b">
        <f t="shared" si="120"/>
        <v>0</v>
      </c>
      <c r="P873" s="77" t="b">
        <f t="shared" si="121"/>
        <v>0</v>
      </c>
      <c r="Q873" s="77" t="b">
        <f t="shared" si="122"/>
        <v>0</v>
      </c>
      <c r="R873" s="77">
        <f t="shared" si="123"/>
        <v>0</v>
      </c>
      <c r="T873" s="77">
        <v>872</v>
      </c>
    </row>
    <row r="874" spans="1:20" s="5" customFormat="1" outlineLevel="1">
      <c r="A874" s="29"/>
      <c r="B874" s="606">
        <v>400</v>
      </c>
      <c r="C874" s="616">
        <v>411</v>
      </c>
      <c r="D874" s="109">
        <v>42</v>
      </c>
      <c r="E874" s="120" t="s">
        <v>728</v>
      </c>
      <c r="F874" s="120" t="s">
        <v>728</v>
      </c>
      <c r="G874" s="904">
        <v>148.5</v>
      </c>
      <c r="H874" s="32" t="s">
        <v>725</v>
      </c>
      <c r="I874" s="315"/>
      <c r="J874" s="159">
        <v>0</v>
      </c>
      <c r="K874" s="58">
        <v>0</v>
      </c>
      <c r="L874" s="199">
        <f t="shared" si="126"/>
        <v>0</v>
      </c>
      <c r="M874" s="200">
        <f t="shared" si="127"/>
        <v>0</v>
      </c>
      <c r="O874" s="77" t="b">
        <f t="shared" si="120"/>
        <v>0</v>
      </c>
      <c r="P874" s="77" t="b">
        <f t="shared" si="121"/>
        <v>0</v>
      </c>
      <c r="Q874" s="77" t="b">
        <f t="shared" si="122"/>
        <v>0</v>
      </c>
      <c r="R874" s="77">
        <f t="shared" si="123"/>
        <v>0</v>
      </c>
      <c r="T874" s="77">
        <v>873</v>
      </c>
    </row>
    <row r="875" spans="1:20" s="5" customFormat="1" outlineLevel="1">
      <c r="A875" s="29"/>
      <c r="B875" s="606">
        <v>400</v>
      </c>
      <c r="C875" s="616">
        <v>411</v>
      </c>
      <c r="D875" s="109">
        <v>43</v>
      </c>
      <c r="E875" s="120" t="s">
        <v>729</v>
      </c>
      <c r="F875" s="120" t="s">
        <v>729</v>
      </c>
      <c r="G875" s="904">
        <v>168.4</v>
      </c>
      <c r="H875" s="32" t="s">
        <v>725</v>
      </c>
      <c r="I875" s="315"/>
      <c r="J875" s="159">
        <v>0</v>
      </c>
      <c r="K875" s="58">
        <v>0</v>
      </c>
      <c r="L875" s="199">
        <f t="shared" si="126"/>
        <v>0</v>
      </c>
      <c r="M875" s="200">
        <f t="shared" si="127"/>
        <v>0</v>
      </c>
      <c r="O875" s="77" t="b">
        <f t="shared" si="120"/>
        <v>0</v>
      </c>
      <c r="P875" s="77" t="b">
        <f t="shared" si="121"/>
        <v>0</v>
      </c>
      <c r="Q875" s="77" t="b">
        <f t="shared" si="122"/>
        <v>0</v>
      </c>
      <c r="R875" s="77">
        <f t="shared" si="123"/>
        <v>0</v>
      </c>
      <c r="T875" s="77">
        <v>874</v>
      </c>
    </row>
    <row r="876" spans="1:20" s="5" customFormat="1" outlineLevel="1">
      <c r="A876" s="29"/>
      <c r="B876" s="606">
        <v>400</v>
      </c>
      <c r="C876" s="616">
        <v>411</v>
      </c>
      <c r="D876" s="109">
        <v>44</v>
      </c>
      <c r="E876" s="120" t="s">
        <v>764</v>
      </c>
      <c r="F876" s="120" t="s">
        <v>764</v>
      </c>
      <c r="G876" s="904">
        <v>147.19999999999999</v>
      </c>
      <c r="H876" s="32" t="s">
        <v>725</v>
      </c>
      <c r="I876" s="315"/>
      <c r="J876" s="159">
        <v>0</v>
      </c>
      <c r="K876" s="58">
        <v>0</v>
      </c>
      <c r="L876" s="199">
        <f t="shared" si="126"/>
        <v>0</v>
      </c>
      <c r="M876" s="200">
        <f t="shared" si="127"/>
        <v>0</v>
      </c>
      <c r="O876" s="77" t="b">
        <f t="shared" si="120"/>
        <v>0</v>
      </c>
      <c r="P876" s="77" t="b">
        <f t="shared" si="121"/>
        <v>0</v>
      </c>
      <c r="Q876" s="77" t="b">
        <f t="shared" si="122"/>
        <v>0</v>
      </c>
      <c r="R876" s="77">
        <f t="shared" si="123"/>
        <v>0</v>
      </c>
      <c r="T876" s="77">
        <v>875</v>
      </c>
    </row>
    <row r="877" spans="1:20" s="5" customFormat="1" outlineLevel="1">
      <c r="A877" s="29"/>
      <c r="B877" s="606">
        <v>400</v>
      </c>
      <c r="C877" s="616">
        <v>411</v>
      </c>
      <c r="D877" s="109">
        <v>45</v>
      </c>
      <c r="E877" s="120" t="s">
        <v>730</v>
      </c>
      <c r="F877" s="120" t="s">
        <v>730</v>
      </c>
      <c r="G877" s="904">
        <v>117.8</v>
      </c>
      <c r="H877" s="32" t="s">
        <v>725</v>
      </c>
      <c r="I877" s="315"/>
      <c r="J877" s="159">
        <v>0</v>
      </c>
      <c r="K877" s="58">
        <v>0</v>
      </c>
      <c r="L877" s="199">
        <f t="shared" si="126"/>
        <v>0</v>
      </c>
      <c r="M877" s="200">
        <f t="shared" si="127"/>
        <v>0</v>
      </c>
      <c r="O877" s="77" t="b">
        <f t="shared" si="120"/>
        <v>0</v>
      </c>
      <c r="P877" s="77" t="b">
        <f t="shared" si="121"/>
        <v>0</v>
      </c>
      <c r="Q877" s="77" t="b">
        <f t="shared" si="122"/>
        <v>0</v>
      </c>
      <c r="R877" s="77">
        <f t="shared" si="123"/>
        <v>0</v>
      </c>
      <c r="T877" s="77">
        <v>876</v>
      </c>
    </row>
    <row r="878" spans="1:20" s="5" customFormat="1" outlineLevel="1">
      <c r="A878" s="29"/>
      <c r="B878" s="606">
        <v>400</v>
      </c>
      <c r="C878" s="616">
        <v>411</v>
      </c>
      <c r="D878" s="109">
        <v>46</v>
      </c>
      <c r="E878" s="120" t="s">
        <v>731</v>
      </c>
      <c r="F878" s="120" t="s">
        <v>731</v>
      </c>
      <c r="G878" s="904">
        <v>310.5</v>
      </c>
      <c r="H878" s="32" t="s">
        <v>725</v>
      </c>
      <c r="I878" s="315"/>
      <c r="J878" s="159">
        <v>0</v>
      </c>
      <c r="K878" s="58">
        <v>0</v>
      </c>
      <c r="L878" s="199">
        <f t="shared" si="126"/>
        <v>0</v>
      </c>
      <c r="M878" s="200">
        <f t="shared" si="127"/>
        <v>0</v>
      </c>
      <c r="O878" s="77" t="b">
        <f t="shared" si="120"/>
        <v>0</v>
      </c>
      <c r="P878" s="77" t="b">
        <f t="shared" si="121"/>
        <v>0</v>
      </c>
      <c r="Q878" s="77" t="b">
        <f t="shared" si="122"/>
        <v>0</v>
      </c>
      <c r="R878" s="77">
        <f t="shared" si="123"/>
        <v>0</v>
      </c>
      <c r="T878" s="77">
        <v>877</v>
      </c>
    </row>
    <row r="879" spans="1:20" s="5" customFormat="1" outlineLevel="1">
      <c r="A879" s="29"/>
      <c r="B879" s="606">
        <v>400</v>
      </c>
      <c r="C879" s="616">
        <v>411</v>
      </c>
      <c r="D879" s="109">
        <v>47</v>
      </c>
      <c r="E879" s="120" t="s">
        <v>765</v>
      </c>
      <c r="F879" s="120" t="s">
        <v>765</v>
      </c>
      <c r="G879" s="904">
        <v>530.20000000000005</v>
      </c>
      <c r="H879" s="32" t="s">
        <v>725</v>
      </c>
      <c r="I879" s="315"/>
      <c r="J879" s="159">
        <v>0</v>
      </c>
      <c r="K879" s="58">
        <v>0</v>
      </c>
      <c r="L879" s="199">
        <f t="shared" si="126"/>
        <v>0</v>
      </c>
      <c r="M879" s="200">
        <f t="shared" si="127"/>
        <v>0</v>
      </c>
      <c r="O879" s="77" t="b">
        <f t="shared" si="120"/>
        <v>0</v>
      </c>
      <c r="P879" s="77" t="b">
        <f t="shared" si="121"/>
        <v>0</v>
      </c>
      <c r="Q879" s="77" t="b">
        <f t="shared" si="122"/>
        <v>0</v>
      </c>
      <c r="R879" s="77">
        <f t="shared" si="123"/>
        <v>0</v>
      </c>
      <c r="T879" s="77">
        <v>878</v>
      </c>
    </row>
    <row r="880" spans="1:20" s="5" customFormat="1" outlineLevel="1">
      <c r="A880" s="29"/>
      <c r="B880" s="606">
        <v>400</v>
      </c>
      <c r="C880" s="616">
        <v>411</v>
      </c>
      <c r="D880" s="109">
        <v>48</v>
      </c>
      <c r="E880" s="120" t="s">
        <v>766</v>
      </c>
      <c r="F880" s="120" t="s">
        <v>766</v>
      </c>
      <c r="G880" s="904">
        <v>396.7</v>
      </c>
      <c r="H880" s="32" t="s">
        <v>725</v>
      </c>
      <c r="I880" s="315"/>
      <c r="J880" s="159">
        <v>0</v>
      </c>
      <c r="K880" s="58">
        <v>0</v>
      </c>
      <c r="L880" s="199">
        <v>0</v>
      </c>
      <c r="M880" s="200">
        <f t="shared" si="127"/>
        <v>0</v>
      </c>
      <c r="O880" s="77" t="b">
        <f t="shared" si="120"/>
        <v>0</v>
      </c>
      <c r="P880" s="77" t="b">
        <f t="shared" si="121"/>
        <v>0</v>
      </c>
      <c r="Q880" s="77" t="b">
        <f t="shared" si="122"/>
        <v>0</v>
      </c>
      <c r="R880" s="77">
        <f t="shared" si="123"/>
        <v>0</v>
      </c>
      <c r="T880" s="77">
        <v>879</v>
      </c>
    </row>
    <row r="881" spans="1:20" s="5" customFormat="1" outlineLevel="1">
      <c r="A881" s="29"/>
      <c r="B881" s="606">
        <v>400</v>
      </c>
      <c r="C881" s="616">
        <v>411</v>
      </c>
      <c r="D881" s="109">
        <v>49</v>
      </c>
      <c r="E881" s="120" t="s">
        <v>767</v>
      </c>
      <c r="F881" s="120" t="s">
        <v>767</v>
      </c>
      <c r="G881" s="904">
        <v>47.9</v>
      </c>
      <c r="H881" s="32" t="s">
        <v>725</v>
      </c>
      <c r="I881" s="315"/>
      <c r="J881" s="159">
        <v>0</v>
      </c>
      <c r="K881" s="58">
        <v>0</v>
      </c>
      <c r="L881" s="199">
        <v>0</v>
      </c>
      <c r="M881" s="200">
        <f t="shared" si="127"/>
        <v>0</v>
      </c>
      <c r="O881" s="77" t="b">
        <f t="shared" si="120"/>
        <v>0</v>
      </c>
      <c r="P881" s="77" t="b">
        <f t="shared" si="121"/>
        <v>0</v>
      </c>
      <c r="Q881" s="77" t="b">
        <f t="shared" si="122"/>
        <v>0</v>
      </c>
      <c r="R881" s="77">
        <f t="shared" si="123"/>
        <v>0</v>
      </c>
      <c r="T881" s="77">
        <v>880</v>
      </c>
    </row>
    <row r="882" spans="1:20" s="5" customFormat="1" outlineLevel="1">
      <c r="A882" s="29"/>
      <c r="B882" s="606">
        <v>400</v>
      </c>
      <c r="C882" s="616">
        <v>411</v>
      </c>
      <c r="D882" s="109">
        <v>50</v>
      </c>
      <c r="E882" s="120" t="s">
        <v>768</v>
      </c>
      <c r="F882" s="120" t="s">
        <v>768</v>
      </c>
      <c r="G882" s="904">
        <v>271.3</v>
      </c>
      <c r="H882" s="32" t="s">
        <v>725</v>
      </c>
      <c r="I882" s="315"/>
      <c r="J882" s="159">
        <v>0</v>
      </c>
      <c r="K882" s="58">
        <v>0</v>
      </c>
      <c r="L882" s="199">
        <v>0</v>
      </c>
      <c r="M882" s="200">
        <f t="shared" si="127"/>
        <v>0</v>
      </c>
      <c r="O882" s="77" t="b">
        <f t="shared" si="120"/>
        <v>0</v>
      </c>
      <c r="P882" s="77" t="b">
        <f t="shared" si="121"/>
        <v>0</v>
      </c>
      <c r="Q882" s="77" t="b">
        <f t="shared" si="122"/>
        <v>0</v>
      </c>
      <c r="R882" s="77">
        <f t="shared" si="123"/>
        <v>0</v>
      </c>
      <c r="T882" s="77">
        <v>881</v>
      </c>
    </row>
    <row r="883" spans="1:20" s="5" customFormat="1" outlineLevel="1">
      <c r="A883" s="29"/>
      <c r="B883" s="606">
        <v>400</v>
      </c>
      <c r="C883" s="616">
        <v>411</v>
      </c>
      <c r="D883" s="109">
        <v>51</v>
      </c>
      <c r="E883" s="120" t="s">
        <v>769</v>
      </c>
      <c r="F883" s="120" t="s">
        <v>769</v>
      </c>
      <c r="G883" s="904">
        <v>79.2</v>
      </c>
      <c r="H883" s="32" t="s">
        <v>725</v>
      </c>
      <c r="I883" s="315"/>
      <c r="J883" s="159">
        <v>0</v>
      </c>
      <c r="K883" s="58">
        <v>0</v>
      </c>
      <c r="L883" s="199">
        <v>0</v>
      </c>
      <c r="M883" s="200">
        <f t="shared" si="127"/>
        <v>0</v>
      </c>
      <c r="O883" s="77" t="b">
        <f t="shared" si="120"/>
        <v>0</v>
      </c>
      <c r="P883" s="77" t="b">
        <f t="shared" si="121"/>
        <v>0</v>
      </c>
      <c r="Q883" s="77" t="b">
        <f t="shared" si="122"/>
        <v>0</v>
      </c>
      <c r="R883" s="77">
        <f t="shared" si="123"/>
        <v>0</v>
      </c>
      <c r="T883" s="77">
        <v>882</v>
      </c>
    </row>
    <row r="884" spans="1:20" s="5" customFormat="1" outlineLevel="1">
      <c r="A884" s="29"/>
      <c r="B884" s="606">
        <v>400</v>
      </c>
      <c r="C884" s="616">
        <v>411</v>
      </c>
      <c r="D884" s="109">
        <v>52</v>
      </c>
      <c r="E884" s="120" t="s">
        <v>770</v>
      </c>
      <c r="F884" s="120" t="s">
        <v>770</v>
      </c>
      <c r="G884" s="904">
        <v>9</v>
      </c>
      <c r="H884" s="32" t="s">
        <v>725</v>
      </c>
      <c r="I884" s="315"/>
      <c r="J884" s="159">
        <v>0</v>
      </c>
      <c r="K884" s="58">
        <v>0</v>
      </c>
      <c r="L884" s="199">
        <v>0</v>
      </c>
      <c r="M884" s="200">
        <f t="shared" si="127"/>
        <v>0</v>
      </c>
      <c r="O884" s="77" t="b">
        <f t="shared" si="120"/>
        <v>0</v>
      </c>
      <c r="P884" s="77" t="b">
        <f t="shared" si="121"/>
        <v>0</v>
      </c>
      <c r="Q884" s="77" t="b">
        <f t="shared" si="122"/>
        <v>0</v>
      </c>
      <c r="R884" s="77">
        <f t="shared" si="123"/>
        <v>0</v>
      </c>
      <c r="T884" s="77">
        <v>883</v>
      </c>
    </row>
    <row r="885" spans="1:20" s="5" customFormat="1" outlineLevel="1">
      <c r="A885" s="29"/>
      <c r="B885" s="606">
        <v>400</v>
      </c>
      <c r="C885" s="616">
        <v>411</v>
      </c>
      <c r="D885" s="109">
        <v>53</v>
      </c>
      <c r="E885" s="120" t="s">
        <v>774</v>
      </c>
      <c r="F885" s="120" t="s">
        <v>774</v>
      </c>
      <c r="G885" s="904">
        <v>52.2</v>
      </c>
      <c r="H885" s="32" t="s">
        <v>725</v>
      </c>
      <c r="I885" s="315"/>
      <c r="J885" s="159">
        <v>0</v>
      </c>
      <c r="K885" s="58">
        <v>0</v>
      </c>
      <c r="L885" s="199">
        <v>0</v>
      </c>
      <c r="M885" s="200">
        <f t="shared" si="127"/>
        <v>0</v>
      </c>
      <c r="O885" s="77" t="b">
        <f t="shared" si="120"/>
        <v>0</v>
      </c>
      <c r="P885" s="77" t="b">
        <f t="shared" si="121"/>
        <v>0</v>
      </c>
      <c r="Q885" s="77" t="b">
        <f t="shared" si="122"/>
        <v>0</v>
      </c>
      <c r="R885" s="77">
        <f t="shared" si="123"/>
        <v>0</v>
      </c>
      <c r="T885" s="77">
        <v>884</v>
      </c>
    </row>
    <row r="886" spans="1:20" s="5" customFormat="1" outlineLevel="1">
      <c r="A886" s="29"/>
      <c r="B886" s="613"/>
      <c r="C886" s="616"/>
      <c r="D886" s="30"/>
      <c r="E886" s="120"/>
      <c r="F886" s="120"/>
      <c r="G886" s="904"/>
      <c r="H886" s="32"/>
      <c r="I886" s="315"/>
      <c r="J886" s="159"/>
      <c r="K886" s="58"/>
      <c r="L886" s="199"/>
      <c r="M886" s="200"/>
      <c r="O886" s="77" t="b">
        <f t="shared" si="120"/>
        <v>1</v>
      </c>
      <c r="P886" s="77" t="b">
        <f t="shared" si="121"/>
        <v>1</v>
      </c>
      <c r="Q886" s="77" t="b">
        <f t="shared" si="122"/>
        <v>1</v>
      </c>
      <c r="R886" s="77">
        <f t="shared" si="123"/>
        <v>0</v>
      </c>
      <c r="T886" s="77">
        <v>885</v>
      </c>
    </row>
    <row r="887" spans="1:20" s="5" customFormat="1" outlineLevel="1">
      <c r="A887" s="29"/>
      <c r="B887" s="613"/>
      <c r="C887" s="616"/>
      <c r="D887" s="30"/>
      <c r="E887" s="265" t="s">
        <v>775</v>
      </c>
      <c r="F887" s="265" t="s">
        <v>776</v>
      </c>
      <c r="G887" s="904"/>
      <c r="H887" s="32"/>
      <c r="I887" s="315"/>
      <c r="J887" s="159"/>
      <c r="K887" s="58"/>
      <c r="L887" s="199"/>
      <c r="M887" s="200"/>
      <c r="O887" s="77" t="b">
        <f t="shared" si="120"/>
        <v>1</v>
      </c>
      <c r="P887" s="77" t="b">
        <f t="shared" si="121"/>
        <v>1</v>
      </c>
      <c r="Q887" s="77" t="b">
        <f t="shared" si="122"/>
        <v>1</v>
      </c>
      <c r="R887" s="77">
        <f t="shared" si="123"/>
        <v>0</v>
      </c>
      <c r="T887" s="77">
        <v>886</v>
      </c>
    </row>
    <row r="888" spans="1:20" s="5" customFormat="1" ht="90" outlineLevel="1">
      <c r="A888" s="29"/>
      <c r="B888" s="606">
        <v>400</v>
      </c>
      <c r="C888" s="616">
        <v>411</v>
      </c>
      <c r="D888" s="109">
        <v>54</v>
      </c>
      <c r="E888" s="120" t="s">
        <v>777</v>
      </c>
      <c r="F888" s="120" t="s">
        <v>778</v>
      </c>
      <c r="G888" s="904">
        <v>116</v>
      </c>
      <c r="H888" s="32" t="s">
        <v>742</v>
      </c>
      <c r="I888" s="315"/>
      <c r="J888" s="159">
        <v>0</v>
      </c>
      <c r="K888" s="58">
        <v>0</v>
      </c>
      <c r="L888" s="199">
        <v>0</v>
      </c>
      <c r="M888" s="200">
        <f t="shared" ref="M888:M896" si="128">L888*(G888+I888)</f>
        <v>0</v>
      </c>
      <c r="O888" s="77" t="b">
        <f t="shared" si="120"/>
        <v>0</v>
      </c>
      <c r="P888" s="77" t="b">
        <f t="shared" si="121"/>
        <v>0</v>
      </c>
      <c r="Q888" s="77" t="b">
        <f t="shared" si="122"/>
        <v>0</v>
      </c>
      <c r="R888" s="77">
        <f t="shared" si="123"/>
        <v>0</v>
      </c>
      <c r="T888" s="77">
        <v>887</v>
      </c>
    </row>
    <row r="889" spans="1:20" s="5" customFormat="1" ht="90" outlineLevel="1">
      <c r="A889" s="29"/>
      <c r="B889" s="606">
        <v>400</v>
      </c>
      <c r="C889" s="616">
        <v>411</v>
      </c>
      <c r="D889" s="109">
        <v>55</v>
      </c>
      <c r="E889" s="120" t="s">
        <v>779</v>
      </c>
      <c r="F889" s="120" t="s">
        <v>780</v>
      </c>
      <c r="G889" s="904">
        <v>116</v>
      </c>
      <c r="H889" s="32" t="s">
        <v>742</v>
      </c>
      <c r="I889" s="315"/>
      <c r="J889" s="159">
        <v>0</v>
      </c>
      <c r="K889" s="58">
        <v>0</v>
      </c>
      <c r="L889" s="199">
        <v>0</v>
      </c>
      <c r="M889" s="200">
        <f t="shared" si="128"/>
        <v>0</v>
      </c>
      <c r="O889" s="77" t="b">
        <f t="shared" si="120"/>
        <v>0</v>
      </c>
      <c r="P889" s="77" t="b">
        <f t="shared" si="121"/>
        <v>0</v>
      </c>
      <c r="Q889" s="77" t="b">
        <f t="shared" si="122"/>
        <v>0</v>
      </c>
      <c r="R889" s="77">
        <f t="shared" si="123"/>
        <v>0</v>
      </c>
      <c r="T889" s="77">
        <v>888</v>
      </c>
    </row>
    <row r="890" spans="1:20" s="5" customFormat="1" ht="45" outlineLevel="1">
      <c r="A890" s="29"/>
      <c r="B890" s="606">
        <v>400</v>
      </c>
      <c r="C890" s="616">
        <v>411</v>
      </c>
      <c r="D890" s="109">
        <v>56</v>
      </c>
      <c r="E890" s="120" t="s">
        <v>5587</v>
      </c>
      <c r="F890" s="120" t="s">
        <v>5588</v>
      </c>
      <c r="G890" s="904">
        <v>116</v>
      </c>
      <c r="H890" s="32" t="s">
        <v>742</v>
      </c>
      <c r="I890" s="315"/>
      <c r="J890" s="159">
        <v>0</v>
      </c>
      <c r="K890" s="58">
        <v>0</v>
      </c>
      <c r="L890" s="199">
        <v>0</v>
      </c>
      <c r="M890" s="200">
        <f t="shared" si="128"/>
        <v>0</v>
      </c>
      <c r="O890" s="77" t="b">
        <f t="shared" si="120"/>
        <v>0</v>
      </c>
      <c r="P890" s="77" t="b">
        <f t="shared" si="121"/>
        <v>0</v>
      </c>
      <c r="Q890" s="77" t="b">
        <f t="shared" si="122"/>
        <v>0</v>
      </c>
      <c r="R890" s="77">
        <f t="shared" si="123"/>
        <v>0</v>
      </c>
      <c r="T890" s="77">
        <v>889</v>
      </c>
    </row>
    <row r="891" spans="1:20" s="5" customFormat="1" ht="22.5" outlineLevel="1">
      <c r="A891" s="29"/>
      <c r="B891" s="606">
        <v>400</v>
      </c>
      <c r="C891" s="616">
        <v>411</v>
      </c>
      <c r="D891" s="109">
        <v>57</v>
      </c>
      <c r="E891" s="38" t="s">
        <v>781</v>
      </c>
      <c r="F891" s="38" t="s">
        <v>782</v>
      </c>
      <c r="G891" s="904">
        <v>16</v>
      </c>
      <c r="H891" s="32" t="s">
        <v>783</v>
      </c>
      <c r="I891" s="315"/>
      <c r="J891" s="159">
        <v>0</v>
      </c>
      <c r="K891" s="58">
        <v>0</v>
      </c>
      <c r="L891" s="199">
        <f t="shared" ref="L891:L896" si="129">J891+K891</f>
        <v>0</v>
      </c>
      <c r="M891" s="200">
        <f t="shared" si="128"/>
        <v>0</v>
      </c>
      <c r="O891" s="77" t="b">
        <f t="shared" si="120"/>
        <v>0</v>
      </c>
      <c r="P891" s="77" t="b">
        <f t="shared" si="121"/>
        <v>0</v>
      </c>
      <c r="Q891" s="77" t="b">
        <f t="shared" si="122"/>
        <v>0</v>
      </c>
      <c r="R891" s="77">
        <f t="shared" si="123"/>
        <v>0</v>
      </c>
      <c r="T891" s="77">
        <v>890</v>
      </c>
    </row>
    <row r="892" spans="1:20" s="5" customFormat="1" ht="78.75" outlineLevel="1">
      <c r="A892" s="29" t="s">
        <v>5251</v>
      </c>
      <c r="B892" s="606">
        <v>400</v>
      </c>
      <c r="C892" s="616">
        <v>411</v>
      </c>
      <c r="D892" s="109">
        <v>58</v>
      </c>
      <c r="E892" s="689" t="s">
        <v>5776</v>
      </c>
      <c r="F892" s="689" t="s">
        <v>748</v>
      </c>
      <c r="G892" s="904">
        <v>2</v>
      </c>
      <c r="H892" s="32" t="s">
        <v>742</v>
      </c>
      <c r="I892" s="315"/>
      <c r="J892" s="159">
        <v>0</v>
      </c>
      <c r="K892" s="58">
        <v>0</v>
      </c>
      <c r="L892" s="199">
        <f t="shared" si="129"/>
        <v>0</v>
      </c>
      <c r="M892" s="200">
        <f t="shared" si="128"/>
        <v>0</v>
      </c>
      <c r="O892" s="77" t="b">
        <f t="shared" si="120"/>
        <v>0</v>
      </c>
      <c r="P892" s="77" t="b">
        <f t="shared" si="121"/>
        <v>0</v>
      </c>
      <c r="Q892" s="77" t="b">
        <f t="shared" si="122"/>
        <v>0</v>
      </c>
      <c r="R892" s="77">
        <f t="shared" si="123"/>
        <v>0</v>
      </c>
      <c r="T892" s="77">
        <v>891</v>
      </c>
    </row>
    <row r="893" spans="1:20" s="5" customFormat="1" outlineLevel="1">
      <c r="A893" s="29"/>
      <c r="B893" s="606">
        <v>400</v>
      </c>
      <c r="C893" s="616">
        <v>411</v>
      </c>
      <c r="D893" s="109">
        <v>59</v>
      </c>
      <c r="E893" s="120" t="s">
        <v>784</v>
      </c>
      <c r="F893" s="120" t="s">
        <v>785</v>
      </c>
      <c r="G893" s="904">
        <v>1</v>
      </c>
      <c r="H893" s="32" t="s">
        <v>786</v>
      </c>
      <c r="I893" s="315"/>
      <c r="J893" s="159">
        <v>0</v>
      </c>
      <c r="K893" s="58">
        <v>0</v>
      </c>
      <c r="L893" s="199">
        <f t="shared" si="129"/>
        <v>0</v>
      </c>
      <c r="M893" s="200">
        <f t="shared" si="128"/>
        <v>0</v>
      </c>
      <c r="O893" s="77" t="b">
        <f t="shared" si="120"/>
        <v>0</v>
      </c>
      <c r="P893" s="77" t="b">
        <f t="shared" si="121"/>
        <v>0</v>
      </c>
      <c r="Q893" s="77" t="b">
        <f t="shared" si="122"/>
        <v>0</v>
      </c>
      <c r="R893" s="77">
        <f t="shared" si="123"/>
        <v>0</v>
      </c>
      <c r="T893" s="77">
        <v>892</v>
      </c>
    </row>
    <row r="894" spans="1:20" s="5" customFormat="1" ht="112.5" outlineLevel="1">
      <c r="A894" s="29"/>
      <c r="B894" s="606">
        <v>400</v>
      </c>
      <c r="C894" s="616">
        <v>411</v>
      </c>
      <c r="D894" s="109">
        <v>60</v>
      </c>
      <c r="E894" s="111" t="s">
        <v>787</v>
      </c>
      <c r="F894" s="120" t="s">
        <v>788</v>
      </c>
      <c r="G894" s="904">
        <v>7150</v>
      </c>
      <c r="H894" s="32" t="s">
        <v>286</v>
      </c>
      <c r="I894" s="315"/>
      <c r="J894" s="159">
        <v>0</v>
      </c>
      <c r="K894" s="58">
        <v>0</v>
      </c>
      <c r="L894" s="199">
        <f t="shared" si="129"/>
        <v>0</v>
      </c>
      <c r="M894" s="200">
        <f t="shared" si="128"/>
        <v>0</v>
      </c>
      <c r="O894" s="77" t="b">
        <f t="shared" si="120"/>
        <v>0</v>
      </c>
      <c r="P894" s="77" t="b">
        <f t="shared" si="121"/>
        <v>0</v>
      </c>
      <c r="Q894" s="77" t="b">
        <f t="shared" si="122"/>
        <v>0</v>
      </c>
      <c r="R894" s="77">
        <f t="shared" si="123"/>
        <v>0</v>
      </c>
      <c r="T894" s="77">
        <v>893</v>
      </c>
    </row>
    <row r="895" spans="1:20" s="5" customFormat="1" ht="56.25" outlineLevel="1">
      <c r="A895" s="29"/>
      <c r="B895" s="606">
        <v>400</v>
      </c>
      <c r="C895" s="616">
        <v>411</v>
      </c>
      <c r="D895" s="109">
        <v>61</v>
      </c>
      <c r="E895" s="120" t="s">
        <v>789</v>
      </c>
      <c r="F895" s="120" t="s">
        <v>790</v>
      </c>
      <c r="G895" s="904">
        <v>1</v>
      </c>
      <c r="H895" s="32" t="s">
        <v>786</v>
      </c>
      <c r="I895" s="315"/>
      <c r="J895" s="159">
        <v>0</v>
      </c>
      <c r="K895" s="58">
        <v>0</v>
      </c>
      <c r="L895" s="199">
        <f t="shared" si="129"/>
        <v>0</v>
      </c>
      <c r="M895" s="200">
        <f t="shared" si="128"/>
        <v>0</v>
      </c>
      <c r="O895" s="77" t="b">
        <f t="shared" si="120"/>
        <v>0</v>
      </c>
      <c r="P895" s="77" t="b">
        <f t="shared" si="121"/>
        <v>0</v>
      </c>
      <c r="Q895" s="77" t="b">
        <f t="shared" si="122"/>
        <v>0</v>
      </c>
      <c r="R895" s="77">
        <f t="shared" si="123"/>
        <v>0</v>
      </c>
      <c r="T895" s="77">
        <v>894</v>
      </c>
    </row>
    <row r="896" spans="1:20" s="5" customFormat="1" ht="23.25" outlineLevel="1" thickBot="1">
      <c r="A896" s="29"/>
      <c r="B896" s="606">
        <v>400</v>
      </c>
      <c r="C896" s="617">
        <v>411</v>
      </c>
      <c r="D896" s="426">
        <v>62</v>
      </c>
      <c r="E896" s="120" t="s">
        <v>791</v>
      </c>
      <c r="F896" s="120" t="s">
        <v>792</v>
      </c>
      <c r="G896" s="906">
        <v>1</v>
      </c>
      <c r="H896" s="39" t="s">
        <v>786</v>
      </c>
      <c r="I896" s="315"/>
      <c r="J896" s="159">
        <v>0</v>
      </c>
      <c r="K896" s="159">
        <v>0</v>
      </c>
      <c r="L896" s="232">
        <f t="shared" si="129"/>
        <v>0</v>
      </c>
      <c r="M896" s="200">
        <f t="shared" si="128"/>
        <v>0</v>
      </c>
      <c r="O896" s="77" t="b">
        <f t="shared" si="120"/>
        <v>0</v>
      </c>
      <c r="P896" s="77" t="b">
        <f t="shared" si="121"/>
        <v>0</v>
      </c>
      <c r="Q896" s="77" t="b">
        <f t="shared" si="122"/>
        <v>0</v>
      </c>
      <c r="R896" s="77">
        <f t="shared" si="123"/>
        <v>0</v>
      </c>
      <c r="T896" s="77">
        <v>895</v>
      </c>
    </row>
    <row r="897" spans="1:20" s="5" customFormat="1" ht="13.5" outlineLevel="1" thickBot="1">
      <c r="A897" s="112"/>
      <c r="B897" s="633">
        <v>400</v>
      </c>
      <c r="C897" s="634">
        <v>411</v>
      </c>
      <c r="D897" s="435"/>
      <c r="E897" s="491" t="s">
        <v>198</v>
      </c>
      <c r="F897" s="491" t="s">
        <v>199</v>
      </c>
      <c r="G897" s="920"/>
      <c r="H897" s="492"/>
      <c r="I897" s="493"/>
      <c r="J897" s="494"/>
      <c r="K897" s="494"/>
      <c r="L897" s="495"/>
      <c r="M897" s="496">
        <f>SUM(M797:M896)</f>
        <v>0</v>
      </c>
      <c r="O897" s="77" t="b">
        <f t="shared" si="120"/>
        <v>1</v>
      </c>
      <c r="P897" s="77" t="b">
        <f t="shared" si="121"/>
        <v>1</v>
      </c>
      <c r="Q897" s="77" t="b">
        <f t="shared" si="122"/>
        <v>0</v>
      </c>
      <c r="R897" s="77" t="str">
        <f t="shared" si="123"/>
        <v>!!!</v>
      </c>
      <c r="T897" s="77">
        <v>896</v>
      </c>
    </row>
    <row r="898" spans="1:20" s="5" customFormat="1" ht="15.75" outlineLevel="1" thickBot="1">
      <c r="A898" s="582"/>
      <c r="B898" s="635">
        <v>400</v>
      </c>
      <c r="C898" s="636">
        <v>411</v>
      </c>
      <c r="D898" s="567"/>
      <c r="E898" s="113" t="s">
        <v>793</v>
      </c>
      <c r="F898" s="113" t="s">
        <v>794</v>
      </c>
      <c r="G898" s="921"/>
      <c r="H898" s="114"/>
      <c r="I898" s="338"/>
      <c r="J898" s="305"/>
      <c r="K898" s="115"/>
      <c r="L898" s="218"/>
      <c r="M898" s="219"/>
      <c r="O898" s="77" t="b">
        <f t="shared" si="120"/>
        <v>1</v>
      </c>
      <c r="P898" s="77" t="b">
        <f t="shared" si="121"/>
        <v>1</v>
      </c>
      <c r="Q898" s="77" t="b">
        <f t="shared" si="122"/>
        <v>1</v>
      </c>
      <c r="R898" s="77">
        <f t="shared" si="123"/>
        <v>0</v>
      </c>
      <c r="T898" s="77">
        <v>897</v>
      </c>
    </row>
    <row r="899" spans="1:20" s="5" customFormat="1" ht="24" outlineLevel="1">
      <c r="A899" s="29"/>
      <c r="B899" s="613"/>
      <c r="C899" s="616"/>
      <c r="D899" s="30"/>
      <c r="E899" s="116" t="s">
        <v>696</v>
      </c>
      <c r="F899" s="116" t="s">
        <v>697</v>
      </c>
      <c r="G899" s="907"/>
      <c r="H899" s="51"/>
      <c r="I899" s="335"/>
      <c r="J899" s="159"/>
      <c r="K899" s="58"/>
      <c r="L899" s="199"/>
      <c r="M899" s="200"/>
      <c r="O899" s="77" t="b">
        <f t="shared" si="120"/>
        <v>1</v>
      </c>
      <c r="P899" s="77" t="b">
        <f t="shared" si="121"/>
        <v>1</v>
      </c>
      <c r="Q899" s="77" t="b">
        <f t="shared" si="122"/>
        <v>1</v>
      </c>
      <c r="R899" s="77">
        <f t="shared" si="123"/>
        <v>0</v>
      </c>
      <c r="T899" s="77">
        <v>898</v>
      </c>
    </row>
    <row r="900" spans="1:20" s="5" customFormat="1" ht="36" outlineLevel="1">
      <c r="A900" s="29"/>
      <c r="B900" s="613"/>
      <c r="C900" s="616"/>
      <c r="D900" s="30"/>
      <c r="E900" s="266" t="s">
        <v>698</v>
      </c>
      <c r="F900" s="266" t="s">
        <v>699</v>
      </c>
      <c r="G900" s="907"/>
      <c r="H900" s="51"/>
      <c r="I900" s="335"/>
      <c r="J900" s="159"/>
      <c r="K900" s="58"/>
      <c r="L900" s="199"/>
      <c r="M900" s="200"/>
      <c r="O900" s="77" t="b">
        <f t="shared" si="120"/>
        <v>1</v>
      </c>
      <c r="P900" s="77" t="b">
        <f t="shared" si="121"/>
        <v>1</v>
      </c>
      <c r="Q900" s="77" t="b">
        <f t="shared" si="122"/>
        <v>1</v>
      </c>
      <c r="R900" s="77">
        <f t="shared" si="123"/>
        <v>0</v>
      </c>
      <c r="T900" s="77">
        <v>899</v>
      </c>
    </row>
    <row r="901" spans="1:20" s="5" customFormat="1" ht="144" outlineLevel="1">
      <c r="A901" s="29"/>
      <c r="B901" s="613"/>
      <c r="C901" s="616"/>
      <c r="D901" s="30"/>
      <c r="E901" s="267" t="s">
        <v>700</v>
      </c>
      <c r="F901" s="267" t="s">
        <v>701</v>
      </c>
      <c r="G901" s="907"/>
      <c r="H901" s="51"/>
      <c r="I901" s="335"/>
      <c r="J901" s="159"/>
      <c r="K901" s="58"/>
      <c r="L901" s="199"/>
      <c r="M901" s="200"/>
      <c r="O901" s="77" t="b">
        <f t="shared" si="120"/>
        <v>1</v>
      </c>
      <c r="P901" s="77" t="b">
        <f t="shared" si="121"/>
        <v>1</v>
      </c>
      <c r="Q901" s="77" t="b">
        <f t="shared" si="122"/>
        <v>1</v>
      </c>
      <c r="R901" s="77">
        <f t="shared" si="123"/>
        <v>0</v>
      </c>
      <c r="T901" s="77">
        <v>900</v>
      </c>
    </row>
    <row r="902" spans="1:20" s="5" customFormat="1" ht="216" outlineLevel="1">
      <c r="A902" s="29"/>
      <c r="B902" s="613"/>
      <c r="C902" s="616"/>
      <c r="D902" s="30"/>
      <c r="E902" s="267" t="s">
        <v>702</v>
      </c>
      <c r="F902" s="267" t="s">
        <v>703</v>
      </c>
      <c r="G902" s="907"/>
      <c r="H902" s="51"/>
      <c r="I902" s="335"/>
      <c r="J902" s="159"/>
      <c r="K902" s="58"/>
      <c r="L902" s="199"/>
      <c r="M902" s="200"/>
      <c r="O902" s="77" t="b">
        <f t="shared" si="120"/>
        <v>1</v>
      </c>
      <c r="P902" s="77" t="b">
        <f t="shared" si="121"/>
        <v>1</v>
      </c>
      <c r="Q902" s="77" t="b">
        <f t="shared" si="122"/>
        <v>1</v>
      </c>
      <c r="R902" s="77">
        <f t="shared" si="123"/>
        <v>0</v>
      </c>
      <c r="T902" s="77">
        <v>901</v>
      </c>
    </row>
    <row r="903" spans="1:20" s="5" customFormat="1" ht="15" outlineLevel="1">
      <c r="A903" s="29"/>
      <c r="B903" s="613"/>
      <c r="C903" s="616"/>
      <c r="D903" s="30"/>
      <c r="E903" s="104"/>
      <c r="F903" s="104"/>
      <c r="G903" s="907"/>
      <c r="H903" s="51"/>
      <c r="I903" s="335"/>
      <c r="J903" s="159"/>
      <c r="K903" s="58"/>
      <c r="L903" s="199"/>
      <c r="M903" s="200"/>
      <c r="O903" s="77" t="b">
        <f t="shared" si="120"/>
        <v>1</v>
      </c>
      <c r="P903" s="77" t="b">
        <f t="shared" si="121"/>
        <v>1</v>
      </c>
      <c r="Q903" s="77" t="b">
        <f t="shared" si="122"/>
        <v>1</v>
      </c>
      <c r="R903" s="77">
        <f t="shared" si="123"/>
        <v>0</v>
      </c>
      <c r="T903" s="77">
        <v>902</v>
      </c>
    </row>
    <row r="904" spans="1:20" s="5" customFormat="1" ht="15" outlineLevel="1">
      <c r="A904" s="29"/>
      <c r="B904" s="613"/>
      <c r="C904" s="616"/>
      <c r="D904" s="30"/>
      <c r="E904" s="412" t="s">
        <v>704</v>
      </c>
      <c r="F904" s="412" t="s">
        <v>206</v>
      </c>
      <c r="G904" s="907"/>
      <c r="H904" s="51"/>
      <c r="I904" s="335"/>
      <c r="J904" s="159"/>
      <c r="K904" s="58"/>
      <c r="L904" s="199"/>
      <c r="M904" s="200"/>
      <c r="O904" s="77" t="b">
        <f t="shared" si="120"/>
        <v>1</v>
      </c>
      <c r="P904" s="77" t="b">
        <f t="shared" si="121"/>
        <v>1</v>
      </c>
      <c r="Q904" s="77" t="b">
        <f t="shared" si="122"/>
        <v>1</v>
      </c>
      <c r="R904" s="77">
        <f t="shared" si="123"/>
        <v>0</v>
      </c>
      <c r="T904" s="77">
        <v>903</v>
      </c>
    </row>
    <row r="905" spans="1:20" s="5" customFormat="1" ht="15" outlineLevel="1">
      <c r="A905" s="29"/>
      <c r="B905" s="613"/>
      <c r="C905" s="616"/>
      <c r="D905" s="30"/>
      <c r="E905" s="116" t="s">
        <v>35</v>
      </c>
      <c r="F905" s="116" t="s">
        <v>705</v>
      </c>
      <c r="G905" s="907"/>
      <c r="H905" s="51"/>
      <c r="I905" s="335"/>
      <c r="J905" s="159"/>
      <c r="K905" s="58"/>
      <c r="L905" s="199"/>
      <c r="M905" s="200"/>
      <c r="O905" s="77" t="b">
        <f t="shared" ref="O905:O967" si="130">ISBLANK(D905)</f>
        <v>1</v>
      </c>
      <c r="P905" s="77" t="b">
        <f t="shared" ref="P905:P967" si="131">ISBLANK(G905)</f>
        <v>1</v>
      </c>
      <c r="Q905" s="77" t="b">
        <f t="shared" ref="Q905:Q967" si="132">ISBLANK(M905)</f>
        <v>1</v>
      </c>
      <c r="R905" s="77">
        <f t="shared" ref="R905:R967" si="133">IF(AND(O905=P905,O905=Q905),,"!!!")</f>
        <v>0</v>
      </c>
      <c r="T905" s="77">
        <v>904</v>
      </c>
    </row>
    <row r="906" spans="1:20" s="5" customFormat="1" ht="22.5" outlineLevel="1">
      <c r="A906" s="29"/>
      <c r="B906" s="613"/>
      <c r="C906" s="616"/>
      <c r="D906" s="30"/>
      <c r="E906" s="107" t="s">
        <v>706</v>
      </c>
      <c r="F906" s="107" t="s">
        <v>707</v>
      </c>
      <c r="G906" s="918"/>
      <c r="H906" s="51"/>
      <c r="I906" s="336"/>
      <c r="J906" s="159"/>
      <c r="K906" s="58"/>
      <c r="L906" s="199"/>
      <c r="M906" s="200"/>
      <c r="O906" s="77" t="b">
        <f t="shared" si="130"/>
        <v>1</v>
      </c>
      <c r="P906" s="77" t="b">
        <f t="shared" si="131"/>
        <v>1</v>
      </c>
      <c r="Q906" s="77" t="b">
        <f t="shared" si="132"/>
        <v>1</v>
      </c>
      <c r="R906" s="77">
        <f t="shared" si="133"/>
        <v>0</v>
      </c>
      <c r="T906" s="77">
        <v>905</v>
      </c>
    </row>
    <row r="907" spans="1:20" s="5" customFormat="1" ht="67.5" outlineLevel="1">
      <c r="A907" s="29"/>
      <c r="B907" s="613"/>
      <c r="C907" s="616"/>
      <c r="D907" s="30"/>
      <c r="E907" s="107" t="s">
        <v>708</v>
      </c>
      <c r="F907" s="107" t="s">
        <v>709</v>
      </c>
      <c r="G907" s="918"/>
      <c r="H907" s="51"/>
      <c r="I907" s="336"/>
      <c r="J907" s="159"/>
      <c r="K907" s="58"/>
      <c r="L907" s="199"/>
      <c r="M907" s="200"/>
      <c r="O907" s="77" t="b">
        <f t="shared" si="130"/>
        <v>1</v>
      </c>
      <c r="P907" s="77" t="b">
        <f t="shared" si="131"/>
        <v>1</v>
      </c>
      <c r="Q907" s="77" t="b">
        <f t="shared" si="132"/>
        <v>1</v>
      </c>
      <c r="R907" s="77">
        <f t="shared" si="133"/>
        <v>0</v>
      </c>
      <c r="T907" s="77">
        <v>906</v>
      </c>
    </row>
    <row r="908" spans="1:20" s="5" customFormat="1" ht="56.25" outlineLevel="1">
      <c r="A908" s="29"/>
      <c r="B908" s="613"/>
      <c r="C908" s="616"/>
      <c r="D908" s="30"/>
      <c r="E908" s="107" t="s">
        <v>710</v>
      </c>
      <c r="F908" s="107" t="s">
        <v>711</v>
      </c>
      <c r="G908" s="918"/>
      <c r="H908" s="51"/>
      <c r="I908" s="336"/>
      <c r="J908" s="159"/>
      <c r="K908" s="58"/>
      <c r="L908" s="199"/>
      <c r="M908" s="200"/>
      <c r="O908" s="77" t="b">
        <f t="shared" si="130"/>
        <v>1</v>
      </c>
      <c r="P908" s="77" t="b">
        <f t="shared" si="131"/>
        <v>1</v>
      </c>
      <c r="Q908" s="77" t="b">
        <f t="shared" si="132"/>
        <v>1</v>
      </c>
      <c r="R908" s="77">
        <f t="shared" si="133"/>
        <v>0</v>
      </c>
      <c r="T908" s="77">
        <v>907</v>
      </c>
    </row>
    <row r="909" spans="1:20" s="5" customFormat="1" ht="123.75" outlineLevel="1">
      <c r="A909" s="29"/>
      <c r="B909" s="613"/>
      <c r="C909" s="616"/>
      <c r="D909" s="30"/>
      <c r="E909" s="107" t="s">
        <v>795</v>
      </c>
      <c r="F909" s="107" t="s">
        <v>796</v>
      </c>
      <c r="G909" s="918"/>
      <c r="H909" s="51"/>
      <c r="I909" s="336"/>
      <c r="J909" s="159"/>
      <c r="K909" s="58"/>
      <c r="L909" s="199"/>
      <c r="M909" s="200"/>
      <c r="O909" s="77" t="b">
        <f t="shared" si="130"/>
        <v>1</v>
      </c>
      <c r="P909" s="77" t="b">
        <f t="shared" si="131"/>
        <v>1</v>
      </c>
      <c r="Q909" s="77" t="b">
        <f t="shared" si="132"/>
        <v>1</v>
      </c>
      <c r="R909" s="77">
        <f t="shared" si="133"/>
        <v>0</v>
      </c>
      <c r="T909" s="77">
        <v>908</v>
      </c>
    </row>
    <row r="910" spans="1:20" s="5" customFormat="1" ht="56.25" outlineLevel="1">
      <c r="A910" s="29"/>
      <c r="B910" s="613"/>
      <c r="C910" s="616"/>
      <c r="D910" s="30"/>
      <c r="E910" s="108" t="s">
        <v>712</v>
      </c>
      <c r="F910" s="108" t="s">
        <v>713</v>
      </c>
      <c r="G910" s="918"/>
      <c r="H910" s="51"/>
      <c r="I910" s="337"/>
      <c r="J910" s="159"/>
      <c r="K910" s="58"/>
      <c r="L910" s="199"/>
      <c r="M910" s="200"/>
      <c r="O910" s="77" t="b">
        <f t="shared" si="130"/>
        <v>1</v>
      </c>
      <c r="P910" s="77" t="b">
        <f t="shared" si="131"/>
        <v>1</v>
      </c>
      <c r="Q910" s="77" t="b">
        <f t="shared" si="132"/>
        <v>1</v>
      </c>
      <c r="R910" s="77">
        <f t="shared" si="133"/>
        <v>0</v>
      </c>
      <c r="T910" s="77">
        <v>909</v>
      </c>
    </row>
    <row r="911" spans="1:20" s="5" customFormat="1" ht="67.5" outlineLevel="1">
      <c r="A911" s="29"/>
      <c r="B911" s="613"/>
      <c r="C911" s="616"/>
      <c r="D911" s="30"/>
      <c r="E911" s="108" t="s">
        <v>714</v>
      </c>
      <c r="F911" s="108" t="s">
        <v>715</v>
      </c>
      <c r="G911" s="918"/>
      <c r="H911" s="51"/>
      <c r="I911" s="337"/>
      <c r="J911" s="159"/>
      <c r="K911" s="58"/>
      <c r="L911" s="199"/>
      <c r="M911" s="200"/>
      <c r="O911" s="77" t="b">
        <f t="shared" si="130"/>
        <v>1</v>
      </c>
      <c r="P911" s="77" t="b">
        <f t="shared" si="131"/>
        <v>1</v>
      </c>
      <c r="Q911" s="77" t="b">
        <f t="shared" si="132"/>
        <v>1</v>
      </c>
      <c r="R911" s="77">
        <f t="shared" si="133"/>
        <v>0</v>
      </c>
      <c r="T911" s="77">
        <v>910</v>
      </c>
    </row>
    <row r="912" spans="1:20" s="5" customFormat="1" ht="67.5" outlineLevel="1">
      <c r="A912" s="29"/>
      <c r="B912" s="613"/>
      <c r="C912" s="616"/>
      <c r="D912" s="30"/>
      <c r="E912" s="108" t="s">
        <v>716</v>
      </c>
      <c r="F912" s="108" t="s">
        <v>717</v>
      </c>
      <c r="G912" s="918"/>
      <c r="H912" s="51"/>
      <c r="I912" s="337"/>
      <c r="J912" s="159"/>
      <c r="K912" s="58"/>
      <c r="L912" s="199"/>
      <c r="M912" s="200"/>
      <c r="O912" s="77" t="b">
        <f t="shared" si="130"/>
        <v>1</v>
      </c>
      <c r="P912" s="77" t="b">
        <f t="shared" si="131"/>
        <v>1</v>
      </c>
      <c r="Q912" s="77" t="b">
        <f t="shared" si="132"/>
        <v>1</v>
      </c>
      <c r="R912" s="77">
        <f t="shared" si="133"/>
        <v>0</v>
      </c>
      <c r="T912" s="77">
        <v>911</v>
      </c>
    </row>
    <row r="913" spans="1:20" s="5" customFormat="1" ht="90" outlineLevel="1">
      <c r="A913" s="29"/>
      <c r="B913" s="613"/>
      <c r="C913" s="616"/>
      <c r="D913" s="30"/>
      <c r="E913" s="108" t="s">
        <v>797</v>
      </c>
      <c r="F913" s="107" t="s">
        <v>798</v>
      </c>
      <c r="G913" s="918"/>
      <c r="H913" s="51"/>
      <c r="I913" s="337"/>
      <c r="J913" s="159"/>
      <c r="K913" s="58"/>
      <c r="L913" s="199"/>
      <c r="M913" s="200"/>
      <c r="O913" s="77" t="b">
        <f t="shared" si="130"/>
        <v>1</v>
      </c>
      <c r="P913" s="77" t="b">
        <f t="shared" si="131"/>
        <v>1</v>
      </c>
      <c r="Q913" s="77" t="b">
        <f t="shared" si="132"/>
        <v>1</v>
      </c>
      <c r="R913" s="77">
        <f t="shared" si="133"/>
        <v>0</v>
      </c>
      <c r="T913" s="77">
        <v>912</v>
      </c>
    </row>
    <row r="914" spans="1:20" s="5" customFormat="1" ht="78.75" outlineLevel="1">
      <c r="A914" s="29"/>
      <c r="B914" s="613"/>
      <c r="C914" s="616"/>
      <c r="D914" s="30"/>
      <c r="E914" s="108" t="s">
        <v>718</v>
      </c>
      <c r="F914" s="108" t="s">
        <v>719</v>
      </c>
      <c r="G914" s="918"/>
      <c r="H914" s="51"/>
      <c r="I914" s="337"/>
      <c r="J914" s="159"/>
      <c r="K914" s="58"/>
      <c r="L914" s="199"/>
      <c r="M914" s="200"/>
      <c r="O914" s="77" t="b">
        <f t="shared" si="130"/>
        <v>1</v>
      </c>
      <c r="P914" s="77" t="b">
        <f t="shared" si="131"/>
        <v>1</v>
      </c>
      <c r="Q914" s="77" t="b">
        <f t="shared" si="132"/>
        <v>1</v>
      </c>
      <c r="R914" s="77">
        <f t="shared" si="133"/>
        <v>0</v>
      </c>
      <c r="T914" s="77">
        <v>913</v>
      </c>
    </row>
    <row r="915" spans="1:20" s="5" customFormat="1" ht="15" outlineLevel="1">
      <c r="A915" s="29"/>
      <c r="B915" s="613"/>
      <c r="C915" s="616"/>
      <c r="D915" s="30"/>
      <c r="E915" s="116"/>
      <c r="F915" s="116"/>
      <c r="G915" s="907"/>
      <c r="H915" s="51"/>
      <c r="I915" s="335"/>
      <c r="J915" s="159"/>
      <c r="K915" s="58"/>
      <c r="L915" s="199"/>
      <c r="M915" s="200"/>
      <c r="O915" s="77" t="b">
        <f t="shared" si="130"/>
        <v>1</v>
      </c>
      <c r="P915" s="77" t="b">
        <f t="shared" si="131"/>
        <v>1</v>
      </c>
      <c r="Q915" s="77" t="b">
        <f t="shared" si="132"/>
        <v>1</v>
      </c>
      <c r="R915" s="77">
        <f t="shared" si="133"/>
        <v>0</v>
      </c>
      <c r="T915" s="77">
        <v>914</v>
      </c>
    </row>
    <row r="916" spans="1:20" s="5" customFormat="1" ht="15" outlineLevel="1">
      <c r="A916" s="29"/>
      <c r="B916" s="613"/>
      <c r="C916" s="616"/>
      <c r="D916" s="30"/>
      <c r="E916" s="116" t="s">
        <v>720</v>
      </c>
      <c r="F916" s="116" t="s">
        <v>721</v>
      </c>
      <c r="G916" s="907"/>
      <c r="H916" s="51"/>
      <c r="I916" s="335"/>
      <c r="J916" s="159"/>
      <c r="K916" s="58"/>
      <c r="L916" s="199"/>
      <c r="M916" s="200"/>
      <c r="O916" s="77" t="b">
        <f t="shared" si="130"/>
        <v>1</v>
      </c>
      <c r="P916" s="77" t="b">
        <f t="shared" si="131"/>
        <v>1</v>
      </c>
      <c r="Q916" s="77" t="b">
        <f t="shared" si="132"/>
        <v>1</v>
      </c>
      <c r="R916" s="77">
        <f t="shared" si="133"/>
        <v>0</v>
      </c>
      <c r="T916" s="77">
        <v>915</v>
      </c>
    </row>
    <row r="917" spans="1:20" s="5" customFormat="1" outlineLevel="1">
      <c r="A917" s="29"/>
      <c r="B917" s="613"/>
      <c r="C917" s="616"/>
      <c r="D917" s="30"/>
      <c r="E917" s="274" t="s">
        <v>722</v>
      </c>
      <c r="F917" s="274" t="s">
        <v>723</v>
      </c>
      <c r="G917" s="906"/>
      <c r="H917" s="171"/>
      <c r="I917" s="369"/>
      <c r="J917" s="159"/>
      <c r="K917" s="58"/>
      <c r="L917" s="199"/>
      <c r="M917" s="200"/>
      <c r="O917" s="77" t="b">
        <f t="shared" si="130"/>
        <v>1</v>
      </c>
      <c r="P917" s="77" t="b">
        <f t="shared" si="131"/>
        <v>1</v>
      </c>
      <c r="Q917" s="77" t="b">
        <f t="shared" si="132"/>
        <v>1</v>
      </c>
      <c r="R917" s="77">
        <f t="shared" si="133"/>
        <v>0</v>
      </c>
      <c r="T917" s="77">
        <v>916</v>
      </c>
    </row>
    <row r="918" spans="1:20" s="5" customFormat="1" outlineLevel="1">
      <c r="A918" s="29"/>
      <c r="B918" s="606">
        <v>400</v>
      </c>
      <c r="C918" s="616">
        <v>411</v>
      </c>
      <c r="D918" s="109">
        <v>63</v>
      </c>
      <c r="E918" s="120" t="s">
        <v>726</v>
      </c>
      <c r="F918" s="120" t="s">
        <v>726</v>
      </c>
      <c r="G918" s="906">
        <v>33</v>
      </c>
      <c r="H918" s="32" t="s">
        <v>725</v>
      </c>
      <c r="I918" s="315"/>
      <c r="J918" s="159">
        <v>0</v>
      </c>
      <c r="K918" s="58">
        <v>0</v>
      </c>
      <c r="L918" s="199">
        <f>J918+K918</f>
        <v>0</v>
      </c>
      <c r="M918" s="200">
        <f>L918*(G918+I918)</f>
        <v>0</v>
      </c>
      <c r="O918" s="77" t="b">
        <f t="shared" si="130"/>
        <v>0</v>
      </c>
      <c r="P918" s="77" t="b">
        <f t="shared" si="131"/>
        <v>0</v>
      </c>
      <c r="Q918" s="77" t="b">
        <f t="shared" si="132"/>
        <v>0</v>
      </c>
      <c r="R918" s="77">
        <f t="shared" si="133"/>
        <v>0</v>
      </c>
      <c r="T918" s="77">
        <v>917</v>
      </c>
    </row>
    <row r="919" spans="1:20" s="5" customFormat="1" outlineLevel="1">
      <c r="A919" s="29"/>
      <c r="B919" s="606">
        <v>400</v>
      </c>
      <c r="C919" s="616">
        <v>411</v>
      </c>
      <c r="D919" s="109">
        <v>64</v>
      </c>
      <c r="E919" s="120" t="s">
        <v>729</v>
      </c>
      <c r="F919" s="120" t="s">
        <v>729</v>
      </c>
      <c r="G919" s="906">
        <v>3</v>
      </c>
      <c r="H919" s="32" t="s">
        <v>725</v>
      </c>
      <c r="I919" s="315"/>
      <c r="J919" s="159">
        <v>0</v>
      </c>
      <c r="K919" s="58">
        <v>0</v>
      </c>
      <c r="L919" s="199">
        <f>J919+K919</f>
        <v>0</v>
      </c>
      <c r="M919" s="200">
        <f>L919*(G919+I919)</f>
        <v>0</v>
      </c>
      <c r="O919" s="77" t="b">
        <f t="shared" si="130"/>
        <v>0</v>
      </c>
      <c r="P919" s="77" t="b">
        <f t="shared" si="131"/>
        <v>0</v>
      </c>
      <c r="Q919" s="77" t="b">
        <f t="shared" si="132"/>
        <v>0</v>
      </c>
      <c r="R919" s="77">
        <f t="shared" si="133"/>
        <v>0</v>
      </c>
      <c r="T919" s="77">
        <v>918</v>
      </c>
    </row>
    <row r="920" spans="1:20" s="5" customFormat="1" outlineLevel="1">
      <c r="A920" s="29"/>
      <c r="B920" s="606">
        <v>400</v>
      </c>
      <c r="C920" s="616">
        <v>411</v>
      </c>
      <c r="D920" s="109">
        <v>65</v>
      </c>
      <c r="E920" s="120" t="s">
        <v>730</v>
      </c>
      <c r="F920" s="120" t="s">
        <v>730</v>
      </c>
      <c r="G920" s="906">
        <v>249</v>
      </c>
      <c r="H920" s="32" t="s">
        <v>725</v>
      </c>
      <c r="I920" s="315"/>
      <c r="J920" s="159">
        <v>0</v>
      </c>
      <c r="K920" s="58">
        <v>0</v>
      </c>
      <c r="L920" s="199">
        <f>J920+K920</f>
        <v>0</v>
      </c>
      <c r="M920" s="200">
        <f>L920*(G920+I920)</f>
        <v>0</v>
      </c>
      <c r="O920" s="77" t="b">
        <f t="shared" si="130"/>
        <v>0</v>
      </c>
      <c r="P920" s="77" t="b">
        <f t="shared" si="131"/>
        <v>0</v>
      </c>
      <c r="Q920" s="77" t="b">
        <f t="shared" si="132"/>
        <v>0</v>
      </c>
      <c r="R920" s="77">
        <f t="shared" si="133"/>
        <v>0</v>
      </c>
      <c r="T920" s="77">
        <v>919</v>
      </c>
    </row>
    <row r="921" spans="1:20" s="5" customFormat="1" outlineLevel="1">
      <c r="A921" s="29"/>
      <c r="B921" s="606">
        <v>400</v>
      </c>
      <c r="C921" s="616">
        <v>411</v>
      </c>
      <c r="D921" s="109">
        <v>66</v>
      </c>
      <c r="E921" s="120" t="s">
        <v>731</v>
      </c>
      <c r="F921" s="120" t="s">
        <v>731</v>
      </c>
      <c r="G921" s="906">
        <v>167</v>
      </c>
      <c r="H921" s="32" t="s">
        <v>725</v>
      </c>
      <c r="I921" s="315"/>
      <c r="J921" s="159">
        <v>0</v>
      </c>
      <c r="K921" s="58">
        <v>0</v>
      </c>
      <c r="L921" s="199">
        <f>J921+K921</f>
        <v>0</v>
      </c>
      <c r="M921" s="200">
        <f>L921*(G921+I921)</f>
        <v>0</v>
      </c>
      <c r="O921" s="77" t="b">
        <f t="shared" si="130"/>
        <v>0</v>
      </c>
      <c r="P921" s="77" t="b">
        <f t="shared" si="131"/>
        <v>0</v>
      </c>
      <c r="Q921" s="77" t="b">
        <f t="shared" si="132"/>
        <v>0</v>
      </c>
      <c r="R921" s="77">
        <f t="shared" si="133"/>
        <v>0</v>
      </c>
      <c r="T921" s="77">
        <v>920</v>
      </c>
    </row>
    <row r="922" spans="1:20" s="5" customFormat="1" outlineLevel="1">
      <c r="A922" s="29"/>
      <c r="B922" s="606">
        <v>400</v>
      </c>
      <c r="C922" s="616">
        <v>411</v>
      </c>
      <c r="D922" s="109">
        <v>67</v>
      </c>
      <c r="E922" s="120" t="s">
        <v>766</v>
      </c>
      <c r="F922" s="120" t="s">
        <v>766</v>
      </c>
      <c r="G922" s="906">
        <v>291</v>
      </c>
      <c r="H922" s="32" t="s">
        <v>725</v>
      </c>
      <c r="I922" s="315"/>
      <c r="J922" s="159">
        <v>0</v>
      </c>
      <c r="K922" s="58">
        <v>0</v>
      </c>
      <c r="L922" s="199">
        <f>J922+K922</f>
        <v>0</v>
      </c>
      <c r="M922" s="200">
        <f>L922*(G922+I922)</f>
        <v>0</v>
      </c>
      <c r="O922" s="77" t="b">
        <f t="shared" si="130"/>
        <v>0</v>
      </c>
      <c r="P922" s="77" t="b">
        <f t="shared" si="131"/>
        <v>0</v>
      </c>
      <c r="Q922" s="77" t="b">
        <f t="shared" si="132"/>
        <v>0</v>
      </c>
      <c r="R922" s="77">
        <f t="shared" si="133"/>
        <v>0</v>
      </c>
      <c r="T922" s="77">
        <v>921</v>
      </c>
    </row>
    <row r="923" spans="1:20" s="5" customFormat="1" outlineLevel="1">
      <c r="A923" s="29"/>
      <c r="B923" s="613"/>
      <c r="C923" s="616"/>
      <c r="D923" s="30"/>
      <c r="E923" s="116" t="s">
        <v>799</v>
      </c>
      <c r="F923" s="116" t="s">
        <v>800</v>
      </c>
      <c r="G923" s="906"/>
      <c r="H923" s="32"/>
      <c r="I923" s="315"/>
      <c r="J923" s="159"/>
      <c r="K923" s="58"/>
      <c r="L923" s="199"/>
      <c r="M923" s="200"/>
      <c r="O923" s="77" t="b">
        <f t="shared" si="130"/>
        <v>1</v>
      </c>
      <c r="P923" s="77" t="b">
        <f t="shared" si="131"/>
        <v>1</v>
      </c>
      <c r="Q923" s="77" t="b">
        <f t="shared" si="132"/>
        <v>1</v>
      </c>
      <c r="R923" s="77">
        <f t="shared" si="133"/>
        <v>0</v>
      </c>
      <c r="T923" s="77">
        <v>922</v>
      </c>
    </row>
    <row r="924" spans="1:20" s="5" customFormat="1" outlineLevel="1">
      <c r="A924" s="29"/>
      <c r="B924" s="606">
        <v>400</v>
      </c>
      <c r="C924" s="616">
        <v>411</v>
      </c>
      <c r="D924" s="109">
        <v>68</v>
      </c>
      <c r="E924" s="116" t="s">
        <v>801</v>
      </c>
      <c r="F924" s="116" t="s">
        <v>802</v>
      </c>
      <c r="G924" s="906">
        <v>2</v>
      </c>
      <c r="H924" s="32" t="s">
        <v>742</v>
      </c>
      <c r="I924" s="315"/>
      <c r="J924" s="159">
        <v>0</v>
      </c>
      <c r="K924" s="58">
        <v>0</v>
      </c>
      <c r="L924" s="199">
        <f>J924+K924</f>
        <v>0</v>
      </c>
      <c r="M924" s="200">
        <f>L924*(G924+I924)</f>
        <v>0</v>
      </c>
      <c r="O924" s="77" t="b">
        <f t="shared" si="130"/>
        <v>0</v>
      </c>
      <c r="P924" s="77" t="b">
        <f t="shared" si="131"/>
        <v>0</v>
      </c>
      <c r="Q924" s="77" t="b">
        <f t="shared" si="132"/>
        <v>0</v>
      </c>
      <c r="R924" s="77">
        <f t="shared" si="133"/>
        <v>0</v>
      </c>
      <c r="T924" s="77">
        <v>923</v>
      </c>
    </row>
    <row r="925" spans="1:20" s="5" customFormat="1" outlineLevel="1">
      <c r="A925" s="29"/>
      <c r="B925" s="606">
        <v>400</v>
      </c>
      <c r="C925" s="616">
        <v>411</v>
      </c>
      <c r="D925" s="109">
        <v>69</v>
      </c>
      <c r="E925" s="116" t="s">
        <v>803</v>
      </c>
      <c r="F925" s="116" t="s">
        <v>804</v>
      </c>
      <c r="G925" s="906">
        <v>2</v>
      </c>
      <c r="H925" s="32" t="s">
        <v>742</v>
      </c>
      <c r="I925" s="315"/>
      <c r="J925" s="159">
        <v>0</v>
      </c>
      <c r="K925" s="58">
        <v>0</v>
      </c>
      <c r="L925" s="199">
        <f>J925+K925</f>
        <v>0</v>
      </c>
      <c r="M925" s="200">
        <f>L925*(G925+I925)</f>
        <v>0</v>
      </c>
      <c r="O925" s="77" t="b">
        <f t="shared" si="130"/>
        <v>0</v>
      </c>
      <c r="P925" s="77" t="b">
        <f t="shared" si="131"/>
        <v>0</v>
      </c>
      <c r="Q925" s="77" t="b">
        <f t="shared" si="132"/>
        <v>0</v>
      </c>
      <c r="R925" s="77">
        <f t="shared" si="133"/>
        <v>0</v>
      </c>
      <c r="T925" s="77">
        <v>924</v>
      </c>
    </row>
    <row r="926" spans="1:20" s="5" customFormat="1" ht="56.25" outlineLevel="1">
      <c r="A926" s="29"/>
      <c r="B926" s="613"/>
      <c r="C926" s="616"/>
      <c r="D926" s="30"/>
      <c r="E926" s="38" t="s">
        <v>805</v>
      </c>
      <c r="F926" s="38" t="s">
        <v>806</v>
      </c>
      <c r="G926" s="906"/>
      <c r="H926" s="32"/>
      <c r="I926" s="315"/>
      <c r="J926" s="159"/>
      <c r="K926" s="58"/>
      <c r="L926" s="199"/>
      <c r="M926" s="200"/>
      <c r="O926" s="77" t="b">
        <f t="shared" si="130"/>
        <v>1</v>
      </c>
      <c r="P926" s="77" t="b">
        <f t="shared" si="131"/>
        <v>1</v>
      </c>
      <c r="Q926" s="77" t="b">
        <f t="shared" si="132"/>
        <v>1</v>
      </c>
      <c r="R926" s="77">
        <f t="shared" si="133"/>
        <v>0</v>
      </c>
      <c r="T926" s="77">
        <v>925</v>
      </c>
    </row>
    <row r="927" spans="1:20" s="5" customFormat="1" outlineLevel="1">
      <c r="A927" s="29"/>
      <c r="B927" s="606">
        <v>400</v>
      </c>
      <c r="C927" s="616">
        <v>411</v>
      </c>
      <c r="D927" s="109">
        <v>70</v>
      </c>
      <c r="E927" s="38" t="s">
        <v>746</v>
      </c>
      <c r="F927" s="38" t="s">
        <v>746</v>
      </c>
      <c r="G927" s="906">
        <v>1</v>
      </c>
      <c r="H927" s="32" t="s">
        <v>742</v>
      </c>
      <c r="I927" s="315"/>
      <c r="J927" s="159">
        <v>0</v>
      </c>
      <c r="K927" s="58">
        <v>0</v>
      </c>
      <c r="L927" s="199">
        <f t="shared" ref="L927:L937" si="134">J927+K927</f>
        <v>0</v>
      </c>
      <c r="M927" s="200">
        <f t="shared" ref="M927:M937" si="135">L927*(G927+I927)</f>
        <v>0</v>
      </c>
      <c r="O927" s="77" t="b">
        <f t="shared" si="130"/>
        <v>0</v>
      </c>
      <c r="P927" s="77" t="b">
        <f t="shared" si="131"/>
        <v>0</v>
      </c>
      <c r="Q927" s="77" t="b">
        <f t="shared" si="132"/>
        <v>0</v>
      </c>
      <c r="R927" s="77">
        <f t="shared" si="133"/>
        <v>0</v>
      </c>
      <c r="T927" s="77">
        <v>926</v>
      </c>
    </row>
    <row r="928" spans="1:20" s="5" customFormat="1" outlineLevel="1">
      <c r="A928" s="29"/>
      <c r="B928" s="606">
        <v>400</v>
      </c>
      <c r="C928" s="616">
        <v>411</v>
      </c>
      <c r="D928" s="109">
        <v>71</v>
      </c>
      <c r="E928" s="38" t="s">
        <v>807</v>
      </c>
      <c r="F928" s="38" t="s">
        <v>807</v>
      </c>
      <c r="G928" s="906">
        <v>1</v>
      </c>
      <c r="H928" s="32" t="s">
        <v>742</v>
      </c>
      <c r="I928" s="315"/>
      <c r="J928" s="159">
        <v>0</v>
      </c>
      <c r="K928" s="58">
        <v>0</v>
      </c>
      <c r="L928" s="199">
        <f t="shared" si="134"/>
        <v>0</v>
      </c>
      <c r="M928" s="200">
        <f t="shared" si="135"/>
        <v>0</v>
      </c>
      <c r="O928" s="77" t="b">
        <f t="shared" si="130"/>
        <v>0</v>
      </c>
      <c r="P928" s="77" t="b">
        <f t="shared" si="131"/>
        <v>0</v>
      </c>
      <c r="Q928" s="77" t="b">
        <f t="shared" si="132"/>
        <v>0</v>
      </c>
      <c r="R928" s="77">
        <f t="shared" si="133"/>
        <v>0</v>
      </c>
      <c r="T928" s="77">
        <v>927</v>
      </c>
    </row>
    <row r="929" spans="1:20" s="5" customFormat="1" ht="123.75" outlineLevel="1">
      <c r="A929" s="29" t="s">
        <v>5251</v>
      </c>
      <c r="B929" s="606">
        <v>400</v>
      </c>
      <c r="C929" s="616">
        <v>411</v>
      </c>
      <c r="D929" s="109">
        <v>72</v>
      </c>
      <c r="E929" s="38" t="s">
        <v>808</v>
      </c>
      <c r="F929" s="38" t="s">
        <v>809</v>
      </c>
      <c r="G929" s="906">
        <v>1</v>
      </c>
      <c r="H929" s="32" t="s">
        <v>742</v>
      </c>
      <c r="I929" s="315"/>
      <c r="J929" s="159">
        <v>0</v>
      </c>
      <c r="K929" s="58">
        <v>0</v>
      </c>
      <c r="L929" s="199">
        <f t="shared" si="134"/>
        <v>0</v>
      </c>
      <c r="M929" s="200">
        <f t="shared" si="135"/>
        <v>0</v>
      </c>
      <c r="O929" s="77" t="b">
        <f t="shared" si="130"/>
        <v>0</v>
      </c>
      <c r="P929" s="77" t="b">
        <f t="shared" si="131"/>
        <v>0</v>
      </c>
      <c r="Q929" s="77" t="b">
        <f t="shared" si="132"/>
        <v>0</v>
      </c>
      <c r="R929" s="77">
        <f t="shared" si="133"/>
        <v>0</v>
      </c>
      <c r="T929" s="77">
        <v>928</v>
      </c>
    </row>
    <row r="930" spans="1:20" s="5" customFormat="1" ht="123.75" outlineLevel="1">
      <c r="A930" s="29"/>
      <c r="B930" s="606">
        <v>400</v>
      </c>
      <c r="C930" s="616">
        <v>411</v>
      </c>
      <c r="D930" s="109">
        <v>73</v>
      </c>
      <c r="E930" s="38" t="s">
        <v>810</v>
      </c>
      <c r="F930" s="38" t="s">
        <v>811</v>
      </c>
      <c r="G930" s="906">
        <v>1</v>
      </c>
      <c r="H930" s="32" t="s">
        <v>742</v>
      </c>
      <c r="I930" s="315"/>
      <c r="J930" s="159">
        <v>0</v>
      </c>
      <c r="K930" s="58">
        <v>0</v>
      </c>
      <c r="L930" s="199">
        <f t="shared" si="134"/>
        <v>0</v>
      </c>
      <c r="M930" s="200">
        <f t="shared" si="135"/>
        <v>0</v>
      </c>
      <c r="O930" s="77" t="b">
        <f t="shared" si="130"/>
        <v>0</v>
      </c>
      <c r="P930" s="77" t="b">
        <f t="shared" si="131"/>
        <v>0</v>
      </c>
      <c r="Q930" s="77" t="b">
        <f t="shared" si="132"/>
        <v>0</v>
      </c>
      <c r="R930" s="77">
        <f t="shared" si="133"/>
        <v>0</v>
      </c>
      <c r="T930" s="77">
        <v>929</v>
      </c>
    </row>
    <row r="931" spans="1:20" s="5" customFormat="1" ht="123.75" outlineLevel="1">
      <c r="A931" s="29"/>
      <c r="B931" s="606">
        <v>400</v>
      </c>
      <c r="C931" s="616">
        <v>411</v>
      </c>
      <c r="D931" s="109">
        <v>74</v>
      </c>
      <c r="E931" s="38" t="s">
        <v>812</v>
      </c>
      <c r="F931" s="38" t="s">
        <v>813</v>
      </c>
      <c r="G931" s="906">
        <v>1</v>
      </c>
      <c r="H931" s="32" t="s">
        <v>742</v>
      </c>
      <c r="I931" s="315"/>
      <c r="J931" s="159">
        <v>0</v>
      </c>
      <c r="K931" s="58">
        <v>0</v>
      </c>
      <c r="L931" s="199">
        <f t="shared" si="134"/>
        <v>0</v>
      </c>
      <c r="M931" s="200">
        <f t="shared" si="135"/>
        <v>0</v>
      </c>
      <c r="O931" s="77" t="b">
        <f t="shared" si="130"/>
        <v>0</v>
      </c>
      <c r="P931" s="77" t="b">
        <f t="shared" si="131"/>
        <v>0</v>
      </c>
      <c r="Q931" s="77" t="b">
        <f t="shared" si="132"/>
        <v>0</v>
      </c>
      <c r="R931" s="77">
        <f t="shared" si="133"/>
        <v>0</v>
      </c>
      <c r="T931" s="77">
        <v>930</v>
      </c>
    </row>
    <row r="932" spans="1:20" s="5" customFormat="1" ht="225" outlineLevel="1">
      <c r="A932" s="29"/>
      <c r="B932" s="606">
        <v>400</v>
      </c>
      <c r="C932" s="637">
        <v>411</v>
      </c>
      <c r="D932" s="109">
        <v>75</v>
      </c>
      <c r="E932" s="38" t="s">
        <v>814</v>
      </c>
      <c r="F932" s="38" t="s">
        <v>815</v>
      </c>
      <c r="G932" s="906">
        <v>20</v>
      </c>
      <c r="H932" s="32" t="s">
        <v>742</v>
      </c>
      <c r="I932" s="315"/>
      <c r="J932" s="159">
        <v>0</v>
      </c>
      <c r="K932" s="58">
        <v>0</v>
      </c>
      <c r="L932" s="199">
        <f t="shared" si="134"/>
        <v>0</v>
      </c>
      <c r="M932" s="200">
        <f t="shared" si="135"/>
        <v>0</v>
      </c>
      <c r="O932" s="77" t="b">
        <f t="shared" si="130"/>
        <v>0</v>
      </c>
      <c r="P932" s="77" t="b">
        <f t="shared" si="131"/>
        <v>0</v>
      </c>
      <c r="Q932" s="77" t="b">
        <f t="shared" si="132"/>
        <v>0</v>
      </c>
      <c r="R932" s="77">
        <f t="shared" si="133"/>
        <v>0</v>
      </c>
      <c r="T932" s="77">
        <v>931</v>
      </c>
    </row>
    <row r="933" spans="1:20" s="5" customFormat="1" ht="78.75" outlineLevel="1">
      <c r="A933" s="29" t="s">
        <v>5251</v>
      </c>
      <c r="B933" s="606">
        <v>400</v>
      </c>
      <c r="C933" s="690">
        <v>412</v>
      </c>
      <c r="D933" s="146">
        <v>1</v>
      </c>
      <c r="E933" s="120" t="s">
        <v>5776</v>
      </c>
      <c r="F933" s="120" t="s">
        <v>748</v>
      </c>
      <c r="G933" s="904">
        <v>6</v>
      </c>
      <c r="H933" s="32" t="s">
        <v>742</v>
      </c>
      <c r="I933" s="315"/>
      <c r="J933" s="159">
        <v>0</v>
      </c>
      <c r="K933" s="58">
        <v>0</v>
      </c>
      <c r="L933" s="199">
        <f t="shared" si="134"/>
        <v>0</v>
      </c>
      <c r="M933" s="200">
        <f t="shared" si="135"/>
        <v>0</v>
      </c>
      <c r="O933" s="77" t="b">
        <f t="shared" si="130"/>
        <v>0</v>
      </c>
      <c r="P933" s="77" t="b">
        <f t="shared" si="131"/>
        <v>0</v>
      </c>
      <c r="Q933" s="77" t="b">
        <f t="shared" si="132"/>
        <v>0</v>
      </c>
      <c r="R933" s="77">
        <f t="shared" si="133"/>
        <v>0</v>
      </c>
      <c r="T933" s="77">
        <v>932</v>
      </c>
    </row>
    <row r="934" spans="1:20" s="5" customFormat="1" outlineLevel="1">
      <c r="A934" s="29"/>
      <c r="B934" s="606">
        <v>400</v>
      </c>
      <c r="C934" s="616">
        <v>412</v>
      </c>
      <c r="D934" s="146">
        <v>2</v>
      </c>
      <c r="E934" s="120" t="s">
        <v>784</v>
      </c>
      <c r="F934" s="120" t="s">
        <v>785</v>
      </c>
      <c r="G934" s="904">
        <v>1</v>
      </c>
      <c r="H934" s="32" t="s">
        <v>786</v>
      </c>
      <c r="I934" s="315"/>
      <c r="J934" s="159">
        <v>0</v>
      </c>
      <c r="K934" s="58">
        <v>0</v>
      </c>
      <c r="L934" s="199">
        <f t="shared" si="134"/>
        <v>0</v>
      </c>
      <c r="M934" s="200">
        <f t="shared" si="135"/>
        <v>0</v>
      </c>
      <c r="O934" s="77" t="b">
        <f t="shared" si="130"/>
        <v>0</v>
      </c>
      <c r="P934" s="77" t="b">
        <f t="shared" si="131"/>
        <v>0</v>
      </c>
      <c r="Q934" s="77" t="b">
        <f t="shared" si="132"/>
        <v>0</v>
      </c>
      <c r="R934" s="77">
        <f t="shared" si="133"/>
        <v>0</v>
      </c>
      <c r="T934" s="77">
        <v>933</v>
      </c>
    </row>
    <row r="935" spans="1:20" s="5" customFormat="1" ht="112.5" outlineLevel="1">
      <c r="A935" s="29"/>
      <c r="B935" s="606">
        <v>400</v>
      </c>
      <c r="C935" s="616">
        <v>411</v>
      </c>
      <c r="D935" s="109">
        <v>76</v>
      </c>
      <c r="E935" s="111" t="s">
        <v>787</v>
      </c>
      <c r="F935" s="120" t="s">
        <v>788</v>
      </c>
      <c r="G935" s="904">
        <v>2340</v>
      </c>
      <c r="H935" s="32" t="s">
        <v>286</v>
      </c>
      <c r="I935" s="315"/>
      <c r="J935" s="159">
        <v>0</v>
      </c>
      <c r="K935" s="58">
        <v>0</v>
      </c>
      <c r="L935" s="199">
        <f t="shared" si="134"/>
        <v>0</v>
      </c>
      <c r="M935" s="200">
        <f t="shared" si="135"/>
        <v>0</v>
      </c>
      <c r="O935" s="77" t="b">
        <f t="shared" si="130"/>
        <v>0</v>
      </c>
      <c r="P935" s="77" t="b">
        <f t="shared" si="131"/>
        <v>0</v>
      </c>
      <c r="Q935" s="77" t="b">
        <f t="shared" si="132"/>
        <v>0</v>
      </c>
      <c r="R935" s="77">
        <f t="shared" si="133"/>
        <v>0</v>
      </c>
      <c r="T935" s="77">
        <v>934</v>
      </c>
    </row>
    <row r="936" spans="1:20" s="5" customFormat="1" ht="56.25" outlineLevel="1">
      <c r="A936" s="29"/>
      <c r="B936" s="606">
        <v>400</v>
      </c>
      <c r="C936" s="616">
        <v>411</v>
      </c>
      <c r="D936" s="109">
        <v>77</v>
      </c>
      <c r="E936" s="120" t="s">
        <v>789</v>
      </c>
      <c r="F936" s="120" t="s">
        <v>816</v>
      </c>
      <c r="G936" s="904">
        <v>1</v>
      </c>
      <c r="H936" s="32" t="s">
        <v>786</v>
      </c>
      <c r="I936" s="315"/>
      <c r="J936" s="159">
        <v>0</v>
      </c>
      <c r="K936" s="58">
        <v>0</v>
      </c>
      <c r="L936" s="199">
        <f t="shared" si="134"/>
        <v>0</v>
      </c>
      <c r="M936" s="200">
        <f t="shared" si="135"/>
        <v>0</v>
      </c>
      <c r="O936" s="77" t="b">
        <f t="shared" si="130"/>
        <v>0</v>
      </c>
      <c r="P936" s="77" t="b">
        <f t="shared" si="131"/>
        <v>0</v>
      </c>
      <c r="Q936" s="77" t="b">
        <f t="shared" si="132"/>
        <v>0</v>
      </c>
      <c r="R936" s="77">
        <f t="shared" si="133"/>
        <v>0</v>
      </c>
      <c r="T936" s="77">
        <v>935</v>
      </c>
    </row>
    <row r="937" spans="1:20" s="5" customFormat="1" ht="22.5" outlineLevel="1">
      <c r="A937" s="29"/>
      <c r="B937" s="606">
        <v>400</v>
      </c>
      <c r="C937" s="616">
        <v>411</v>
      </c>
      <c r="D937" s="109">
        <v>78</v>
      </c>
      <c r="E937" s="120" t="s">
        <v>791</v>
      </c>
      <c r="F937" s="120" t="s">
        <v>792</v>
      </c>
      <c r="G937" s="904">
        <v>1</v>
      </c>
      <c r="H937" s="32" t="s">
        <v>786</v>
      </c>
      <c r="I937" s="315"/>
      <c r="J937" s="159">
        <v>0</v>
      </c>
      <c r="K937" s="58">
        <v>0</v>
      </c>
      <c r="L937" s="199">
        <f t="shared" si="134"/>
        <v>0</v>
      </c>
      <c r="M937" s="200">
        <f t="shared" si="135"/>
        <v>0</v>
      </c>
      <c r="O937" s="77" t="b">
        <f t="shared" si="130"/>
        <v>0</v>
      </c>
      <c r="P937" s="77" t="b">
        <f t="shared" si="131"/>
        <v>0</v>
      </c>
      <c r="Q937" s="77" t="b">
        <f t="shared" si="132"/>
        <v>0</v>
      </c>
      <c r="R937" s="77">
        <f t="shared" si="133"/>
        <v>0</v>
      </c>
      <c r="T937" s="77">
        <v>936</v>
      </c>
    </row>
    <row r="938" spans="1:20" s="5" customFormat="1" ht="13.5" outlineLevel="1" thickBot="1">
      <c r="A938" s="29"/>
      <c r="B938" s="613">
        <v>400</v>
      </c>
      <c r="C938" s="617">
        <v>411</v>
      </c>
      <c r="D938" s="37"/>
      <c r="E938" s="38"/>
      <c r="F938" s="38"/>
      <c r="G938" s="906"/>
      <c r="H938" s="39"/>
      <c r="I938" s="315"/>
      <c r="J938" s="159"/>
      <c r="K938" s="159"/>
      <c r="L938" s="232"/>
      <c r="M938" s="200"/>
      <c r="O938" s="77" t="b">
        <f t="shared" si="130"/>
        <v>1</v>
      </c>
      <c r="P938" s="77" t="b">
        <f t="shared" si="131"/>
        <v>1</v>
      </c>
      <c r="Q938" s="77" t="b">
        <f t="shared" si="132"/>
        <v>1</v>
      </c>
      <c r="R938" s="77">
        <f t="shared" si="133"/>
        <v>0</v>
      </c>
      <c r="T938" s="77">
        <v>937</v>
      </c>
    </row>
    <row r="939" spans="1:20" s="5" customFormat="1" ht="13.5" outlineLevel="1" thickBot="1">
      <c r="A939" s="112"/>
      <c r="B939" s="633"/>
      <c r="C939" s="634"/>
      <c r="D939" s="435"/>
      <c r="E939" s="491" t="s">
        <v>198</v>
      </c>
      <c r="F939" s="491" t="s">
        <v>199</v>
      </c>
      <c r="G939" s="920"/>
      <c r="H939" s="492"/>
      <c r="I939" s="493"/>
      <c r="J939" s="494"/>
      <c r="K939" s="494"/>
      <c r="L939" s="495"/>
      <c r="M939" s="496">
        <f>SUM(M899:M938)</f>
        <v>0</v>
      </c>
      <c r="O939" s="77" t="b">
        <f t="shared" si="130"/>
        <v>1</v>
      </c>
      <c r="P939" s="77" t="b">
        <f t="shared" si="131"/>
        <v>1</v>
      </c>
      <c r="Q939" s="77" t="b">
        <f t="shared" si="132"/>
        <v>0</v>
      </c>
      <c r="R939" s="77" t="str">
        <f t="shared" si="133"/>
        <v>!!!</v>
      </c>
      <c r="T939" s="77">
        <v>938</v>
      </c>
    </row>
    <row r="940" spans="1:20" s="5" customFormat="1" ht="15.75" outlineLevel="1" thickBot="1">
      <c r="A940" s="583"/>
      <c r="B940" s="638">
        <v>400</v>
      </c>
      <c r="C940" s="639">
        <v>411</v>
      </c>
      <c r="D940" s="568"/>
      <c r="E940" s="117" t="s">
        <v>200</v>
      </c>
      <c r="F940" s="117" t="s">
        <v>201</v>
      </c>
      <c r="G940" s="922"/>
      <c r="H940" s="118"/>
      <c r="I940" s="339"/>
      <c r="J940" s="306"/>
      <c r="K940" s="119"/>
      <c r="L940" s="220"/>
      <c r="M940" s="221"/>
      <c r="O940" s="77" t="b">
        <f t="shared" si="130"/>
        <v>1</v>
      </c>
      <c r="P940" s="77" t="b">
        <f t="shared" si="131"/>
        <v>1</v>
      </c>
      <c r="Q940" s="77" t="b">
        <f t="shared" si="132"/>
        <v>1</v>
      </c>
      <c r="R940" s="77">
        <f t="shared" si="133"/>
        <v>0</v>
      </c>
      <c r="T940" s="77">
        <v>939</v>
      </c>
    </row>
    <row r="941" spans="1:20" s="5" customFormat="1" ht="15" outlineLevel="1">
      <c r="A941" s="169"/>
      <c r="B941" s="618">
        <v>400</v>
      </c>
      <c r="C941" s="619">
        <v>412</v>
      </c>
      <c r="D941" s="438"/>
      <c r="E941" s="63"/>
      <c r="F941" s="63"/>
      <c r="G941" s="907"/>
      <c r="H941" s="51"/>
      <c r="I941" s="335"/>
      <c r="J941" s="300"/>
      <c r="K941" s="52"/>
      <c r="L941" s="197"/>
      <c r="M941" s="198"/>
      <c r="O941" s="77" t="b">
        <f t="shared" si="130"/>
        <v>1</v>
      </c>
      <c r="P941" s="77" t="b">
        <f t="shared" si="131"/>
        <v>1</v>
      </c>
      <c r="Q941" s="77" t="b">
        <f t="shared" si="132"/>
        <v>1</v>
      </c>
      <c r="R941" s="77">
        <f t="shared" si="133"/>
        <v>0</v>
      </c>
      <c r="T941" s="77">
        <v>940</v>
      </c>
    </row>
    <row r="942" spans="1:20" s="5" customFormat="1" ht="15" outlineLevel="1">
      <c r="A942" s="169"/>
      <c r="B942" s="618"/>
      <c r="C942" s="619"/>
      <c r="D942" s="438"/>
      <c r="E942" s="497" t="s">
        <v>740</v>
      </c>
      <c r="F942" s="497" t="s">
        <v>741</v>
      </c>
      <c r="G942" s="907"/>
      <c r="H942" s="51"/>
      <c r="I942" s="335"/>
      <c r="J942" s="300"/>
      <c r="K942" s="52"/>
      <c r="L942" s="197"/>
      <c r="M942" s="198"/>
      <c r="O942" s="77" t="b">
        <f t="shared" si="130"/>
        <v>1</v>
      </c>
      <c r="P942" s="77" t="b">
        <f t="shared" si="131"/>
        <v>1</v>
      </c>
      <c r="Q942" s="77" t="b">
        <f t="shared" si="132"/>
        <v>1</v>
      </c>
      <c r="R942" s="77">
        <f t="shared" si="133"/>
        <v>0</v>
      </c>
      <c r="T942" s="77">
        <v>941</v>
      </c>
    </row>
    <row r="943" spans="1:20" s="5" customFormat="1" ht="24" outlineLevel="1">
      <c r="A943" s="169"/>
      <c r="B943" s="618"/>
      <c r="C943" s="619"/>
      <c r="D943" s="438"/>
      <c r="E943" s="271" t="s">
        <v>817</v>
      </c>
      <c r="F943" s="271" t="s">
        <v>818</v>
      </c>
      <c r="G943" s="907"/>
      <c r="H943" s="51"/>
      <c r="I943" s="335"/>
      <c r="J943" s="300"/>
      <c r="K943" s="52"/>
      <c r="L943" s="197"/>
      <c r="M943" s="198"/>
      <c r="O943" s="77" t="b">
        <f t="shared" si="130"/>
        <v>1</v>
      </c>
      <c r="P943" s="77" t="b">
        <f t="shared" si="131"/>
        <v>1</v>
      </c>
      <c r="Q943" s="77" t="b">
        <f t="shared" si="132"/>
        <v>1</v>
      </c>
      <c r="R943" s="77">
        <f t="shared" si="133"/>
        <v>0</v>
      </c>
      <c r="T943" s="77">
        <v>942</v>
      </c>
    </row>
    <row r="944" spans="1:20" s="5" customFormat="1" ht="24" outlineLevel="1">
      <c r="A944" s="169"/>
      <c r="B944" s="618"/>
      <c r="C944" s="619"/>
      <c r="D944" s="438"/>
      <c r="E944" s="271" t="s">
        <v>819</v>
      </c>
      <c r="F944" s="271" t="s">
        <v>820</v>
      </c>
      <c r="G944" s="907"/>
      <c r="H944" s="51"/>
      <c r="I944" s="335"/>
      <c r="J944" s="300"/>
      <c r="K944" s="52"/>
      <c r="L944" s="197"/>
      <c r="M944" s="198"/>
      <c r="O944" s="77" t="b">
        <f t="shared" si="130"/>
        <v>1</v>
      </c>
      <c r="P944" s="77" t="b">
        <f t="shared" si="131"/>
        <v>1</v>
      </c>
      <c r="Q944" s="77" t="b">
        <f t="shared" si="132"/>
        <v>1</v>
      </c>
      <c r="R944" s="77">
        <f t="shared" si="133"/>
        <v>0</v>
      </c>
      <c r="T944" s="77">
        <v>943</v>
      </c>
    </row>
    <row r="945" spans="1:20" s="5" customFormat="1" ht="123.75" outlineLevel="1">
      <c r="A945" s="29" t="s">
        <v>5251</v>
      </c>
      <c r="B945" s="606">
        <v>400</v>
      </c>
      <c r="C945" s="617">
        <v>412</v>
      </c>
      <c r="D945" s="146">
        <v>3</v>
      </c>
      <c r="E945" s="120" t="s">
        <v>5589</v>
      </c>
      <c r="F945" s="120" t="s">
        <v>821</v>
      </c>
      <c r="G945" s="904">
        <v>57</v>
      </c>
      <c r="H945" s="32" t="s">
        <v>742</v>
      </c>
      <c r="I945" s="315"/>
      <c r="J945" s="159">
        <v>0</v>
      </c>
      <c r="K945" s="58">
        <v>0</v>
      </c>
      <c r="L945" s="199">
        <f t="shared" ref="L945:L953" si="136">J945+K945</f>
        <v>0</v>
      </c>
      <c r="M945" s="200">
        <f t="shared" ref="M945:M953" si="137">L945*(G945+I945)</f>
        <v>0</v>
      </c>
      <c r="O945" s="77" t="b">
        <f t="shared" si="130"/>
        <v>0</v>
      </c>
      <c r="P945" s="77" t="b">
        <f t="shared" si="131"/>
        <v>0</v>
      </c>
      <c r="Q945" s="77" t="b">
        <f t="shared" si="132"/>
        <v>0</v>
      </c>
      <c r="R945" s="77">
        <f t="shared" si="133"/>
        <v>0</v>
      </c>
      <c r="T945" s="77">
        <v>944</v>
      </c>
    </row>
    <row r="946" spans="1:20" s="5" customFormat="1" ht="123.75" outlineLevel="1">
      <c r="A946" s="29"/>
      <c r="B946" s="606">
        <v>400</v>
      </c>
      <c r="C946" s="617">
        <v>412</v>
      </c>
      <c r="D946" s="149">
        <v>4</v>
      </c>
      <c r="E946" s="120" t="s">
        <v>5590</v>
      </c>
      <c r="F946" s="120" t="s">
        <v>5591</v>
      </c>
      <c r="G946" s="906">
        <v>12</v>
      </c>
      <c r="H946" s="39" t="s">
        <v>742</v>
      </c>
      <c r="I946" s="315"/>
      <c r="J946" s="159">
        <v>0</v>
      </c>
      <c r="K946" s="159">
        <v>0</v>
      </c>
      <c r="L946" s="232">
        <f t="shared" si="136"/>
        <v>0</v>
      </c>
      <c r="M946" s="200">
        <f t="shared" si="137"/>
        <v>0</v>
      </c>
      <c r="O946" s="77" t="b">
        <f t="shared" si="130"/>
        <v>0</v>
      </c>
      <c r="P946" s="77" t="b">
        <f t="shared" si="131"/>
        <v>0</v>
      </c>
      <c r="Q946" s="77" t="b">
        <f t="shared" si="132"/>
        <v>0</v>
      </c>
      <c r="R946" s="77">
        <f t="shared" si="133"/>
        <v>0</v>
      </c>
      <c r="T946" s="77">
        <v>945</v>
      </c>
    </row>
    <row r="947" spans="1:20" s="5" customFormat="1" ht="101.25" outlineLevel="1">
      <c r="A947" s="29"/>
      <c r="B947" s="606">
        <v>400</v>
      </c>
      <c r="C947" s="617">
        <v>412</v>
      </c>
      <c r="D947" s="149">
        <v>5</v>
      </c>
      <c r="E947" s="120" t="s">
        <v>5592</v>
      </c>
      <c r="F947" s="120" t="s">
        <v>5593</v>
      </c>
      <c r="G947" s="906">
        <v>39</v>
      </c>
      <c r="H947" s="39" t="s">
        <v>742</v>
      </c>
      <c r="I947" s="315"/>
      <c r="J947" s="159">
        <v>0</v>
      </c>
      <c r="K947" s="159">
        <v>0</v>
      </c>
      <c r="L947" s="232">
        <f t="shared" si="136"/>
        <v>0</v>
      </c>
      <c r="M947" s="200">
        <f t="shared" si="137"/>
        <v>0</v>
      </c>
      <c r="O947" s="77" t="b">
        <f t="shared" si="130"/>
        <v>0</v>
      </c>
      <c r="P947" s="77" t="b">
        <f t="shared" si="131"/>
        <v>0</v>
      </c>
      <c r="Q947" s="77" t="b">
        <f t="shared" si="132"/>
        <v>0</v>
      </c>
      <c r="R947" s="77">
        <f t="shared" si="133"/>
        <v>0</v>
      </c>
      <c r="T947" s="77">
        <v>946</v>
      </c>
    </row>
    <row r="948" spans="1:20" s="5" customFormat="1" ht="67.5" outlineLevel="1">
      <c r="A948" s="29"/>
      <c r="B948" s="606">
        <v>400</v>
      </c>
      <c r="C948" s="617">
        <v>412</v>
      </c>
      <c r="D948" s="149">
        <v>6</v>
      </c>
      <c r="E948" s="120" t="s">
        <v>5594</v>
      </c>
      <c r="F948" s="120" t="s">
        <v>5595</v>
      </c>
      <c r="G948" s="906">
        <v>12</v>
      </c>
      <c r="H948" s="39" t="s">
        <v>742</v>
      </c>
      <c r="I948" s="315"/>
      <c r="J948" s="159">
        <v>0</v>
      </c>
      <c r="K948" s="159">
        <v>0</v>
      </c>
      <c r="L948" s="232">
        <f t="shared" si="136"/>
        <v>0</v>
      </c>
      <c r="M948" s="200">
        <f t="shared" si="137"/>
        <v>0</v>
      </c>
      <c r="O948" s="77" t="b">
        <f t="shared" si="130"/>
        <v>0</v>
      </c>
      <c r="P948" s="77" t="b">
        <f t="shared" si="131"/>
        <v>0</v>
      </c>
      <c r="Q948" s="77" t="b">
        <f t="shared" si="132"/>
        <v>0</v>
      </c>
      <c r="R948" s="77">
        <f t="shared" si="133"/>
        <v>0</v>
      </c>
      <c r="T948" s="77">
        <v>947</v>
      </c>
    </row>
    <row r="949" spans="1:20" s="5" customFormat="1" ht="112.5" outlineLevel="1">
      <c r="A949" s="29"/>
      <c r="B949" s="606">
        <v>400</v>
      </c>
      <c r="C949" s="617">
        <v>412</v>
      </c>
      <c r="D949" s="149">
        <v>7</v>
      </c>
      <c r="E949" s="120" t="s">
        <v>822</v>
      </c>
      <c r="F949" s="120" t="s">
        <v>823</v>
      </c>
      <c r="G949" s="906">
        <v>12</v>
      </c>
      <c r="H949" s="39" t="s">
        <v>742</v>
      </c>
      <c r="I949" s="315"/>
      <c r="J949" s="159">
        <v>0</v>
      </c>
      <c r="K949" s="159">
        <v>0</v>
      </c>
      <c r="L949" s="232">
        <f t="shared" si="136"/>
        <v>0</v>
      </c>
      <c r="M949" s="200">
        <f t="shared" si="137"/>
        <v>0</v>
      </c>
      <c r="O949" s="77" t="b">
        <f t="shared" si="130"/>
        <v>0</v>
      </c>
      <c r="P949" s="77" t="b">
        <f t="shared" si="131"/>
        <v>0</v>
      </c>
      <c r="Q949" s="77" t="b">
        <f t="shared" si="132"/>
        <v>0</v>
      </c>
      <c r="R949" s="77">
        <f t="shared" si="133"/>
        <v>0</v>
      </c>
      <c r="T949" s="77">
        <v>948</v>
      </c>
    </row>
    <row r="950" spans="1:20" s="5" customFormat="1" ht="101.25" outlineLevel="1">
      <c r="A950" s="29"/>
      <c r="B950" s="606">
        <v>400</v>
      </c>
      <c r="C950" s="616">
        <v>412</v>
      </c>
      <c r="D950" s="149">
        <v>8</v>
      </c>
      <c r="E950" s="120" t="s">
        <v>5596</v>
      </c>
      <c r="F950" s="120" t="s">
        <v>5597</v>
      </c>
      <c r="G950" s="904">
        <v>1</v>
      </c>
      <c r="H950" s="32" t="s">
        <v>742</v>
      </c>
      <c r="I950" s="315"/>
      <c r="J950" s="159">
        <v>0</v>
      </c>
      <c r="K950" s="58">
        <v>0</v>
      </c>
      <c r="L950" s="199">
        <f t="shared" si="136"/>
        <v>0</v>
      </c>
      <c r="M950" s="200">
        <f t="shared" si="137"/>
        <v>0</v>
      </c>
      <c r="O950" s="77" t="b">
        <f t="shared" si="130"/>
        <v>0</v>
      </c>
      <c r="P950" s="77" t="b">
        <f t="shared" si="131"/>
        <v>0</v>
      </c>
      <c r="Q950" s="77" t="b">
        <f t="shared" si="132"/>
        <v>0</v>
      </c>
      <c r="R950" s="77">
        <f t="shared" si="133"/>
        <v>0</v>
      </c>
      <c r="T950" s="77">
        <v>949</v>
      </c>
    </row>
    <row r="951" spans="1:20" s="5" customFormat="1" ht="112.5" outlineLevel="1">
      <c r="A951" s="29"/>
      <c r="B951" s="606">
        <v>400</v>
      </c>
      <c r="C951" s="616">
        <v>412</v>
      </c>
      <c r="D951" s="149">
        <v>9</v>
      </c>
      <c r="E951" s="120" t="s">
        <v>5598</v>
      </c>
      <c r="F951" s="120" t="s">
        <v>5599</v>
      </c>
      <c r="G951" s="904">
        <v>16</v>
      </c>
      <c r="H951" s="32" t="s">
        <v>742</v>
      </c>
      <c r="I951" s="315"/>
      <c r="J951" s="159">
        <v>0</v>
      </c>
      <c r="K951" s="58">
        <v>0</v>
      </c>
      <c r="L951" s="199">
        <f t="shared" si="136"/>
        <v>0</v>
      </c>
      <c r="M951" s="200">
        <f t="shared" si="137"/>
        <v>0</v>
      </c>
      <c r="O951" s="77" t="b">
        <f t="shared" si="130"/>
        <v>0</v>
      </c>
      <c r="P951" s="77" t="b">
        <f t="shared" si="131"/>
        <v>0</v>
      </c>
      <c r="Q951" s="77" t="b">
        <f t="shared" si="132"/>
        <v>0</v>
      </c>
      <c r="R951" s="77">
        <f t="shared" si="133"/>
        <v>0</v>
      </c>
      <c r="T951" s="77">
        <v>950</v>
      </c>
    </row>
    <row r="952" spans="1:20" s="5" customFormat="1" ht="78.75" outlineLevel="1">
      <c r="A952" s="29"/>
      <c r="B952" s="606">
        <v>400</v>
      </c>
      <c r="C952" s="616">
        <v>412</v>
      </c>
      <c r="D952" s="149">
        <v>10</v>
      </c>
      <c r="E952" s="120" t="s">
        <v>824</v>
      </c>
      <c r="F952" s="38" t="s">
        <v>825</v>
      </c>
      <c r="G952" s="904">
        <v>6</v>
      </c>
      <c r="H952" s="32" t="s">
        <v>55</v>
      </c>
      <c r="I952" s="315"/>
      <c r="J952" s="159">
        <v>0</v>
      </c>
      <c r="K952" s="58">
        <v>0</v>
      </c>
      <c r="L952" s="199">
        <f t="shared" si="136"/>
        <v>0</v>
      </c>
      <c r="M952" s="200">
        <f t="shared" si="137"/>
        <v>0</v>
      </c>
      <c r="O952" s="77" t="b">
        <f t="shared" si="130"/>
        <v>0</v>
      </c>
      <c r="P952" s="77" t="b">
        <f t="shared" si="131"/>
        <v>0</v>
      </c>
      <c r="Q952" s="77" t="b">
        <f t="shared" si="132"/>
        <v>0</v>
      </c>
      <c r="R952" s="77">
        <f t="shared" si="133"/>
        <v>0</v>
      </c>
      <c r="T952" s="77">
        <v>951</v>
      </c>
    </row>
    <row r="953" spans="1:20" s="5" customFormat="1" ht="78.75" outlineLevel="1">
      <c r="A953" s="29"/>
      <c r="B953" s="606">
        <v>400</v>
      </c>
      <c r="C953" s="616">
        <v>412</v>
      </c>
      <c r="D953" s="149">
        <v>11</v>
      </c>
      <c r="E953" s="120" t="s">
        <v>826</v>
      </c>
      <c r="F953" s="120" t="s">
        <v>827</v>
      </c>
      <c r="G953" s="904">
        <v>3</v>
      </c>
      <c r="H953" s="32" t="s">
        <v>55</v>
      </c>
      <c r="I953" s="315"/>
      <c r="J953" s="159">
        <v>0</v>
      </c>
      <c r="K953" s="58">
        <v>0</v>
      </c>
      <c r="L953" s="199">
        <f t="shared" si="136"/>
        <v>0</v>
      </c>
      <c r="M953" s="200">
        <f t="shared" si="137"/>
        <v>0</v>
      </c>
      <c r="O953" s="77" t="b">
        <f t="shared" si="130"/>
        <v>0</v>
      </c>
      <c r="P953" s="77" t="b">
        <f t="shared" si="131"/>
        <v>0</v>
      </c>
      <c r="Q953" s="77" t="b">
        <f t="shared" si="132"/>
        <v>0</v>
      </c>
      <c r="R953" s="77">
        <f t="shared" si="133"/>
        <v>0</v>
      </c>
      <c r="T953" s="77">
        <v>952</v>
      </c>
    </row>
    <row r="954" spans="1:20" s="5" customFormat="1" outlineLevel="1">
      <c r="A954" s="29"/>
      <c r="B954" s="613"/>
      <c r="C954" s="616"/>
      <c r="D954" s="146"/>
      <c r="E954" s="282" t="s">
        <v>35</v>
      </c>
      <c r="F954" s="282" t="s">
        <v>705</v>
      </c>
      <c r="G954" s="904"/>
      <c r="H954" s="32"/>
      <c r="I954" s="315"/>
      <c r="J954" s="159"/>
      <c r="K954" s="58"/>
      <c r="L954" s="199"/>
      <c r="M954" s="200"/>
      <c r="O954" s="77" t="b">
        <f t="shared" si="130"/>
        <v>1</v>
      </c>
      <c r="P954" s="77" t="b">
        <f t="shared" si="131"/>
        <v>1</v>
      </c>
      <c r="Q954" s="77" t="b">
        <f t="shared" si="132"/>
        <v>1</v>
      </c>
      <c r="R954" s="77">
        <f t="shared" si="133"/>
        <v>0</v>
      </c>
      <c r="T954" s="77">
        <v>954</v>
      </c>
    </row>
    <row r="955" spans="1:20" s="5" customFormat="1" ht="108" outlineLevel="1">
      <c r="A955" s="29"/>
      <c r="B955" s="613"/>
      <c r="C955" s="616"/>
      <c r="D955" s="146"/>
      <c r="E955" s="498" t="s">
        <v>828</v>
      </c>
      <c r="F955" s="498" t="s">
        <v>829</v>
      </c>
      <c r="G955" s="904"/>
      <c r="H955" s="32"/>
      <c r="I955" s="315"/>
      <c r="J955" s="159"/>
      <c r="K955" s="58"/>
      <c r="L955" s="199"/>
      <c r="M955" s="200"/>
      <c r="O955" s="77" t="b">
        <f t="shared" si="130"/>
        <v>1</v>
      </c>
      <c r="P955" s="77" t="b">
        <f t="shared" si="131"/>
        <v>1</v>
      </c>
      <c r="Q955" s="77" t="b">
        <f t="shared" si="132"/>
        <v>1</v>
      </c>
      <c r="R955" s="77">
        <f t="shared" si="133"/>
        <v>0</v>
      </c>
      <c r="T955" s="77">
        <v>955</v>
      </c>
    </row>
    <row r="956" spans="1:20" s="5" customFormat="1" ht="60" outlineLevel="1">
      <c r="A956" s="29"/>
      <c r="B956" s="613"/>
      <c r="C956" s="616"/>
      <c r="D956" s="146"/>
      <c r="E956" s="268" t="s">
        <v>830</v>
      </c>
      <c r="F956" s="269" t="s">
        <v>831</v>
      </c>
      <c r="G956" s="904"/>
      <c r="H956" s="32"/>
      <c r="I956" s="315"/>
      <c r="J956" s="159"/>
      <c r="K956" s="58"/>
      <c r="L956" s="199"/>
      <c r="M956" s="200"/>
      <c r="O956" s="77" t="b">
        <f t="shared" si="130"/>
        <v>1</v>
      </c>
      <c r="P956" s="77" t="b">
        <f t="shared" si="131"/>
        <v>1</v>
      </c>
      <c r="Q956" s="77" t="b">
        <f t="shared" si="132"/>
        <v>1</v>
      </c>
      <c r="R956" s="77">
        <f t="shared" si="133"/>
        <v>0</v>
      </c>
      <c r="T956" s="77">
        <v>956</v>
      </c>
    </row>
    <row r="957" spans="1:20" s="5" customFormat="1" ht="72" outlineLevel="1">
      <c r="A957" s="29"/>
      <c r="B957" s="613"/>
      <c r="C957" s="616"/>
      <c r="D957" s="30"/>
      <c r="E957" s="269" t="s">
        <v>832</v>
      </c>
      <c r="F957" s="269" t="s">
        <v>833</v>
      </c>
      <c r="G957" s="904"/>
      <c r="H957" s="32"/>
      <c r="I957" s="315"/>
      <c r="J957" s="159"/>
      <c r="K957" s="58"/>
      <c r="L957" s="199"/>
      <c r="M957" s="200"/>
      <c r="O957" s="77" t="b">
        <f t="shared" si="130"/>
        <v>1</v>
      </c>
      <c r="P957" s="77" t="b">
        <f t="shared" si="131"/>
        <v>1</v>
      </c>
      <c r="Q957" s="77" t="b">
        <f t="shared" si="132"/>
        <v>1</v>
      </c>
      <c r="R957" s="77">
        <f t="shared" si="133"/>
        <v>0</v>
      </c>
      <c r="T957" s="77">
        <v>957</v>
      </c>
    </row>
    <row r="958" spans="1:20" s="5" customFormat="1" ht="60" outlineLevel="1">
      <c r="A958" s="29"/>
      <c r="B958" s="613"/>
      <c r="C958" s="616"/>
      <c r="D958" s="30"/>
      <c r="E958" s="269" t="s">
        <v>834</v>
      </c>
      <c r="F958" s="269" t="s">
        <v>835</v>
      </c>
      <c r="G958" s="904"/>
      <c r="H958" s="32"/>
      <c r="I958" s="315"/>
      <c r="J958" s="159"/>
      <c r="K958" s="58"/>
      <c r="L958" s="199"/>
      <c r="M958" s="200"/>
      <c r="O958" s="77" t="b">
        <f t="shared" si="130"/>
        <v>1</v>
      </c>
      <c r="P958" s="77" t="b">
        <f t="shared" si="131"/>
        <v>1</v>
      </c>
      <c r="Q958" s="77" t="b">
        <f t="shared" si="132"/>
        <v>1</v>
      </c>
      <c r="R958" s="77">
        <f t="shared" si="133"/>
        <v>0</v>
      </c>
      <c r="T958" s="77">
        <v>958</v>
      </c>
    </row>
    <row r="959" spans="1:20" s="5" customFormat="1" ht="60" outlineLevel="1">
      <c r="A959" s="29"/>
      <c r="B959" s="613"/>
      <c r="C959" s="616"/>
      <c r="D959" s="30"/>
      <c r="E959" s="270" t="s">
        <v>836</v>
      </c>
      <c r="F959" s="270" t="s">
        <v>837</v>
      </c>
      <c r="G959" s="904"/>
      <c r="H959" s="32"/>
      <c r="I959" s="315"/>
      <c r="J959" s="159"/>
      <c r="K959" s="58"/>
      <c r="L959" s="199"/>
      <c r="M959" s="200"/>
      <c r="O959" s="77" t="b">
        <f t="shared" si="130"/>
        <v>1</v>
      </c>
      <c r="P959" s="77" t="b">
        <f t="shared" si="131"/>
        <v>1</v>
      </c>
      <c r="Q959" s="77" t="b">
        <f t="shared" si="132"/>
        <v>1</v>
      </c>
      <c r="R959" s="77">
        <f t="shared" si="133"/>
        <v>0</v>
      </c>
      <c r="T959" s="77">
        <v>959</v>
      </c>
    </row>
    <row r="960" spans="1:20" s="5" customFormat="1" ht="24" outlineLevel="1">
      <c r="A960" s="29"/>
      <c r="B960" s="613"/>
      <c r="C960" s="616"/>
      <c r="D960" s="30"/>
      <c r="E960" s="270" t="s">
        <v>838</v>
      </c>
      <c r="F960" s="270" t="s">
        <v>839</v>
      </c>
      <c r="G960" s="904"/>
      <c r="H960" s="32"/>
      <c r="I960" s="315"/>
      <c r="J960" s="159"/>
      <c r="K960" s="58"/>
      <c r="L960" s="199"/>
      <c r="M960" s="200"/>
      <c r="O960" s="77" t="b">
        <f t="shared" si="130"/>
        <v>1</v>
      </c>
      <c r="P960" s="77" t="b">
        <f t="shared" si="131"/>
        <v>1</v>
      </c>
      <c r="Q960" s="77" t="b">
        <f t="shared" si="132"/>
        <v>1</v>
      </c>
      <c r="R960" s="77">
        <f t="shared" si="133"/>
        <v>0</v>
      </c>
      <c r="T960" s="77">
        <v>960</v>
      </c>
    </row>
    <row r="961" spans="1:20" s="5" customFormat="1" ht="36" outlineLevel="1">
      <c r="A961" s="29"/>
      <c r="B961" s="613"/>
      <c r="C961" s="616"/>
      <c r="D961" s="30"/>
      <c r="E961" s="270" t="s">
        <v>840</v>
      </c>
      <c r="F961" s="270" t="s">
        <v>841</v>
      </c>
      <c r="G961" s="904"/>
      <c r="H961" s="32"/>
      <c r="I961" s="315"/>
      <c r="J961" s="159"/>
      <c r="K961" s="58"/>
      <c r="L961" s="199"/>
      <c r="M961" s="200"/>
      <c r="O961" s="77" t="b">
        <f t="shared" si="130"/>
        <v>1</v>
      </c>
      <c r="P961" s="77" t="b">
        <f t="shared" si="131"/>
        <v>1</v>
      </c>
      <c r="Q961" s="77" t="b">
        <f t="shared" si="132"/>
        <v>1</v>
      </c>
      <c r="R961" s="77">
        <f t="shared" si="133"/>
        <v>0</v>
      </c>
      <c r="T961" s="77">
        <v>961</v>
      </c>
    </row>
    <row r="962" spans="1:20" s="5" customFormat="1" ht="84" outlineLevel="1">
      <c r="A962" s="29"/>
      <c r="B962" s="613"/>
      <c r="C962" s="616"/>
      <c r="D962" s="30"/>
      <c r="E962" s="269" t="s">
        <v>842</v>
      </c>
      <c r="F962" s="269" t="s">
        <v>843</v>
      </c>
      <c r="G962" s="904"/>
      <c r="H962" s="32"/>
      <c r="I962" s="315"/>
      <c r="J962" s="159"/>
      <c r="K962" s="58"/>
      <c r="L962" s="199"/>
      <c r="M962" s="200"/>
      <c r="O962" s="77" t="b">
        <f t="shared" si="130"/>
        <v>1</v>
      </c>
      <c r="P962" s="77" t="b">
        <f t="shared" si="131"/>
        <v>1</v>
      </c>
      <c r="Q962" s="77" t="b">
        <f t="shared" si="132"/>
        <v>1</v>
      </c>
      <c r="R962" s="77">
        <f t="shared" si="133"/>
        <v>0</v>
      </c>
      <c r="T962" s="77">
        <v>962</v>
      </c>
    </row>
    <row r="963" spans="1:20" s="5" customFormat="1" ht="108" outlineLevel="1">
      <c r="A963" s="29"/>
      <c r="B963" s="613"/>
      <c r="C963" s="616"/>
      <c r="D963" s="30"/>
      <c r="E963" s="269" t="s">
        <v>756</v>
      </c>
      <c r="F963" s="269" t="s">
        <v>844</v>
      </c>
      <c r="G963" s="904"/>
      <c r="H963" s="32"/>
      <c r="I963" s="315"/>
      <c r="J963" s="159"/>
      <c r="K963" s="58"/>
      <c r="L963" s="199"/>
      <c r="M963" s="200"/>
      <c r="O963" s="77" t="b">
        <f t="shared" si="130"/>
        <v>1</v>
      </c>
      <c r="P963" s="77" t="b">
        <f t="shared" si="131"/>
        <v>1</v>
      </c>
      <c r="Q963" s="77" t="b">
        <f t="shared" si="132"/>
        <v>1</v>
      </c>
      <c r="R963" s="77">
        <f t="shared" si="133"/>
        <v>0</v>
      </c>
      <c r="T963" s="77">
        <v>963</v>
      </c>
    </row>
    <row r="964" spans="1:20" s="5" customFormat="1" outlineLevel="1">
      <c r="A964" s="29"/>
      <c r="B964" s="613"/>
      <c r="C964" s="616"/>
      <c r="D964" s="30"/>
      <c r="E964" s="271"/>
      <c r="F964" s="271"/>
      <c r="G964" s="904"/>
      <c r="H964" s="32"/>
      <c r="I964" s="315"/>
      <c r="J964" s="159"/>
      <c r="K964" s="58"/>
      <c r="L964" s="199"/>
      <c r="M964" s="200"/>
      <c r="O964" s="77" t="b">
        <f t="shared" si="130"/>
        <v>1</v>
      </c>
      <c r="P964" s="77" t="b">
        <f t="shared" si="131"/>
        <v>1</v>
      </c>
      <c r="Q964" s="77" t="b">
        <f t="shared" si="132"/>
        <v>1</v>
      </c>
      <c r="R964" s="77">
        <f t="shared" si="133"/>
        <v>0</v>
      </c>
      <c r="T964" s="77">
        <v>964</v>
      </c>
    </row>
    <row r="965" spans="1:20" s="5" customFormat="1" outlineLevel="1">
      <c r="A965" s="29"/>
      <c r="B965" s="613"/>
      <c r="C965" s="616"/>
      <c r="D965" s="30"/>
      <c r="E965" s="275" t="s">
        <v>845</v>
      </c>
      <c r="F965" s="275" t="s">
        <v>846</v>
      </c>
      <c r="G965" s="904"/>
      <c r="H965" s="32"/>
      <c r="I965" s="315"/>
      <c r="J965" s="159"/>
      <c r="K965" s="58"/>
      <c r="L965" s="199"/>
      <c r="M965" s="200"/>
      <c r="O965" s="77" t="b">
        <f t="shared" si="130"/>
        <v>1</v>
      </c>
      <c r="P965" s="77" t="b">
        <f t="shared" si="131"/>
        <v>1</v>
      </c>
      <c r="Q965" s="77" t="b">
        <f t="shared" si="132"/>
        <v>1</v>
      </c>
      <c r="R965" s="77">
        <f t="shared" si="133"/>
        <v>0</v>
      </c>
      <c r="T965" s="77">
        <v>965</v>
      </c>
    </row>
    <row r="966" spans="1:20" s="5" customFormat="1" outlineLevel="1">
      <c r="A966" s="29"/>
      <c r="B966" s="606">
        <v>400</v>
      </c>
      <c r="C966" s="616">
        <v>412</v>
      </c>
      <c r="D966" s="149">
        <v>12</v>
      </c>
      <c r="E966" s="38" t="s">
        <v>847</v>
      </c>
      <c r="F966" s="38" t="s">
        <v>847</v>
      </c>
      <c r="G966" s="904">
        <v>1</v>
      </c>
      <c r="H966" s="32" t="s">
        <v>725</v>
      </c>
      <c r="I966" s="315"/>
      <c r="J966" s="159">
        <v>0</v>
      </c>
      <c r="K966" s="58">
        <v>0</v>
      </c>
      <c r="L966" s="199">
        <f t="shared" ref="L966:L987" si="138">J966+K966</f>
        <v>0</v>
      </c>
      <c r="M966" s="200">
        <f t="shared" ref="M966:M987" si="139">L966*(G966+I966)</f>
        <v>0</v>
      </c>
      <c r="O966" s="77" t="b">
        <f t="shared" si="130"/>
        <v>0</v>
      </c>
      <c r="P966" s="77" t="b">
        <f t="shared" si="131"/>
        <v>0</v>
      </c>
      <c r="Q966" s="77" t="b">
        <f t="shared" si="132"/>
        <v>0</v>
      </c>
      <c r="R966" s="77">
        <f t="shared" si="133"/>
        <v>0</v>
      </c>
      <c r="T966" s="77">
        <v>966</v>
      </c>
    </row>
    <row r="967" spans="1:20" s="5" customFormat="1" outlineLevel="1">
      <c r="A967" s="29"/>
      <c r="B967" s="606">
        <v>400</v>
      </c>
      <c r="C967" s="616">
        <v>412</v>
      </c>
      <c r="D967" s="149">
        <v>13</v>
      </c>
      <c r="E967" s="38" t="s">
        <v>848</v>
      </c>
      <c r="F967" s="38" t="s">
        <v>849</v>
      </c>
      <c r="G967" s="904">
        <v>1</v>
      </c>
      <c r="H967" s="32" t="s">
        <v>725</v>
      </c>
      <c r="I967" s="315"/>
      <c r="J967" s="159">
        <v>0</v>
      </c>
      <c r="K967" s="58">
        <v>0</v>
      </c>
      <c r="L967" s="199">
        <f t="shared" si="138"/>
        <v>0</v>
      </c>
      <c r="M967" s="200">
        <f t="shared" si="139"/>
        <v>0</v>
      </c>
      <c r="O967" s="77" t="b">
        <f t="shared" si="130"/>
        <v>0</v>
      </c>
      <c r="P967" s="77" t="b">
        <f t="shared" si="131"/>
        <v>0</v>
      </c>
      <c r="Q967" s="77" t="b">
        <f t="shared" si="132"/>
        <v>0</v>
      </c>
      <c r="R967" s="77">
        <f t="shared" si="133"/>
        <v>0</v>
      </c>
      <c r="T967" s="77">
        <v>967</v>
      </c>
    </row>
    <row r="968" spans="1:20" s="5" customFormat="1" outlineLevel="1">
      <c r="A968" s="29"/>
      <c r="B968" s="606">
        <v>400</v>
      </c>
      <c r="C968" s="616">
        <v>412</v>
      </c>
      <c r="D968" s="149">
        <v>14</v>
      </c>
      <c r="E968" s="38" t="s">
        <v>850</v>
      </c>
      <c r="F968" s="38" t="s">
        <v>850</v>
      </c>
      <c r="G968" s="904">
        <v>1</v>
      </c>
      <c r="H968" s="32" t="s">
        <v>725</v>
      </c>
      <c r="I968" s="315"/>
      <c r="J968" s="159">
        <v>0</v>
      </c>
      <c r="K968" s="58">
        <v>0</v>
      </c>
      <c r="L968" s="199">
        <f t="shared" si="138"/>
        <v>0</v>
      </c>
      <c r="M968" s="200">
        <f t="shared" si="139"/>
        <v>0</v>
      </c>
      <c r="O968" s="77" t="b">
        <f t="shared" ref="O968:O1031" si="140">ISBLANK(D968)</f>
        <v>0</v>
      </c>
      <c r="P968" s="77" t="b">
        <f t="shared" ref="P968:P1031" si="141">ISBLANK(G968)</f>
        <v>0</v>
      </c>
      <c r="Q968" s="77" t="b">
        <f t="shared" ref="Q968:Q1031" si="142">ISBLANK(M968)</f>
        <v>0</v>
      </c>
      <c r="R968" s="77">
        <f t="shared" ref="R968:R1031" si="143">IF(AND(O968=P968,O968=Q968),,"!!!")</f>
        <v>0</v>
      </c>
      <c r="T968" s="77">
        <v>968</v>
      </c>
    </row>
    <row r="969" spans="1:20" s="5" customFormat="1" outlineLevel="1">
      <c r="A969" s="29"/>
      <c r="B969" s="606">
        <v>400</v>
      </c>
      <c r="C969" s="616">
        <v>412</v>
      </c>
      <c r="D969" s="149">
        <v>15</v>
      </c>
      <c r="E969" s="38" t="s">
        <v>848</v>
      </c>
      <c r="F969" s="38" t="s">
        <v>849</v>
      </c>
      <c r="G969" s="904">
        <v>1</v>
      </c>
      <c r="H969" s="32" t="s">
        <v>725</v>
      </c>
      <c r="I969" s="315"/>
      <c r="J969" s="159">
        <v>0</v>
      </c>
      <c r="K969" s="58">
        <v>0</v>
      </c>
      <c r="L969" s="199">
        <f t="shared" si="138"/>
        <v>0</v>
      </c>
      <c r="M969" s="200">
        <f t="shared" si="139"/>
        <v>0</v>
      </c>
      <c r="O969" s="77" t="b">
        <f t="shared" si="140"/>
        <v>0</v>
      </c>
      <c r="P969" s="77" t="b">
        <f t="shared" si="141"/>
        <v>0</v>
      </c>
      <c r="Q969" s="77" t="b">
        <f t="shared" si="142"/>
        <v>0</v>
      </c>
      <c r="R969" s="77">
        <f t="shared" si="143"/>
        <v>0</v>
      </c>
      <c r="T969" s="77">
        <v>969</v>
      </c>
    </row>
    <row r="970" spans="1:20" s="5" customFormat="1" outlineLevel="1">
      <c r="A970" s="29" t="s">
        <v>5251</v>
      </c>
      <c r="B970" s="606">
        <v>400</v>
      </c>
      <c r="C970" s="616">
        <v>412</v>
      </c>
      <c r="D970" s="149">
        <v>16</v>
      </c>
      <c r="E970" s="38" t="s">
        <v>851</v>
      </c>
      <c r="F970" s="38" t="s">
        <v>851</v>
      </c>
      <c r="G970" s="904">
        <v>644</v>
      </c>
      <c r="H970" s="32" t="s">
        <v>725</v>
      </c>
      <c r="I970" s="315"/>
      <c r="J970" s="159">
        <v>0</v>
      </c>
      <c r="K970" s="58">
        <v>0</v>
      </c>
      <c r="L970" s="199">
        <f t="shared" si="138"/>
        <v>0</v>
      </c>
      <c r="M970" s="200">
        <f t="shared" si="139"/>
        <v>0</v>
      </c>
      <c r="O970" s="77" t="b">
        <f t="shared" si="140"/>
        <v>0</v>
      </c>
      <c r="P970" s="77" t="b">
        <f t="shared" si="141"/>
        <v>0</v>
      </c>
      <c r="Q970" s="77" t="b">
        <f t="shared" si="142"/>
        <v>0</v>
      </c>
      <c r="R970" s="77">
        <f t="shared" si="143"/>
        <v>0</v>
      </c>
      <c r="T970" s="77">
        <v>970</v>
      </c>
    </row>
    <row r="971" spans="1:20" s="5" customFormat="1" outlineLevel="1">
      <c r="A971" s="29" t="s">
        <v>5251</v>
      </c>
      <c r="B971" s="606">
        <v>400</v>
      </c>
      <c r="C971" s="616">
        <v>412</v>
      </c>
      <c r="D971" s="149">
        <v>17</v>
      </c>
      <c r="E971" s="38" t="s">
        <v>848</v>
      </c>
      <c r="F971" s="38" t="s">
        <v>849</v>
      </c>
      <c r="G971" s="904">
        <v>644</v>
      </c>
      <c r="H971" s="32" t="s">
        <v>725</v>
      </c>
      <c r="I971" s="315"/>
      <c r="J971" s="159">
        <v>0</v>
      </c>
      <c r="K971" s="58">
        <v>0</v>
      </c>
      <c r="L971" s="199">
        <f t="shared" si="138"/>
        <v>0</v>
      </c>
      <c r="M971" s="200">
        <f t="shared" si="139"/>
        <v>0</v>
      </c>
      <c r="O971" s="77" t="b">
        <f t="shared" si="140"/>
        <v>0</v>
      </c>
      <c r="P971" s="77" t="b">
        <f t="shared" si="141"/>
        <v>0</v>
      </c>
      <c r="Q971" s="77" t="b">
        <f t="shared" si="142"/>
        <v>0</v>
      </c>
      <c r="R971" s="77">
        <f t="shared" si="143"/>
        <v>0</v>
      </c>
      <c r="T971" s="77">
        <v>971</v>
      </c>
    </row>
    <row r="972" spans="1:20" s="5" customFormat="1" outlineLevel="1">
      <c r="A972" s="29" t="s">
        <v>5251</v>
      </c>
      <c r="B972" s="606">
        <v>400</v>
      </c>
      <c r="C972" s="616">
        <v>412</v>
      </c>
      <c r="D972" s="149">
        <v>18</v>
      </c>
      <c r="E972" s="38" t="s">
        <v>852</v>
      </c>
      <c r="F972" s="38" t="s">
        <v>852</v>
      </c>
      <c r="G972" s="904">
        <v>569</v>
      </c>
      <c r="H972" s="32" t="s">
        <v>725</v>
      </c>
      <c r="I972" s="315"/>
      <c r="J972" s="159">
        <v>0</v>
      </c>
      <c r="K972" s="58">
        <v>0</v>
      </c>
      <c r="L972" s="199">
        <f t="shared" si="138"/>
        <v>0</v>
      </c>
      <c r="M972" s="200">
        <f t="shared" si="139"/>
        <v>0</v>
      </c>
      <c r="O972" s="77" t="b">
        <f t="shared" si="140"/>
        <v>0</v>
      </c>
      <c r="P972" s="77" t="b">
        <f t="shared" si="141"/>
        <v>0</v>
      </c>
      <c r="Q972" s="77" t="b">
        <f t="shared" si="142"/>
        <v>0</v>
      </c>
      <c r="R972" s="77">
        <f t="shared" si="143"/>
        <v>0</v>
      </c>
      <c r="T972" s="77">
        <v>972</v>
      </c>
    </row>
    <row r="973" spans="1:20" s="5" customFormat="1" outlineLevel="1">
      <c r="A973" s="29" t="s">
        <v>5251</v>
      </c>
      <c r="B973" s="606">
        <v>400</v>
      </c>
      <c r="C973" s="616">
        <v>412</v>
      </c>
      <c r="D973" s="149">
        <v>19</v>
      </c>
      <c r="E973" s="38" t="s">
        <v>853</v>
      </c>
      <c r="F973" s="38" t="s">
        <v>854</v>
      </c>
      <c r="G973" s="904">
        <v>569</v>
      </c>
      <c r="H973" s="32" t="s">
        <v>725</v>
      </c>
      <c r="I973" s="315"/>
      <c r="J973" s="159">
        <v>0</v>
      </c>
      <c r="K973" s="58">
        <v>0</v>
      </c>
      <c r="L973" s="199">
        <f t="shared" si="138"/>
        <v>0</v>
      </c>
      <c r="M973" s="200">
        <f t="shared" si="139"/>
        <v>0</v>
      </c>
      <c r="O973" s="77" t="b">
        <f t="shared" si="140"/>
        <v>0</v>
      </c>
      <c r="P973" s="77" t="b">
        <f t="shared" si="141"/>
        <v>0</v>
      </c>
      <c r="Q973" s="77" t="b">
        <f t="shared" si="142"/>
        <v>0</v>
      </c>
      <c r="R973" s="77">
        <f t="shared" si="143"/>
        <v>0</v>
      </c>
      <c r="T973" s="77">
        <v>973</v>
      </c>
    </row>
    <row r="974" spans="1:20" s="5" customFormat="1" outlineLevel="1">
      <c r="A974" s="29" t="s">
        <v>5251</v>
      </c>
      <c r="B974" s="606">
        <v>400</v>
      </c>
      <c r="C974" s="616">
        <v>412</v>
      </c>
      <c r="D974" s="149">
        <v>20</v>
      </c>
      <c r="E974" s="38" t="s">
        <v>855</v>
      </c>
      <c r="F974" s="38" t="s">
        <v>855</v>
      </c>
      <c r="G974" s="904">
        <v>901</v>
      </c>
      <c r="H974" s="32" t="s">
        <v>725</v>
      </c>
      <c r="I974" s="315"/>
      <c r="J974" s="159">
        <v>0</v>
      </c>
      <c r="K974" s="58">
        <v>0</v>
      </c>
      <c r="L974" s="199">
        <f t="shared" si="138"/>
        <v>0</v>
      </c>
      <c r="M974" s="200">
        <f t="shared" si="139"/>
        <v>0</v>
      </c>
      <c r="O974" s="77" t="b">
        <f t="shared" si="140"/>
        <v>0</v>
      </c>
      <c r="P974" s="77" t="b">
        <f t="shared" si="141"/>
        <v>0</v>
      </c>
      <c r="Q974" s="77" t="b">
        <f t="shared" si="142"/>
        <v>0</v>
      </c>
      <c r="R974" s="77">
        <f t="shared" si="143"/>
        <v>0</v>
      </c>
      <c r="T974" s="77">
        <v>974</v>
      </c>
    </row>
    <row r="975" spans="1:20" s="5" customFormat="1" outlineLevel="1">
      <c r="A975" s="29" t="s">
        <v>5251</v>
      </c>
      <c r="B975" s="606">
        <v>400</v>
      </c>
      <c r="C975" s="616">
        <v>412</v>
      </c>
      <c r="D975" s="149">
        <v>21</v>
      </c>
      <c r="E975" s="38" t="s">
        <v>853</v>
      </c>
      <c r="F975" s="38" t="s">
        <v>854</v>
      </c>
      <c r="G975" s="904">
        <v>901</v>
      </c>
      <c r="H975" s="32" t="s">
        <v>725</v>
      </c>
      <c r="I975" s="315"/>
      <c r="J975" s="159">
        <v>0</v>
      </c>
      <c r="K975" s="58">
        <v>0</v>
      </c>
      <c r="L975" s="199">
        <f t="shared" si="138"/>
        <v>0</v>
      </c>
      <c r="M975" s="200">
        <f t="shared" si="139"/>
        <v>0</v>
      </c>
      <c r="O975" s="77" t="b">
        <f t="shared" si="140"/>
        <v>0</v>
      </c>
      <c r="P975" s="77" t="b">
        <f t="shared" si="141"/>
        <v>0</v>
      </c>
      <c r="Q975" s="77" t="b">
        <f t="shared" si="142"/>
        <v>0</v>
      </c>
      <c r="R975" s="77">
        <f t="shared" si="143"/>
        <v>0</v>
      </c>
      <c r="T975" s="77">
        <v>975</v>
      </c>
    </row>
    <row r="976" spans="1:20" s="5" customFormat="1" outlineLevel="1">
      <c r="A976" s="29" t="s">
        <v>5251</v>
      </c>
      <c r="B976" s="606">
        <v>400</v>
      </c>
      <c r="C976" s="616">
        <v>412</v>
      </c>
      <c r="D976" s="149">
        <v>22</v>
      </c>
      <c r="E976" s="38" t="s">
        <v>856</v>
      </c>
      <c r="F976" s="38" t="s">
        <v>856</v>
      </c>
      <c r="G976" s="904">
        <v>438</v>
      </c>
      <c r="H976" s="32" t="s">
        <v>725</v>
      </c>
      <c r="I976" s="315"/>
      <c r="J976" s="159">
        <v>0</v>
      </c>
      <c r="K976" s="58">
        <v>0</v>
      </c>
      <c r="L976" s="199">
        <f t="shared" si="138"/>
        <v>0</v>
      </c>
      <c r="M976" s="200">
        <f t="shared" si="139"/>
        <v>0</v>
      </c>
      <c r="O976" s="77" t="b">
        <f t="shared" si="140"/>
        <v>0</v>
      </c>
      <c r="P976" s="77" t="b">
        <f t="shared" si="141"/>
        <v>0</v>
      </c>
      <c r="Q976" s="77" t="b">
        <f t="shared" si="142"/>
        <v>0</v>
      </c>
      <c r="R976" s="77">
        <f t="shared" si="143"/>
        <v>0</v>
      </c>
      <c r="T976" s="77">
        <v>976</v>
      </c>
    </row>
    <row r="977" spans="1:20" s="5" customFormat="1" outlineLevel="1">
      <c r="A977" s="29" t="s">
        <v>5251</v>
      </c>
      <c r="B977" s="606">
        <v>400</v>
      </c>
      <c r="C977" s="616">
        <v>412</v>
      </c>
      <c r="D977" s="149">
        <v>23</v>
      </c>
      <c r="E977" s="38" t="s">
        <v>853</v>
      </c>
      <c r="F977" s="38" t="s">
        <v>854</v>
      </c>
      <c r="G977" s="904">
        <v>438</v>
      </c>
      <c r="H977" s="32" t="s">
        <v>725</v>
      </c>
      <c r="I977" s="315"/>
      <c r="J977" s="159">
        <v>0</v>
      </c>
      <c r="K977" s="58">
        <v>0</v>
      </c>
      <c r="L977" s="199">
        <f t="shared" si="138"/>
        <v>0</v>
      </c>
      <c r="M977" s="200">
        <f t="shared" si="139"/>
        <v>0</v>
      </c>
      <c r="O977" s="77" t="b">
        <f t="shared" si="140"/>
        <v>0</v>
      </c>
      <c r="P977" s="77" t="b">
        <f t="shared" si="141"/>
        <v>0</v>
      </c>
      <c r="Q977" s="77" t="b">
        <f t="shared" si="142"/>
        <v>0</v>
      </c>
      <c r="R977" s="77">
        <f t="shared" si="143"/>
        <v>0</v>
      </c>
      <c r="T977" s="77">
        <v>977</v>
      </c>
    </row>
    <row r="978" spans="1:20" s="5" customFormat="1" outlineLevel="1">
      <c r="A978" s="29" t="s">
        <v>5251</v>
      </c>
      <c r="B978" s="606">
        <v>400</v>
      </c>
      <c r="C978" s="616">
        <v>412</v>
      </c>
      <c r="D978" s="149">
        <v>24</v>
      </c>
      <c r="E978" s="38" t="s">
        <v>857</v>
      </c>
      <c r="F978" s="38" t="s">
        <v>857</v>
      </c>
      <c r="G978" s="904">
        <v>51</v>
      </c>
      <c r="H978" s="32" t="s">
        <v>725</v>
      </c>
      <c r="I978" s="315"/>
      <c r="J978" s="159">
        <v>0</v>
      </c>
      <c r="K978" s="58">
        <v>0</v>
      </c>
      <c r="L978" s="199">
        <f t="shared" si="138"/>
        <v>0</v>
      </c>
      <c r="M978" s="200">
        <f t="shared" si="139"/>
        <v>0</v>
      </c>
      <c r="O978" s="77" t="b">
        <f t="shared" si="140"/>
        <v>0</v>
      </c>
      <c r="P978" s="77" t="b">
        <f t="shared" si="141"/>
        <v>0</v>
      </c>
      <c r="Q978" s="77" t="b">
        <f t="shared" si="142"/>
        <v>0</v>
      </c>
      <c r="R978" s="77">
        <f t="shared" si="143"/>
        <v>0</v>
      </c>
      <c r="T978" s="77">
        <v>978</v>
      </c>
    </row>
    <row r="979" spans="1:20" s="5" customFormat="1" outlineLevel="1">
      <c r="A979" s="29" t="s">
        <v>5251</v>
      </c>
      <c r="B979" s="606">
        <v>400</v>
      </c>
      <c r="C979" s="616">
        <v>412</v>
      </c>
      <c r="D979" s="149">
        <v>25</v>
      </c>
      <c r="E979" s="38" t="s">
        <v>853</v>
      </c>
      <c r="F979" s="38" t="s">
        <v>854</v>
      </c>
      <c r="G979" s="904">
        <v>51</v>
      </c>
      <c r="H979" s="32" t="s">
        <v>725</v>
      </c>
      <c r="I979" s="315"/>
      <c r="J979" s="159">
        <v>0</v>
      </c>
      <c r="K979" s="58">
        <v>0</v>
      </c>
      <c r="L979" s="199">
        <f t="shared" si="138"/>
        <v>0</v>
      </c>
      <c r="M979" s="200">
        <f t="shared" si="139"/>
        <v>0</v>
      </c>
      <c r="O979" s="77" t="b">
        <f t="shared" si="140"/>
        <v>0</v>
      </c>
      <c r="P979" s="77" t="b">
        <f t="shared" si="141"/>
        <v>0</v>
      </c>
      <c r="Q979" s="77" t="b">
        <f t="shared" si="142"/>
        <v>0</v>
      </c>
      <c r="R979" s="77">
        <f t="shared" si="143"/>
        <v>0</v>
      </c>
      <c r="T979" s="77">
        <v>979</v>
      </c>
    </row>
    <row r="980" spans="1:20" s="5" customFormat="1" outlineLevel="1">
      <c r="A980" s="29" t="s">
        <v>5251</v>
      </c>
      <c r="B980" s="606">
        <v>400</v>
      </c>
      <c r="C980" s="616">
        <v>412</v>
      </c>
      <c r="D980" s="149">
        <v>26</v>
      </c>
      <c r="E980" s="38" t="s">
        <v>858</v>
      </c>
      <c r="F980" s="38" t="s">
        <v>858</v>
      </c>
      <c r="G980" s="904">
        <v>4</v>
      </c>
      <c r="H980" s="32" t="s">
        <v>725</v>
      </c>
      <c r="I980" s="315"/>
      <c r="J980" s="159">
        <v>0</v>
      </c>
      <c r="K980" s="58">
        <v>0</v>
      </c>
      <c r="L980" s="199">
        <f t="shared" si="138"/>
        <v>0</v>
      </c>
      <c r="M980" s="200">
        <f t="shared" si="139"/>
        <v>0</v>
      </c>
      <c r="O980" s="77" t="b">
        <f t="shared" si="140"/>
        <v>0</v>
      </c>
      <c r="P980" s="77" t="b">
        <f t="shared" si="141"/>
        <v>0</v>
      </c>
      <c r="Q980" s="77" t="b">
        <f t="shared" si="142"/>
        <v>0</v>
      </c>
      <c r="R980" s="77">
        <f t="shared" si="143"/>
        <v>0</v>
      </c>
      <c r="T980" s="77">
        <v>980</v>
      </c>
    </row>
    <row r="981" spans="1:20" s="5" customFormat="1" outlineLevel="1">
      <c r="A981" s="29" t="s">
        <v>5251</v>
      </c>
      <c r="B981" s="606">
        <v>400</v>
      </c>
      <c r="C981" s="616">
        <v>412</v>
      </c>
      <c r="D981" s="149">
        <v>27</v>
      </c>
      <c r="E981" s="38" t="s">
        <v>859</v>
      </c>
      <c r="F981" s="38" t="s">
        <v>860</v>
      </c>
      <c r="G981" s="904">
        <v>4</v>
      </c>
      <c r="H981" s="32" t="s">
        <v>725</v>
      </c>
      <c r="I981" s="315"/>
      <c r="J981" s="159">
        <v>0</v>
      </c>
      <c r="K981" s="58">
        <v>0</v>
      </c>
      <c r="L981" s="199">
        <f t="shared" si="138"/>
        <v>0</v>
      </c>
      <c r="M981" s="200">
        <f t="shared" si="139"/>
        <v>0</v>
      </c>
      <c r="O981" s="77" t="b">
        <f t="shared" si="140"/>
        <v>0</v>
      </c>
      <c r="P981" s="77" t="b">
        <f t="shared" si="141"/>
        <v>0</v>
      </c>
      <c r="Q981" s="77" t="b">
        <f t="shared" si="142"/>
        <v>0</v>
      </c>
      <c r="R981" s="77">
        <f t="shared" si="143"/>
        <v>0</v>
      </c>
      <c r="T981" s="77">
        <v>981</v>
      </c>
    </row>
    <row r="982" spans="1:20" s="5" customFormat="1" outlineLevel="1">
      <c r="A982" s="29" t="s">
        <v>5251</v>
      </c>
      <c r="B982" s="606">
        <v>400</v>
      </c>
      <c r="C982" s="617">
        <v>412</v>
      </c>
      <c r="D982" s="149">
        <v>28</v>
      </c>
      <c r="E982" s="38" t="s">
        <v>861</v>
      </c>
      <c r="F982" s="38" t="s">
        <v>861</v>
      </c>
      <c r="G982" s="906">
        <v>34</v>
      </c>
      <c r="H982" s="39" t="s">
        <v>725</v>
      </c>
      <c r="I982" s="315"/>
      <c r="J982" s="159">
        <v>0</v>
      </c>
      <c r="K982" s="159">
        <v>0</v>
      </c>
      <c r="L982" s="232">
        <f t="shared" si="138"/>
        <v>0</v>
      </c>
      <c r="M982" s="200">
        <f t="shared" si="139"/>
        <v>0</v>
      </c>
      <c r="O982" s="77" t="b">
        <f t="shared" si="140"/>
        <v>0</v>
      </c>
      <c r="P982" s="77" t="b">
        <f t="shared" si="141"/>
        <v>0</v>
      </c>
      <c r="Q982" s="77" t="b">
        <f t="shared" si="142"/>
        <v>0</v>
      </c>
      <c r="R982" s="77">
        <f t="shared" si="143"/>
        <v>0</v>
      </c>
      <c r="T982" s="77">
        <v>982</v>
      </c>
    </row>
    <row r="983" spans="1:20" s="5" customFormat="1" outlineLevel="1">
      <c r="A983" s="29" t="s">
        <v>5251</v>
      </c>
      <c r="B983" s="606">
        <v>400</v>
      </c>
      <c r="C983" s="617">
        <v>412</v>
      </c>
      <c r="D983" s="149">
        <v>29</v>
      </c>
      <c r="E983" s="38" t="s">
        <v>859</v>
      </c>
      <c r="F983" s="38" t="s">
        <v>860</v>
      </c>
      <c r="G983" s="906">
        <v>34</v>
      </c>
      <c r="H983" s="39" t="s">
        <v>725</v>
      </c>
      <c r="I983" s="315"/>
      <c r="J983" s="159">
        <v>0</v>
      </c>
      <c r="K983" s="159">
        <v>0</v>
      </c>
      <c r="L983" s="232">
        <f t="shared" si="138"/>
        <v>0</v>
      </c>
      <c r="M983" s="200">
        <f t="shared" si="139"/>
        <v>0</v>
      </c>
      <c r="O983" s="77" t="b">
        <f t="shared" si="140"/>
        <v>0</v>
      </c>
      <c r="P983" s="77" t="b">
        <f t="shared" si="141"/>
        <v>0</v>
      </c>
      <c r="Q983" s="77" t="b">
        <f t="shared" si="142"/>
        <v>0</v>
      </c>
      <c r="R983" s="77">
        <f t="shared" si="143"/>
        <v>0</v>
      </c>
      <c r="T983" s="77">
        <v>983</v>
      </c>
    </row>
    <row r="984" spans="1:20" s="5" customFormat="1" outlineLevel="1">
      <c r="A984" s="29" t="s">
        <v>5251</v>
      </c>
      <c r="B984" s="606">
        <v>400</v>
      </c>
      <c r="C984" s="616">
        <v>412</v>
      </c>
      <c r="D984" s="149">
        <v>30</v>
      </c>
      <c r="E984" s="38" t="s">
        <v>862</v>
      </c>
      <c r="F984" s="38" t="s">
        <v>862</v>
      </c>
      <c r="G984" s="904">
        <v>43</v>
      </c>
      <c r="H984" s="32" t="s">
        <v>725</v>
      </c>
      <c r="I984" s="315"/>
      <c r="J984" s="159">
        <v>0</v>
      </c>
      <c r="K984" s="58">
        <v>0</v>
      </c>
      <c r="L984" s="199">
        <f t="shared" si="138"/>
        <v>0</v>
      </c>
      <c r="M984" s="200">
        <f t="shared" si="139"/>
        <v>0</v>
      </c>
      <c r="O984" s="77" t="b">
        <f t="shared" si="140"/>
        <v>0</v>
      </c>
      <c r="P984" s="77" t="b">
        <f t="shared" si="141"/>
        <v>0</v>
      </c>
      <c r="Q984" s="77" t="b">
        <f t="shared" si="142"/>
        <v>0</v>
      </c>
      <c r="R984" s="77">
        <f t="shared" si="143"/>
        <v>0</v>
      </c>
      <c r="T984" s="77">
        <v>984</v>
      </c>
    </row>
    <row r="985" spans="1:20" s="5" customFormat="1" outlineLevel="1">
      <c r="A985" s="29" t="s">
        <v>5251</v>
      </c>
      <c r="B985" s="606">
        <v>400</v>
      </c>
      <c r="C985" s="616">
        <v>412</v>
      </c>
      <c r="D985" s="149">
        <v>31</v>
      </c>
      <c r="E985" s="38" t="s">
        <v>859</v>
      </c>
      <c r="F985" s="38" t="s">
        <v>860</v>
      </c>
      <c r="G985" s="904">
        <v>43</v>
      </c>
      <c r="H985" s="32" t="s">
        <v>725</v>
      </c>
      <c r="I985" s="315"/>
      <c r="J985" s="159">
        <v>0</v>
      </c>
      <c r="K985" s="58">
        <v>0</v>
      </c>
      <c r="L985" s="199">
        <f t="shared" si="138"/>
        <v>0</v>
      </c>
      <c r="M985" s="200">
        <f t="shared" si="139"/>
        <v>0</v>
      </c>
      <c r="O985" s="77" t="b">
        <f t="shared" si="140"/>
        <v>0</v>
      </c>
      <c r="P985" s="77" t="b">
        <f t="shared" si="141"/>
        <v>0</v>
      </c>
      <c r="Q985" s="77" t="b">
        <f t="shared" si="142"/>
        <v>0</v>
      </c>
      <c r="R985" s="77">
        <f t="shared" si="143"/>
        <v>0</v>
      </c>
      <c r="T985" s="77">
        <v>985</v>
      </c>
    </row>
    <row r="986" spans="1:20" s="5" customFormat="1" outlineLevel="1">
      <c r="A986" s="29" t="s">
        <v>5251</v>
      </c>
      <c r="B986" s="606">
        <v>400</v>
      </c>
      <c r="C986" s="616">
        <v>412</v>
      </c>
      <c r="D986" s="149">
        <v>32</v>
      </c>
      <c r="E986" s="38" t="s">
        <v>863</v>
      </c>
      <c r="F986" s="38" t="s">
        <v>864</v>
      </c>
      <c r="G986" s="904">
        <v>34</v>
      </c>
      <c r="H986" s="32" t="s">
        <v>725</v>
      </c>
      <c r="I986" s="315"/>
      <c r="J986" s="159">
        <v>0</v>
      </c>
      <c r="K986" s="58">
        <v>0</v>
      </c>
      <c r="L986" s="199">
        <f t="shared" si="138"/>
        <v>0</v>
      </c>
      <c r="M986" s="200">
        <f t="shared" si="139"/>
        <v>0</v>
      </c>
      <c r="O986" s="77" t="b">
        <f t="shared" si="140"/>
        <v>0</v>
      </c>
      <c r="P986" s="77" t="b">
        <f t="shared" si="141"/>
        <v>0</v>
      </c>
      <c r="Q986" s="77" t="b">
        <f t="shared" si="142"/>
        <v>0</v>
      </c>
      <c r="R986" s="77">
        <f t="shared" si="143"/>
        <v>0</v>
      </c>
      <c r="T986" s="77">
        <v>986</v>
      </c>
    </row>
    <row r="987" spans="1:20" s="5" customFormat="1" outlineLevel="1">
      <c r="A987" s="29" t="s">
        <v>5251</v>
      </c>
      <c r="B987" s="606">
        <v>400</v>
      </c>
      <c r="C987" s="616">
        <v>412</v>
      </c>
      <c r="D987" s="149">
        <v>33</v>
      </c>
      <c r="E987" s="38" t="s">
        <v>859</v>
      </c>
      <c r="F987" s="38" t="s">
        <v>860</v>
      </c>
      <c r="G987" s="904">
        <v>34</v>
      </c>
      <c r="H987" s="32" t="s">
        <v>725</v>
      </c>
      <c r="I987" s="315"/>
      <c r="J987" s="159">
        <v>0</v>
      </c>
      <c r="K987" s="58">
        <v>0</v>
      </c>
      <c r="L987" s="199">
        <f t="shared" si="138"/>
        <v>0</v>
      </c>
      <c r="M987" s="200">
        <f t="shared" si="139"/>
        <v>0</v>
      </c>
      <c r="O987" s="77" t="b">
        <f t="shared" si="140"/>
        <v>0</v>
      </c>
      <c r="P987" s="77" t="b">
        <f t="shared" si="141"/>
        <v>0</v>
      </c>
      <c r="Q987" s="77" t="b">
        <f t="shared" si="142"/>
        <v>0</v>
      </c>
      <c r="R987" s="77">
        <f t="shared" si="143"/>
        <v>0</v>
      </c>
      <c r="T987" s="77">
        <v>987</v>
      </c>
    </row>
    <row r="988" spans="1:20" s="121" customFormat="1" ht="198" customHeight="1" outlineLevel="1">
      <c r="A988" s="29" t="s">
        <v>5251</v>
      </c>
      <c r="B988" s="626">
        <v>400</v>
      </c>
      <c r="C988" s="627">
        <v>412</v>
      </c>
      <c r="D988" s="146"/>
      <c r="E988" s="691" t="s">
        <v>5384</v>
      </c>
      <c r="F988" s="691" t="s">
        <v>5385</v>
      </c>
      <c r="G988" s="923"/>
      <c r="H988" s="126"/>
      <c r="I988" s="499"/>
      <c r="J988" s="500"/>
      <c r="K988" s="501"/>
      <c r="L988" s="502"/>
      <c r="M988" s="503"/>
      <c r="O988" s="77" t="b">
        <f t="shared" si="140"/>
        <v>1</v>
      </c>
      <c r="P988" s="77" t="b">
        <f t="shared" si="141"/>
        <v>1</v>
      </c>
      <c r="Q988" s="77" t="b">
        <f t="shared" si="142"/>
        <v>1</v>
      </c>
      <c r="R988" s="77">
        <f t="shared" si="143"/>
        <v>0</v>
      </c>
      <c r="T988" s="77">
        <v>988</v>
      </c>
    </row>
    <row r="989" spans="1:20" s="121" customFormat="1" ht="60" outlineLevel="1">
      <c r="A989" s="579"/>
      <c r="B989" s="626"/>
      <c r="C989" s="627"/>
      <c r="D989" s="146"/>
      <c r="E989" s="272" t="s">
        <v>867</v>
      </c>
      <c r="F989" s="271" t="s">
        <v>5600</v>
      </c>
      <c r="G989" s="923"/>
      <c r="H989" s="126"/>
      <c r="I989" s="499"/>
      <c r="J989" s="500"/>
      <c r="K989" s="501"/>
      <c r="L989" s="502"/>
      <c r="M989" s="503"/>
      <c r="O989" s="77" t="b">
        <f t="shared" si="140"/>
        <v>1</v>
      </c>
      <c r="P989" s="77" t="b">
        <f t="shared" si="141"/>
        <v>1</v>
      </c>
      <c r="Q989" s="77" t="b">
        <f t="shared" si="142"/>
        <v>1</v>
      </c>
      <c r="R989" s="77">
        <f t="shared" si="143"/>
        <v>0</v>
      </c>
      <c r="T989" s="77">
        <v>989</v>
      </c>
    </row>
    <row r="990" spans="1:20" s="5" customFormat="1" outlineLevel="1">
      <c r="A990" s="29" t="s">
        <v>5251</v>
      </c>
      <c r="B990" s="606">
        <v>400</v>
      </c>
      <c r="C990" s="616">
        <v>412</v>
      </c>
      <c r="D990" s="146">
        <v>34</v>
      </c>
      <c r="E990" s="38" t="s">
        <v>747</v>
      </c>
      <c r="F990" s="38" t="s">
        <v>747</v>
      </c>
      <c r="G990" s="904">
        <v>34</v>
      </c>
      <c r="H990" s="32" t="s">
        <v>725</v>
      </c>
      <c r="I990" s="315"/>
      <c r="J990" s="159">
        <v>0</v>
      </c>
      <c r="K990" s="58">
        <v>0</v>
      </c>
      <c r="L990" s="199">
        <f>J990+K990</f>
        <v>0</v>
      </c>
      <c r="M990" s="200">
        <f>L990*(G990+I990)</f>
        <v>0</v>
      </c>
      <c r="O990" s="77" t="b">
        <f t="shared" si="140"/>
        <v>0</v>
      </c>
      <c r="P990" s="77" t="b">
        <f t="shared" si="141"/>
        <v>0</v>
      </c>
      <c r="Q990" s="77" t="b">
        <f t="shared" si="142"/>
        <v>0</v>
      </c>
      <c r="R990" s="77">
        <f t="shared" si="143"/>
        <v>0</v>
      </c>
      <c r="T990" s="77">
        <v>990</v>
      </c>
    </row>
    <row r="991" spans="1:20" s="5" customFormat="1" outlineLevel="1">
      <c r="A991" s="29" t="s">
        <v>5251</v>
      </c>
      <c r="B991" s="606">
        <v>400</v>
      </c>
      <c r="C991" s="616">
        <v>412</v>
      </c>
      <c r="D991" s="146">
        <v>35</v>
      </c>
      <c r="E991" s="38" t="s">
        <v>859</v>
      </c>
      <c r="F991" s="38" t="s">
        <v>860</v>
      </c>
      <c r="G991" s="904">
        <v>34</v>
      </c>
      <c r="H991" s="32" t="s">
        <v>725</v>
      </c>
      <c r="I991" s="315"/>
      <c r="J991" s="159">
        <v>0</v>
      </c>
      <c r="K991" s="58">
        <v>0</v>
      </c>
      <c r="L991" s="199">
        <f>J991+K991</f>
        <v>0</v>
      </c>
      <c r="M991" s="200">
        <f>L991*(G991+I991)</f>
        <v>0</v>
      </c>
      <c r="O991" s="77" t="b">
        <f t="shared" si="140"/>
        <v>0</v>
      </c>
      <c r="P991" s="77" t="b">
        <f t="shared" si="141"/>
        <v>0</v>
      </c>
      <c r="Q991" s="77" t="b">
        <f t="shared" si="142"/>
        <v>0</v>
      </c>
      <c r="R991" s="77">
        <f t="shared" si="143"/>
        <v>0</v>
      </c>
      <c r="T991" s="77">
        <v>991</v>
      </c>
    </row>
    <row r="992" spans="1:20" s="5" customFormat="1" outlineLevel="1">
      <c r="A992" s="29"/>
      <c r="B992" s="613">
        <v>400</v>
      </c>
      <c r="C992" s="616">
        <v>412</v>
      </c>
      <c r="E992" s="265" t="s">
        <v>868</v>
      </c>
      <c r="F992" s="265" t="s">
        <v>869</v>
      </c>
      <c r="G992" s="904"/>
      <c r="H992" s="32"/>
      <c r="I992" s="315"/>
      <c r="J992" s="159"/>
      <c r="K992" s="58"/>
      <c r="L992" s="199"/>
      <c r="M992" s="200"/>
      <c r="O992" s="77" t="b">
        <f>ISBLANK(D993)</f>
        <v>0</v>
      </c>
      <c r="P992" s="77" t="b">
        <f t="shared" si="141"/>
        <v>1</v>
      </c>
      <c r="Q992" s="77" t="b">
        <f t="shared" si="142"/>
        <v>1</v>
      </c>
      <c r="R992" s="77" t="str">
        <f t="shared" si="143"/>
        <v>!!!</v>
      </c>
      <c r="T992" s="77">
        <v>992</v>
      </c>
    </row>
    <row r="993" spans="1:20" s="5" customFormat="1" ht="90" outlineLevel="1">
      <c r="A993" s="29"/>
      <c r="B993" s="606">
        <v>400</v>
      </c>
      <c r="C993" s="616">
        <v>412</v>
      </c>
      <c r="D993" s="30">
        <v>36</v>
      </c>
      <c r="E993" s="38" t="s">
        <v>5601</v>
      </c>
      <c r="F993" s="38" t="s">
        <v>5602</v>
      </c>
      <c r="G993" s="904">
        <v>1</v>
      </c>
      <c r="H993" s="32" t="s">
        <v>742</v>
      </c>
      <c r="I993" s="315"/>
      <c r="J993" s="159">
        <v>0</v>
      </c>
      <c r="K993" s="58">
        <v>0</v>
      </c>
      <c r="L993" s="199">
        <f t="shared" ref="L993:L1001" si="144">J993+K993</f>
        <v>0</v>
      </c>
      <c r="M993" s="200">
        <f t="shared" ref="M993:M1001" si="145">L993*(G993+I993)</f>
        <v>0</v>
      </c>
      <c r="O993" s="77" t="b">
        <f>ISBLANK(#REF!)</f>
        <v>0</v>
      </c>
      <c r="P993" s="77" t="b">
        <f t="shared" si="141"/>
        <v>0</v>
      </c>
      <c r="Q993" s="77" t="b">
        <f t="shared" si="142"/>
        <v>0</v>
      </c>
      <c r="R993" s="77">
        <f t="shared" si="143"/>
        <v>0</v>
      </c>
      <c r="T993" s="77">
        <v>993</v>
      </c>
    </row>
    <row r="994" spans="1:20" s="5" customFormat="1" ht="90" outlineLevel="1">
      <c r="A994" s="29"/>
      <c r="B994" s="606">
        <v>400</v>
      </c>
      <c r="C994" s="616">
        <v>412</v>
      </c>
      <c r="D994" s="146">
        <v>37</v>
      </c>
      <c r="E994" s="38" t="s">
        <v>5603</v>
      </c>
      <c r="F994" s="38" t="s">
        <v>5604</v>
      </c>
      <c r="G994" s="904">
        <v>1</v>
      </c>
      <c r="H994" s="32" t="s">
        <v>742</v>
      </c>
      <c r="I994" s="315"/>
      <c r="J994" s="159">
        <v>0</v>
      </c>
      <c r="K994" s="58">
        <v>0</v>
      </c>
      <c r="L994" s="199">
        <f t="shared" si="144"/>
        <v>0</v>
      </c>
      <c r="M994" s="200">
        <f t="shared" si="145"/>
        <v>0</v>
      </c>
      <c r="O994" s="77" t="b">
        <f t="shared" si="140"/>
        <v>0</v>
      </c>
      <c r="P994" s="77" t="b">
        <f t="shared" si="141"/>
        <v>0</v>
      </c>
      <c r="Q994" s="77" t="b">
        <f t="shared" si="142"/>
        <v>0</v>
      </c>
      <c r="R994" s="77">
        <f t="shared" si="143"/>
        <v>0</v>
      </c>
      <c r="T994" s="77">
        <v>994</v>
      </c>
    </row>
    <row r="995" spans="1:20" s="5" customFormat="1" ht="90" outlineLevel="1">
      <c r="A995" s="29"/>
      <c r="B995" s="606">
        <v>400</v>
      </c>
      <c r="C995" s="616">
        <v>412</v>
      </c>
      <c r="D995" s="146">
        <v>38</v>
      </c>
      <c r="E995" s="38" t="s">
        <v>5605</v>
      </c>
      <c r="F995" s="38" t="s">
        <v>5606</v>
      </c>
      <c r="G995" s="904">
        <v>1</v>
      </c>
      <c r="H995" s="32" t="s">
        <v>742</v>
      </c>
      <c r="I995" s="315"/>
      <c r="J995" s="159">
        <v>0</v>
      </c>
      <c r="K995" s="58">
        <v>0</v>
      </c>
      <c r="L995" s="199">
        <f t="shared" si="144"/>
        <v>0</v>
      </c>
      <c r="M995" s="200">
        <f t="shared" si="145"/>
        <v>0</v>
      </c>
      <c r="O995" s="77" t="b">
        <f t="shared" si="140"/>
        <v>0</v>
      </c>
      <c r="P995" s="77" t="b">
        <f t="shared" si="141"/>
        <v>0</v>
      </c>
      <c r="Q995" s="77" t="b">
        <f t="shared" si="142"/>
        <v>0</v>
      </c>
      <c r="R995" s="77">
        <f t="shared" si="143"/>
        <v>0</v>
      </c>
      <c r="T995" s="77">
        <v>995</v>
      </c>
    </row>
    <row r="996" spans="1:20" s="5" customFormat="1" ht="90" outlineLevel="1">
      <c r="A996" s="29"/>
      <c r="B996" s="606">
        <v>400</v>
      </c>
      <c r="C996" s="616">
        <v>412</v>
      </c>
      <c r="D996" s="146">
        <v>39</v>
      </c>
      <c r="E996" s="38" t="s">
        <v>5607</v>
      </c>
      <c r="F996" s="38" t="s">
        <v>5608</v>
      </c>
      <c r="G996" s="904">
        <v>1</v>
      </c>
      <c r="H996" s="32" t="s">
        <v>742</v>
      </c>
      <c r="I996" s="315"/>
      <c r="J996" s="159">
        <v>0</v>
      </c>
      <c r="K996" s="58">
        <v>0</v>
      </c>
      <c r="L996" s="199">
        <f t="shared" si="144"/>
        <v>0</v>
      </c>
      <c r="M996" s="200">
        <f t="shared" si="145"/>
        <v>0</v>
      </c>
      <c r="O996" s="77" t="b">
        <f t="shared" si="140"/>
        <v>0</v>
      </c>
      <c r="P996" s="77" t="b">
        <f t="shared" si="141"/>
        <v>0</v>
      </c>
      <c r="Q996" s="77" t="b">
        <f t="shared" si="142"/>
        <v>0</v>
      </c>
      <c r="R996" s="77">
        <f t="shared" si="143"/>
        <v>0</v>
      </c>
      <c r="T996" s="77">
        <v>996</v>
      </c>
    </row>
    <row r="997" spans="1:20" s="5" customFormat="1" ht="90" outlineLevel="1">
      <c r="A997" s="29"/>
      <c r="B997" s="606">
        <v>400</v>
      </c>
      <c r="C997" s="616">
        <v>412</v>
      </c>
      <c r="D997" s="146">
        <v>40</v>
      </c>
      <c r="E997" s="38" t="s">
        <v>5609</v>
      </c>
      <c r="F997" s="38" t="s">
        <v>870</v>
      </c>
      <c r="G997" s="904">
        <v>1</v>
      </c>
      <c r="H997" s="32" t="s">
        <v>742</v>
      </c>
      <c r="I997" s="315"/>
      <c r="J997" s="159">
        <v>0</v>
      </c>
      <c r="K997" s="58">
        <v>0</v>
      </c>
      <c r="L997" s="199">
        <f t="shared" si="144"/>
        <v>0</v>
      </c>
      <c r="M997" s="200">
        <f t="shared" si="145"/>
        <v>0</v>
      </c>
      <c r="O997" s="77" t="b">
        <f t="shared" si="140"/>
        <v>0</v>
      </c>
      <c r="P997" s="77" t="b">
        <f t="shared" si="141"/>
        <v>0</v>
      </c>
      <c r="Q997" s="77" t="b">
        <f t="shared" si="142"/>
        <v>0</v>
      </c>
      <c r="R997" s="77">
        <f t="shared" si="143"/>
        <v>0</v>
      </c>
      <c r="T997" s="77">
        <v>997</v>
      </c>
    </row>
    <row r="998" spans="1:20" s="5" customFormat="1" ht="33.75" outlineLevel="1">
      <c r="A998" s="29"/>
      <c r="B998" s="606">
        <v>400</v>
      </c>
      <c r="C998" s="616">
        <v>412</v>
      </c>
      <c r="D998" s="146">
        <v>41</v>
      </c>
      <c r="E998" s="38" t="s">
        <v>871</v>
      </c>
      <c r="F998" s="38" t="s">
        <v>872</v>
      </c>
      <c r="G998" s="904">
        <v>6</v>
      </c>
      <c r="H998" s="32" t="s">
        <v>742</v>
      </c>
      <c r="I998" s="315"/>
      <c r="J998" s="159">
        <v>0</v>
      </c>
      <c r="K998" s="58">
        <v>0</v>
      </c>
      <c r="L998" s="199">
        <f t="shared" si="144"/>
        <v>0</v>
      </c>
      <c r="M998" s="200">
        <f t="shared" si="145"/>
        <v>0</v>
      </c>
      <c r="O998" s="77" t="b">
        <f t="shared" si="140"/>
        <v>0</v>
      </c>
      <c r="P998" s="77" t="b">
        <f t="shared" si="141"/>
        <v>0</v>
      </c>
      <c r="Q998" s="77" t="b">
        <f t="shared" si="142"/>
        <v>0</v>
      </c>
      <c r="R998" s="77">
        <f t="shared" si="143"/>
        <v>0</v>
      </c>
      <c r="T998" s="77">
        <v>998</v>
      </c>
    </row>
    <row r="999" spans="1:20" s="5" customFormat="1" ht="78.75" outlineLevel="1">
      <c r="A999" s="29"/>
      <c r="B999" s="606">
        <v>400</v>
      </c>
      <c r="C999" s="616">
        <v>412</v>
      </c>
      <c r="D999" s="146">
        <v>42</v>
      </c>
      <c r="E999" s="38" t="s">
        <v>5610</v>
      </c>
      <c r="F999" s="38" t="s">
        <v>5611</v>
      </c>
      <c r="G999" s="904">
        <v>1</v>
      </c>
      <c r="H999" s="32" t="s">
        <v>742</v>
      </c>
      <c r="I999" s="315"/>
      <c r="J999" s="159">
        <v>0</v>
      </c>
      <c r="K999" s="58">
        <v>0</v>
      </c>
      <c r="L999" s="199">
        <f t="shared" si="144"/>
        <v>0</v>
      </c>
      <c r="M999" s="200">
        <f t="shared" si="145"/>
        <v>0</v>
      </c>
      <c r="O999" s="77" t="b">
        <f t="shared" si="140"/>
        <v>0</v>
      </c>
      <c r="P999" s="77" t="b">
        <f t="shared" si="141"/>
        <v>0</v>
      </c>
      <c r="Q999" s="77" t="b">
        <f t="shared" si="142"/>
        <v>0</v>
      </c>
      <c r="R999" s="77">
        <f t="shared" si="143"/>
        <v>0</v>
      </c>
      <c r="T999" s="77">
        <v>999</v>
      </c>
    </row>
    <row r="1000" spans="1:20" s="5" customFormat="1" ht="101.25" outlineLevel="1">
      <c r="A1000" s="29"/>
      <c r="B1000" s="606">
        <v>400</v>
      </c>
      <c r="C1000" s="616">
        <v>412</v>
      </c>
      <c r="D1000" s="146">
        <v>43</v>
      </c>
      <c r="E1000" s="38" t="s">
        <v>5612</v>
      </c>
      <c r="F1000" s="38" t="s">
        <v>5613</v>
      </c>
      <c r="G1000" s="904">
        <v>1</v>
      </c>
      <c r="H1000" s="32" t="s">
        <v>742</v>
      </c>
      <c r="I1000" s="315"/>
      <c r="J1000" s="159">
        <v>0</v>
      </c>
      <c r="K1000" s="58">
        <v>0</v>
      </c>
      <c r="L1000" s="199">
        <f t="shared" si="144"/>
        <v>0</v>
      </c>
      <c r="M1000" s="200">
        <f t="shared" si="145"/>
        <v>0</v>
      </c>
      <c r="O1000" s="77" t="b">
        <f t="shared" si="140"/>
        <v>0</v>
      </c>
      <c r="P1000" s="77" t="b">
        <f t="shared" si="141"/>
        <v>0</v>
      </c>
      <c r="Q1000" s="77" t="b">
        <f t="shared" si="142"/>
        <v>0</v>
      </c>
      <c r="R1000" s="77">
        <f t="shared" si="143"/>
        <v>0</v>
      </c>
      <c r="T1000" s="77">
        <v>1000</v>
      </c>
    </row>
    <row r="1001" spans="1:20" s="5" customFormat="1" ht="101.25" outlineLevel="1">
      <c r="A1001" s="29"/>
      <c r="B1001" s="606">
        <v>400</v>
      </c>
      <c r="C1001" s="616">
        <v>412</v>
      </c>
      <c r="D1001" s="146">
        <v>44</v>
      </c>
      <c r="E1001" s="38" t="s">
        <v>5614</v>
      </c>
      <c r="F1001" s="38" t="s">
        <v>5615</v>
      </c>
      <c r="G1001" s="904">
        <v>1</v>
      </c>
      <c r="H1001" s="32" t="s">
        <v>742</v>
      </c>
      <c r="I1001" s="315"/>
      <c r="J1001" s="159">
        <v>0</v>
      </c>
      <c r="K1001" s="58">
        <v>0</v>
      </c>
      <c r="L1001" s="199">
        <f t="shared" si="144"/>
        <v>0</v>
      </c>
      <c r="M1001" s="200">
        <f t="shared" si="145"/>
        <v>0</v>
      </c>
      <c r="O1001" s="77" t="b">
        <f t="shared" si="140"/>
        <v>0</v>
      </c>
      <c r="P1001" s="77" t="b">
        <f t="shared" si="141"/>
        <v>0</v>
      </c>
      <c r="Q1001" s="77" t="b">
        <f t="shared" si="142"/>
        <v>0</v>
      </c>
      <c r="R1001" s="77">
        <f t="shared" si="143"/>
        <v>0</v>
      </c>
      <c r="T1001" s="77">
        <v>1001</v>
      </c>
    </row>
    <row r="1002" spans="1:20" s="5" customFormat="1" ht="67.5" outlineLevel="1">
      <c r="A1002" s="29"/>
      <c r="B1002" s="613">
        <v>400</v>
      </c>
      <c r="C1002" s="616">
        <v>412</v>
      </c>
      <c r="D1002" s="146"/>
      <c r="E1002" s="38" t="s">
        <v>5616</v>
      </c>
      <c r="F1002" s="38" t="s">
        <v>5617</v>
      </c>
      <c r="G1002" s="904"/>
      <c r="H1002" s="32"/>
      <c r="I1002" s="315"/>
      <c r="J1002" s="159"/>
      <c r="K1002" s="58"/>
      <c r="L1002" s="199"/>
      <c r="M1002" s="200"/>
      <c r="O1002" s="77" t="b">
        <f>ISBLANK(D1002)</f>
        <v>1</v>
      </c>
      <c r="P1002" s="77" t="b">
        <f t="shared" si="141"/>
        <v>1</v>
      </c>
      <c r="Q1002" s="77" t="b">
        <f t="shared" si="142"/>
        <v>1</v>
      </c>
      <c r="R1002" s="77">
        <f t="shared" si="143"/>
        <v>0</v>
      </c>
      <c r="T1002" s="77">
        <v>1002</v>
      </c>
    </row>
    <row r="1003" spans="1:20" s="5" customFormat="1" outlineLevel="1">
      <c r="A1003" s="29"/>
      <c r="B1003" s="606">
        <v>400</v>
      </c>
      <c r="C1003" s="616">
        <v>412</v>
      </c>
      <c r="D1003" s="146">
        <v>45</v>
      </c>
      <c r="E1003" s="38" t="s">
        <v>873</v>
      </c>
      <c r="F1003" s="38" t="s">
        <v>873</v>
      </c>
      <c r="G1003" s="904">
        <v>1</v>
      </c>
      <c r="H1003" s="32" t="s">
        <v>742</v>
      </c>
      <c r="I1003" s="315"/>
      <c r="J1003" s="159">
        <v>0</v>
      </c>
      <c r="K1003" s="58">
        <v>0</v>
      </c>
      <c r="L1003" s="199">
        <f>J1003+K1003</f>
        <v>0</v>
      </c>
      <c r="M1003" s="200">
        <f>L1003*(G1003+I1003)</f>
        <v>0</v>
      </c>
      <c r="O1003" s="77" t="b">
        <f>ISBLANK(D1003)</f>
        <v>0</v>
      </c>
      <c r="P1003" s="77" t="b">
        <f t="shared" si="141"/>
        <v>0</v>
      </c>
      <c r="Q1003" s="77" t="b">
        <f t="shared" si="142"/>
        <v>0</v>
      </c>
      <c r="R1003" s="77">
        <f t="shared" si="143"/>
        <v>0</v>
      </c>
      <c r="T1003" s="77">
        <v>1003</v>
      </c>
    </row>
    <row r="1004" spans="1:20" s="5" customFormat="1" outlineLevel="1">
      <c r="A1004" s="29"/>
      <c r="B1004" s="606">
        <v>400</v>
      </c>
      <c r="C1004" s="616">
        <v>412</v>
      </c>
      <c r="D1004" s="146">
        <v>46</v>
      </c>
      <c r="E1004" s="38" t="s">
        <v>874</v>
      </c>
      <c r="F1004" s="38" t="s">
        <v>874</v>
      </c>
      <c r="G1004" s="904">
        <v>1</v>
      </c>
      <c r="H1004" s="32" t="s">
        <v>742</v>
      </c>
      <c r="I1004" s="315"/>
      <c r="J1004" s="159">
        <v>0</v>
      </c>
      <c r="K1004" s="58">
        <v>0</v>
      </c>
      <c r="L1004" s="199">
        <f>J1004+K1004</f>
        <v>0</v>
      </c>
      <c r="M1004" s="200">
        <f>L1004*(G1004+I1004)</f>
        <v>0</v>
      </c>
      <c r="O1004" s="77" t="b">
        <f t="shared" si="140"/>
        <v>0</v>
      </c>
      <c r="P1004" s="77" t="b">
        <f t="shared" si="141"/>
        <v>0</v>
      </c>
      <c r="Q1004" s="77" t="b">
        <f t="shared" si="142"/>
        <v>0</v>
      </c>
      <c r="R1004" s="77">
        <f t="shared" si="143"/>
        <v>0</v>
      </c>
      <c r="T1004" s="77">
        <v>1004</v>
      </c>
    </row>
    <row r="1005" spans="1:20" s="5" customFormat="1" outlineLevel="1">
      <c r="A1005" s="29"/>
      <c r="B1005" s="606">
        <v>400</v>
      </c>
      <c r="C1005" s="616">
        <v>412</v>
      </c>
      <c r="D1005" s="146">
        <v>47</v>
      </c>
      <c r="E1005" s="38" t="s">
        <v>875</v>
      </c>
      <c r="F1005" s="38" t="s">
        <v>875</v>
      </c>
      <c r="G1005" s="904">
        <v>1</v>
      </c>
      <c r="H1005" s="32" t="s">
        <v>742</v>
      </c>
      <c r="I1005" s="315"/>
      <c r="J1005" s="159">
        <v>0</v>
      </c>
      <c r="K1005" s="58">
        <v>0</v>
      </c>
      <c r="L1005" s="199">
        <f>J1005+K1005</f>
        <v>0</v>
      </c>
      <c r="M1005" s="200">
        <f>L1005*(G1005+I1005)</f>
        <v>0</v>
      </c>
      <c r="O1005" s="77" t="b">
        <f t="shared" si="140"/>
        <v>0</v>
      </c>
      <c r="P1005" s="77" t="b">
        <f t="shared" si="141"/>
        <v>0</v>
      </c>
      <c r="Q1005" s="77" t="b">
        <f t="shared" si="142"/>
        <v>0</v>
      </c>
      <c r="R1005" s="77">
        <f t="shared" si="143"/>
        <v>0</v>
      </c>
      <c r="T1005" s="77">
        <v>1005</v>
      </c>
    </row>
    <row r="1006" spans="1:20" s="5" customFormat="1" outlineLevel="1">
      <c r="A1006" s="29"/>
      <c r="B1006" s="606">
        <v>400</v>
      </c>
      <c r="C1006" s="616">
        <v>412</v>
      </c>
      <c r="D1006" s="146">
        <v>48</v>
      </c>
      <c r="E1006" s="38" t="s">
        <v>746</v>
      </c>
      <c r="F1006" s="38" t="s">
        <v>746</v>
      </c>
      <c r="G1006" s="904">
        <v>1</v>
      </c>
      <c r="H1006" s="32" t="s">
        <v>742</v>
      </c>
      <c r="I1006" s="315"/>
      <c r="J1006" s="159">
        <v>0</v>
      </c>
      <c r="K1006" s="58">
        <v>0</v>
      </c>
      <c r="L1006" s="199">
        <f>J1006+K1006</f>
        <v>0</v>
      </c>
      <c r="M1006" s="200">
        <f>L1006*(G1006+I1006)</f>
        <v>0</v>
      </c>
      <c r="O1006" s="77" t="b">
        <f t="shared" si="140"/>
        <v>0</v>
      </c>
      <c r="P1006" s="77" t="b">
        <f t="shared" si="141"/>
        <v>0</v>
      </c>
      <c r="Q1006" s="77" t="b">
        <f t="shared" si="142"/>
        <v>0</v>
      </c>
      <c r="R1006" s="77">
        <f t="shared" si="143"/>
        <v>0</v>
      </c>
      <c r="T1006" s="77">
        <v>1006</v>
      </c>
    </row>
    <row r="1007" spans="1:20" s="5" customFormat="1" ht="45" outlineLevel="1">
      <c r="A1007" s="29"/>
      <c r="B1007" s="613">
        <v>400</v>
      </c>
      <c r="C1007" s="616">
        <v>412</v>
      </c>
      <c r="D1007" s="146"/>
      <c r="E1007" s="38" t="s">
        <v>5618</v>
      </c>
      <c r="F1007" s="38" t="s">
        <v>5619</v>
      </c>
      <c r="G1007" s="904"/>
      <c r="H1007" s="32"/>
      <c r="I1007" s="315"/>
      <c r="J1007" s="159"/>
      <c r="K1007" s="58"/>
      <c r="L1007" s="199"/>
      <c r="M1007" s="200"/>
      <c r="O1007" s="77" t="b">
        <f t="shared" si="140"/>
        <v>1</v>
      </c>
      <c r="P1007" s="77" t="b">
        <f t="shared" si="141"/>
        <v>1</v>
      </c>
      <c r="Q1007" s="77" t="b">
        <f t="shared" si="142"/>
        <v>1</v>
      </c>
      <c r="R1007" s="77">
        <f t="shared" si="143"/>
        <v>0</v>
      </c>
      <c r="T1007" s="77">
        <v>1007</v>
      </c>
    </row>
    <row r="1008" spans="1:20" s="5" customFormat="1" outlineLevel="1">
      <c r="A1008" s="29"/>
      <c r="B1008" s="606">
        <v>400</v>
      </c>
      <c r="C1008" s="616">
        <v>412</v>
      </c>
      <c r="D1008" s="146">
        <v>49</v>
      </c>
      <c r="E1008" s="38" t="s">
        <v>873</v>
      </c>
      <c r="F1008" s="38" t="s">
        <v>873</v>
      </c>
      <c r="G1008" s="904">
        <v>1</v>
      </c>
      <c r="H1008" s="32" t="s">
        <v>742</v>
      </c>
      <c r="I1008" s="315"/>
      <c r="J1008" s="159">
        <v>0</v>
      </c>
      <c r="K1008" s="58">
        <v>0</v>
      </c>
      <c r="L1008" s="199">
        <f>J1008+K1008</f>
        <v>0</v>
      </c>
      <c r="M1008" s="200">
        <f>L1008*(G1008+I1008)</f>
        <v>0</v>
      </c>
      <c r="O1008" s="77" t="b">
        <f t="shared" si="140"/>
        <v>0</v>
      </c>
      <c r="P1008" s="77" t="b">
        <f t="shared" si="141"/>
        <v>0</v>
      </c>
      <c r="Q1008" s="77" t="b">
        <f t="shared" si="142"/>
        <v>0</v>
      </c>
      <c r="R1008" s="77">
        <f t="shared" si="143"/>
        <v>0</v>
      </c>
      <c r="T1008" s="77">
        <v>1008</v>
      </c>
    </row>
    <row r="1009" spans="1:20" s="5" customFormat="1" outlineLevel="1">
      <c r="A1009" s="29"/>
      <c r="B1009" s="606">
        <v>400</v>
      </c>
      <c r="C1009" s="616">
        <v>412</v>
      </c>
      <c r="D1009" s="146">
        <v>50</v>
      </c>
      <c r="E1009" s="38" t="s">
        <v>875</v>
      </c>
      <c r="F1009" s="38" t="s">
        <v>875</v>
      </c>
      <c r="G1009" s="904">
        <v>1</v>
      </c>
      <c r="H1009" s="32" t="s">
        <v>742</v>
      </c>
      <c r="I1009" s="315"/>
      <c r="J1009" s="159">
        <v>0</v>
      </c>
      <c r="K1009" s="58">
        <v>0</v>
      </c>
      <c r="L1009" s="199">
        <f>J1009+K1009</f>
        <v>0</v>
      </c>
      <c r="M1009" s="200">
        <f>L1009*(G1009+I1009)</f>
        <v>0</v>
      </c>
      <c r="O1009" s="77" t="b">
        <f t="shared" si="140"/>
        <v>0</v>
      </c>
      <c r="P1009" s="77" t="b">
        <f t="shared" si="141"/>
        <v>0</v>
      </c>
      <c r="Q1009" s="77" t="b">
        <f t="shared" si="142"/>
        <v>0</v>
      </c>
      <c r="R1009" s="77">
        <f t="shared" si="143"/>
        <v>0</v>
      </c>
      <c r="T1009" s="77">
        <v>1009</v>
      </c>
    </row>
    <row r="1010" spans="1:20" s="5" customFormat="1" ht="45" outlineLevel="1">
      <c r="A1010" s="29"/>
      <c r="B1010" s="613">
        <v>400</v>
      </c>
      <c r="C1010" s="616">
        <v>412</v>
      </c>
      <c r="D1010" s="30"/>
      <c r="E1010" s="108" t="s">
        <v>5620</v>
      </c>
      <c r="F1010" s="108" t="s">
        <v>5621</v>
      </c>
      <c r="G1010" s="904"/>
      <c r="H1010" s="32"/>
      <c r="I1010" s="315"/>
      <c r="J1010" s="159"/>
      <c r="K1010" s="58"/>
      <c r="L1010" s="199"/>
      <c r="M1010" s="200"/>
      <c r="O1010" s="77" t="b">
        <f t="shared" si="140"/>
        <v>1</v>
      </c>
      <c r="P1010" s="77" t="b">
        <f t="shared" si="141"/>
        <v>1</v>
      </c>
      <c r="Q1010" s="77" t="b">
        <f t="shared" si="142"/>
        <v>1</v>
      </c>
      <c r="R1010" s="77">
        <f t="shared" si="143"/>
        <v>0</v>
      </c>
      <c r="T1010" s="77">
        <v>1010</v>
      </c>
    </row>
    <row r="1011" spans="1:20" s="5" customFormat="1" outlineLevel="1">
      <c r="A1011" s="29"/>
      <c r="B1011" s="606">
        <v>400</v>
      </c>
      <c r="C1011" s="616">
        <v>412</v>
      </c>
      <c r="D1011" s="30">
        <v>51</v>
      </c>
      <c r="E1011" s="38" t="s">
        <v>873</v>
      </c>
      <c r="F1011" s="38" t="s">
        <v>873</v>
      </c>
      <c r="G1011" s="904">
        <v>54</v>
      </c>
      <c r="H1011" s="32" t="s">
        <v>742</v>
      </c>
      <c r="I1011" s="315"/>
      <c r="J1011" s="159">
        <v>0</v>
      </c>
      <c r="K1011" s="58">
        <v>0</v>
      </c>
      <c r="L1011" s="199">
        <f t="shared" ref="L1011:L1016" si="146">J1011+K1011</f>
        <v>0</v>
      </c>
      <c r="M1011" s="200">
        <f t="shared" ref="M1011:M1016" si="147">L1011*(G1011+I1011)</f>
        <v>0</v>
      </c>
      <c r="O1011" s="77" t="b">
        <f t="shared" si="140"/>
        <v>0</v>
      </c>
      <c r="P1011" s="77" t="b">
        <f t="shared" si="141"/>
        <v>0</v>
      </c>
      <c r="Q1011" s="77" t="b">
        <f t="shared" si="142"/>
        <v>0</v>
      </c>
      <c r="R1011" s="77">
        <f t="shared" si="143"/>
        <v>0</v>
      </c>
      <c r="T1011" s="77">
        <v>1011</v>
      </c>
    </row>
    <row r="1012" spans="1:20" s="5" customFormat="1" outlineLevel="1">
      <c r="A1012" s="29"/>
      <c r="B1012" s="606">
        <v>400</v>
      </c>
      <c r="C1012" s="616">
        <v>412</v>
      </c>
      <c r="D1012" s="146">
        <v>52</v>
      </c>
      <c r="E1012" s="38" t="s">
        <v>876</v>
      </c>
      <c r="F1012" s="38" t="s">
        <v>876</v>
      </c>
      <c r="G1012" s="904">
        <v>55</v>
      </c>
      <c r="H1012" s="32" t="s">
        <v>742</v>
      </c>
      <c r="I1012" s="315"/>
      <c r="J1012" s="159">
        <v>0</v>
      </c>
      <c r="K1012" s="58">
        <v>0</v>
      </c>
      <c r="L1012" s="199">
        <f t="shared" si="146"/>
        <v>0</v>
      </c>
      <c r="M1012" s="200">
        <f t="shared" si="147"/>
        <v>0</v>
      </c>
      <c r="O1012" s="77" t="b">
        <f t="shared" si="140"/>
        <v>0</v>
      </c>
      <c r="P1012" s="77" t="b">
        <f t="shared" si="141"/>
        <v>0</v>
      </c>
      <c r="Q1012" s="77" t="b">
        <f t="shared" si="142"/>
        <v>0</v>
      </c>
      <c r="R1012" s="77">
        <f t="shared" si="143"/>
        <v>0</v>
      </c>
      <c r="T1012" s="77">
        <v>1012</v>
      </c>
    </row>
    <row r="1013" spans="1:20" s="5" customFormat="1" outlineLevel="1">
      <c r="A1013" s="29"/>
      <c r="B1013" s="606">
        <v>400</v>
      </c>
      <c r="C1013" s="616">
        <v>412</v>
      </c>
      <c r="D1013" s="146">
        <v>53</v>
      </c>
      <c r="E1013" s="38" t="s">
        <v>877</v>
      </c>
      <c r="F1013" s="38" t="s">
        <v>877</v>
      </c>
      <c r="G1013" s="904">
        <v>25</v>
      </c>
      <c r="H1013" s="32" t="s">
        <v>742</v>
      </c>
      <c r="I1013" s="315"/>
      <c r="J1013" s="159">
        <v>0</v>
      </c>
      <c r="K1013" s="58">
        <v>0</v>
      </c>
      <c r="L1013" s="199">
        <f t="shared" si="146"/>
        <v>0</v>
      </c>
      <c r="M1013" s="200">
        <f t="shared" si="147"/>
        <v>0</v>
      </c>
      <c r="O1013" s="77" t="b">
        <f t="shared" si="140"/>
        <v>0</v>
      </c>
      <c r="P1013" s="77" t="b">
        <f t="shared" si="141"/>
        <v>0</v>
      </c>
      <c r="Q1013" s="77" t="b">
        <f t="shared" si="142"/>
        <v>0</v>
      </c>
      <c r="R1013" s="77">
        <f t="shared" si="143"/>
        <v>0</v>
      </c>
      <c r="T1013" s="77">
        <v>1013</v>
      </c>
    </row>
    <row r="1014" spans="1:20" s="5" customFormat="1" outlineLevel="1">
      <c r="A1014" s="29"/>
      <c r="B1014" s="606">
        <v>400</v>
      </c>
      <c r="C1014" s="616">
        <v>412</v>
      </c>
      <c r="D1014" s="146">
        <v>54</v>
      </c>
      <c r="E1014" s="38" t="s">
        <v>737</v>
      </c>
      <c r="F1014" s="38" t="s">
        <v>737</v>
      </c>
      <c r="G1014" s="904">
        <v>13</v>
      </c>
      <c r="H1014" s="32" t="s">
        <v>742</v>
      </c>
      <c r="I1014" s="315"/>
      <c r="J1014" s="159">
        <v>0</v>
      </c>
      <c r="K1014" s="58">
        <v>0</v>
      </c>
      <c r="L1014" s="199">
        <f t="shared" si="146"/>
        <v>0</v>
      </c>
      <c r="M1014" s="200">
        <f t="shared" si="147"/>
        <v>0</v>
      </c>
      <c r="O1014" s="77" t="b">
        <f t="shared" si="140"/>
        <v>0</v>
      </c>
      <c r="P1014" s="77" t="b">
        <f t="shared" si="141"/>
        <v>0</v>
      </c>
      <c r="Q1014" s="77" t="b">
        <f t="shared" si="142"/>
        <v>0</v>
      </c>
      <c r="R1014" s="77">
        <f t="shared" si="143"/>
        <v>0</v>
      </c>
      <c r="T1014" s="77">
        <v>1014</v>
      </c>
    </row>
    <row r="1015" spans="1:20" s="5" customFormat="1" outlineLevel="1">
      <c r="A1015" s="29"/>
      <c r="B1015" s="606">
        <v>400</v>
      </c>
      <c r="C1015" s="616">
        <v>412</v>
      </c>
      <c r="D1015" s="146">
        <v>55</v>
      </c>
      <c r="E1015" s="38" t="s">
        <v>738</v>
      </c>
      <c r="F1015" s="38" t="s">
        <v>738</v>
      </c>
      <c r="G1015" s="904">
        <v>1</v>
      </c>
      <c r="H1015" s="32" t="s">
        <v>742</v>
      </c>
      <c r="I1015" s="315"/>
      <c r="J1015" s="159">
        <v>0</v>
      </c>
      <c r="K1015" s="58">
        <v>0</v>
      </c>
      <c r="L1015" s="199">
        <f t="shared" si="146"/>
        <v>0</v>
      </c>
      <c r="M1015" s="200">
        <f t="shared" si="147"/>
        <v>0</v>
      </c>
      <c r="O1015" s="77" t="b">
        <f t="shared" si="140"/>
        <v>0</v>
      </c>
      <c r="P1015" s="77" t="b">
        <f t="shared" si="141"/>
        <v>0</v>
      </c>
      <c r="Q1015" s="77" t="b">
        <f t="shared" si="142"/>
        <v>0</v>
      </c>
      <c r="R1015" s="77">
        <f t="shared" si="143"/>
        <v>0</v>
      </c>
      <c r="T1015" s="77">
        <v>1015</v>
      </c>
    </row>
    <row r="1016" spans="1:20" s="5" customFormat="1" outlineLevel="1">
      <c r="A1016" s="29"/>
      <c r="B1016" s="606">
        <v>400</v>
      </c>
      <c r="C1016" s="616">
        <v>412</v>
      </c>
      <c r="D1016" s="146">
        <v>56</v>
      </c>
      <c r="E1016" s="38" t="s">
        <v>739</v>
      </c>
      <c r="F1016" s="38" t="s">
        <v>739</v>
      </c>
      <c r="G1016" s="904">
        <v>6</v>
      </c>
      <c r="H1016" s="32" t="s">
        <v>742</v>
      </c>
      <c r="I1016" s="315"/>
      <c r="J1016" s="159">
        <v>0</v>
      </c>
      <c r="K1016" s="58">
        <v>0</v>
      </c>
      <c r="L1016" s="199">
        <f t="shared" si="146"/>
        <v>0</v>
      </c>
      <c r="M1016" s="200">
        <f t="shared" si="147"/>
        <v>0</v>
      </c>
      <c r="O1016" s="77" t="b">
        <f t="shared" si="140"/>
        <v>0</v>
      </c>
      <c r="P1016" s="77" t="b">
        <f t="shared" si="141"/>
        <v>0</v>
      </c>
      <c r="Q1016" s="77" t="b">
        <f t="shared" si="142"/>
        <v>0</v>
      </c>
      <c r="R1016" s="77">
        <f t="shared" si="143"/>
        <v>0</v>
      </c>
      <c r="T1016" s="77">
        <v>1016</v>
      </c>
    </row>
    <row r="1017" spans="1:20" s="5" customFormat="1" ht="67.5" outlineLevel="1">
      <c r="A1017" s="29"/>
      <c r="B1017" s="613">
        <v>400</v>
      </c>
      <c r="C1017" s="616">
        <v>412</v>
      </c>
      <c r="D1017" s="30"/>
      <c r="E1017" s="38" t="s">
        <v>5622</v>
      </c>
      <c r="F1017" s="38" t="s">
        <v>5623</v>
      </c>
      <c r="G1017" s="904"/>
      <c r="H1017" s="32"/>
      <c r="I1017" s="315"/>
      <c r="J1017" s="159"/>
      <c r="K1017" s="58"/>
      <c r="L1017" s="199"/>
      <c r="M1017" s="200"/>
      <c r="O1017" s="77" t="b">
        <f t="shared" si="140"/>
        <v>1</v>
      </c>
      <c r="P1017" s="77" t="b">
        <f t="shared" si="141"/>
        <v>1</v>
      </c>
      <c r="Q1017" s="77" t="b">
        <f t="shared" si="142"/>
        <v>1</v>
      </c>
      <c r="R1017" s="77">
        <f t="shared" si="143"/>
        <v>0</v>
      </c>
      <c r="T1017" s="77">
        <v>1017</v>
      </c>
    </row>
    <row r="1018" spans="1:20" s="5" customFormat="1" outlineLevel="1">
      <c r="A1018" s="29"/>
      <c r="B1018" s="606">
        <v>400</v>
      </c>
      <c r="C1018" s="616">
        <v>412</v>
      </c>
      <c r="D1018" s="30">
        <v>57</v>
      </c>
      <c r="E1018" s="38" t="s">
        <v>874</v>
      </c>
      <c r="F1018" s="38" t="s">
        <v>874</v>
      </c>
      <c r="G1018" s="904">
        <v>3</v>
      </c>
      <c r="H1018" s="32" t="s">
        <v>742</v>
      </c>
      <c r="I1018" s="315"/>
      <c r="J1018" s="159">
        <v>0</v>
      </c>
      <c r="K1018" s="58">
        <v>0</v>
      </c>
      <c r="L1018" s="199">
        <f>J1018+K1018</f>
        <v>0</v>
      </c>
      <c r="M1018" s="200">
        <f>L1018*(G1018+I1018)</f>
        <v>0</v>
      </c>
      <c r="O1018" s="77" t="b">
        <f t="shared" si="140"/>
        <v>0</v>
      </c>
      <c r="P1018" s="77" t="b">
        <f t="shared" si="141"/>
        <v>0</v>
      </c>
      <c r="Q1018" s="77" t="b">
        <f t="shared" si="142"/>
        <v>0</v>
      </c>
      <c r="R1018" s="77">
        <f t="shared" si="143"/>
        <v>0</v>
      </c>
      <c r="T1018" s="77">
        <v>1018</v>
      </c>
    </row>
    <row r="1019" spans="1:20" s="5" customFormat="1" outlineLevel="1">
      <c r="A1019" s="29"/>
      <c r="B1019" s="606">
        <v>400</v>
      </c>
      <c r="C1019" s="616">
        <v>412</v>
      </c>
      <c r="D1019" s="146">
        <v>58</v>
      </c>
      <c r="E1019" s="38" t="s">
        <v>875</v>
      </c>
      <c r="F1019" s="38" t="s">
        <v>875</v>
      </c>
      <c r="G1019" s="904">
        <v>6</v>
      </c>
      <c r="H1019" s="32" t="s">
        <v>742</v>
      </c>
      <c r="I1019" s="315"/>
      <c r="J1019" s="159">
        <v>0</v>
      </c>
      <c r="K1019" s="58">
        <v>0</v>
      </c>
      <c r="L1019" s="199">
        <f>J1019+K1019</f>
        <v>0</v>
      </c>
      <c r="M1019" s="200">
        <f>L1019*(G1019+I1019)</f>
        <v>0</v>
      </c>
      <c r="O1019" s="77" t="b">
        <f t="shared" si="140"/>
        <v>0</v>
      </c>
      <c r="P1019" s="77" t="b">
        <f t="shared" si="141"/>
        <v>0</v>
      </c>
      <c r="Q1019" s="77" t="b">
        <f t="shared" si="142"/>
        <v>0</v>
      </c>
      <c r="R1019" s="77">
        <f t="shared" si="143"/>
        <v>0</v>
      </c>
      <c r="T1019" s="77">
        <v>1019</v>
      </c>
    </row>
    <row r="1020" spans="1:20" s="5" customFormat="1" outlineLevel="1">
      <c r="A1020" s="29"/>
      <c r="B1020" s="606">
        <v>400</v>
      </c>
      <c r="C1020" s="616">
        <v>412</v>
      </c>
      <c r="D1020" s="146">
        <v>59</v>
      </c>
      <c r="E1020" s="38" t="s">
        <v>746</v>
      </c>
      <c r="F1020" s="38" t="s">
        <v>746</v>
      </c>
      <c r="G1020" s="904">
        <v>3</v>
      </c>
      <c r="H1020" s="32" t="s">
        <v>742</v>
      </c>
      <c r="I1020" s="315"/>
      <c r="J1020" s="159">
        <v>0</v>
      </c>
      <c r="K1020" s="58">
        <v>0</v>
      </c>
      <c r="L1020" s="199">
        <f>J1020+K1020</f>
        <v>0</v>
      </c>
      <c r="M1020" s="200">
        <f>L1020*(G1020+I1020)</f>
        <v>0</v>
      </c>
      <c r="O1020" s="77" t="b">
        <f t="shared" si="140"/>
        <v>0</v>
      </c>
      <c r="P1020" s="77" t="b">
        <f t="shared" si="141"/>
        <v>0</v>
      </c>
      <c r="Q1020" s="77" t="b">
        <f t="shared" si="142"/>
        <v>0</v>
      </c>
      <c r="R1020" s="77">
        <f t="shared" si="143"/>
        <v>0</v>
      </c>
      <c r="T1020" s="77">
        <v>1020</v>
      </c>
    </row>
    <row r="1021" spans="1:20" s="5" customFormat="1" outlineLevel="1">
      <c r="A1021" s="29"/>
      <c r="B1021" s="606">
        <v>400</v>
      </c>
      <c r="C1021" s="616">
        <v>412</v>
      </c>
      <c r="D1021" s="146">
        <v>60</v>
      </c>
      <c r="E1021" s="38" t="s">
        <v>747</v>
      </c>
      <c r="F1021" s="38" t="s">
        <v>747</v>
      </c>
      <c r="G1021" s="904">
        <v>8</v>
      </c>
      <c r="H1021" s="32" t="s">
        <v>742</v>
      </c>
      <c r="I1021" s="315"/>
      <c r="J1021" s="159">
        <v>0</v>
      </c>
      <c r="K1021" s="58">
        <v>0</v>
      </c>
      <c r="L1021" s="199">
        <f>J1021+K1021</f>
        <v>0</v>
      </c>
      <c r="M1021" s="200">
        <f>L1021*(G1021+I1021)</f>
        <v>0</v>
      </c>
      <c r="O1021" s="77" t="b">
        <f t="shared" si="140"/>
        <v>0</v>
      </c>
      <c r="P1021" s="77" t="b">
        <f t="shared" si="141"/>
        <v>0</v>
      </c>
      <c r="Q1021" s="77" t="b">
        <f t="shared" si="142"/>
        <v>0</v>
      </c>
      <c r="R1021" s="77">
        <f t="shared" si="143"/>
        <v>0</v>
      </c>
      <c r="T1021" s="77">
        <v>1021</v>
      </c>
    </row>
    <row r="1022" spans="1:20" s="5" customFormat="1" ht="56.25" outlineLevel="1">
      <c r="A1022" s="29"/>
      <c r="B1022" s="613">
        <v>400</v>
      </c>
      <c r="C1022" s="616">
        <v>412</v>
      </c>
      <c r="D1022" s="146">
        <v>61</v>
      </c>
      <c r="E1022" s="120" t="s">
        <v>5624</v>
      </c>
      <c r="F1022" s="38" t="s">
        <v>5625</v>
      </c>
      <c r="G1022" s="904"/>
      <c r="H1022" s="32"/>
      <c r="I1022" s="315"/>
      <c r="J1022" s="159"/>
      <c r="K1022" s="58"/>
      <c r="L1022" s="199"/>
      <c r="M1022" s="200"/>
      <c r="O1022" s="77" t="b">
        <f t="shared" si="140"/>
        <v>0</v>
      </c>
      <c r="P1022" s="77" t="b">
        <f t="shared" si="141"/>
        <v>1</v>
      </c>
      <c r="Q1022" s="77" t="b">
        <f t="shared" si="142"/>
        <v>1</v>
      </c>
      <c r="R1022" s="77" t="str">
        <f t="shared" si="143"/>
        <v>!!!</v>
      </c>
      <c r="T1022" s="77">
        <v>1022</v>
      </c>
    </row>
    <row r="1023" spans="1:20" s="5" customFormat="1" outlineLevel="1">
      <c r="A1023" s="29"/>
      <c r="B1023" s="613">
        <v>400</v>
      </c>
      <c r="C1023" s="616">
        <v>412</v>
      </c>
      <c r="D1023" s="146">
        <v>62</v>
      </c>
      <c r="E1023" s="38" t="s">
        <v>876</v>
      </c>
      <c r="F1023" s="38" t="s">
        <v>876</v>
      </c>
      <c r="G1023" s="904">
        <v>2</v>
      </c>
      <c r="H1023" s="32" t="s">
        <v>742</v>
      </c>
      <c r="I1023" s="315"/>
      <c r="J1023" s="159">
        <v>0</v>
      </c>
      <c r="K1023" s="58">
        <v>0</v>
      </c>
      <c r="L1023" s="199">
        <f>J1023+K1023</f>
        <v>0</v>
      </c>
      <c r="M1023" s="200">
        <f>L1023*(G1023+I1023)</f>
        <v>0</v>
      </c>
      <c r="O1023" s="77" t="b">
        <f t="shared" si="140"/>
        <v>0</v>
      </c>
      <c r="P1023" s="77" t="b">
        <f t="shared" si="141"/>
        <v>0</v>
      </c>
      <c r="Q1023" s="77" t="b">
        <f t="shared" si="142"/>
        <v>0</v>
      </c>
      <c r="R1023" s="77">
        <f t="shared" si="143"/>
        <v>0</v>
      </c>
      <c r="T1023" s="77">
        <v>1023</v>
      </c>
    </row>
    <row r="1024" spans="1:20" s="5" customFormat="1" ht="56.25" outlineLevel="1">
      <c r="A1024" s="29"/>
      <c r="B1024" s="613">
        <v>400</v>
      </c>
      <c r="C1024" s="616">
        <v>412</v>
      </c>
      <c r="D1024" s="146">
        <v>63</v>
      </c>
      <c r="E1024" s="120" t="s">
        <v>5626</v>
      </c>
      <c r="F1024" s="120" t="s">
        <v>5627</v>
      </c>
      <c r="G1024" s="904"/>
      <c r="H1024" s="32"/>
      <c r="I1024" s="315"/>
      <c r="J1024" s="159"/>
      <c r="K1024" s="58"/>
      <c r="L1024" s="199"/>
      <c r="M1024" s="200"/>
      <c r="O1024" s="77" t="b">
        <f t="shared" si="140"/>
        <v>0</v>
      </c>
      <c r="P1024" s="77" t="b">
        <f t="shared" si="141"/>
        <v>1</v>
      </c>
      <c r="Q1024" s="77" t="b">
        <f t="shared" si="142"/>
        <v>1</v>
      </c>
      <c r="R1024" s="77" t="str">
        <f t="shared" si="143"/>
        <v>!!!</v>
      </c>
      <c r="T1024" s="77">
        <v>1024</v>
      </c>
    </row>
    <row r="1025" spans="1:20" s="5" customFormat="1" outlineLevel="1">
      <c r="A1025" s="29"/>
      <c r="B1025" s="613">
        <v>400</v>
      </c>
      <c r="C1025" s="616">
        <v>412</v>
      </c>
      <c r="D1025" s="146">
        <v>64</v>
      </c>
      <c r="E1025" s="38" t="s">
        <v>739</v>
      </c>
      <c r="F1025" s="38" t="s">
        <v>739</v>
      </c>
      <c r="G1025" s="904">
        <v>1</v>
      </c>
      <c r="H1025" s="32" t="s">
        <v>742</v>
      </c>
      <c r="I1025" s="315"/>
      <c r="J1025" s="159">
        <v>0</v>
      </c>
      <c r="K1025" s="58">
        <v>0</v>
      </c>
      <c r="L1025" s="199">
        <f t="shared" ref="L1025:L1039" si="148">J1025+K1025</f>
        <v>0</v>
      </c>
      <c r="M1025" s="200">
        <f t="shared" ref="M1025:M1039" si="149">L1025*(G1025+I1025)</f>
        <v>0</v>
      </c>
      <c r="O1025" s="77" t="b">
        <f t="shared" si="140"/>
        <v>0</v>
      </c>
      <c r="P1025" s="77" t="b">
        <f t="shared" si="141"/>
        <v>0</v>
      </c>
      <c r="Q1025" s="77" t="b">
        <f t="shared" si="142"/>
        <v>0</v>
      </c>
      <c r="R1025" s="77">
        <f t="shared" si="143"/>
        <v>0</v>
      </c>
      <c r="T1025" s="77">
        <v>1025</v>
      </c>
    </row>
    <row r="1026" spans="1:20" s="5" customFormat="1" outlineLevel="1">
      <c r="A1026" s="29"/>
      <c r="B1026" s="606">
        <v>400</v>
      </c>
      <c r="C1026" s="616">
        <v>412</v>
      </c>
      <c r="D1026" s="146">
        <v>65</v>
      </c>
      <c r="E1026" s="38" t="s">
        <v>874</v>
      </c>
      <c r="F1026" s="38" t="s">
        <v>874</v>
      </c>
      <c r="G1026" s="904">
        <v>1</v>
      </c>
      <c r="H1026" s="32" t="s">
        <v>742</v>
      </c>
      <c r="I1026" s="315"/>
      <c r="J1026" s="159">
        <v>0</v>
      </c>
      <c r="K1026" s="58">
        <v>0</v>
      </c>
      <c r="L1026" s="199">
        <f t="shared" si="148"/>
        <v>0</v>
      </c>
      <c r="M1026" s="200">
        <f t="shared" si="149"/>
        <v>0</v>
      </c>
      <c r="O1026" s="77" t="b">
        <f t="shared" si="140"/>
        <v>0</v>
      </c>
      <c r="P1026" s="77" t="b">
        <f t="shared" si="141"/>
        <v>0</v>
      </c>
      <c r="Q1026" s="77" t="b">
        <f t="shared" si="142"/>
        <v>0</v>
      </c>
      <c r="R1026" s="77">
        <f t="shared" si="143"/>
        <v>0</v>
      </c>
      <c r="T1026" s="77">
        <v>1026</v>
      </c>
    </row>
    <row r="1027" spans="1:20" s="5" customFormat="1" outlineLevel="1">
      <c r="A1027" s="29"/>
      <c r="B1027" s="606">
        <v>400</v>
      </c>
      <c r="C1027" s="616">
        <v>412</v>
      </c>
      <c r="D1027" s="146">
        <v>66</v>
      </c>
      <c r="E1027" s="38" t="s">
        <v>875</v>
      </c>
      <c r="F1027" s="38" t="s">
        <v>875</v>
      </c>
      <c r="G1027" s="904">
        <v>1</v>
      </c>
      <c r="H1027" s="32" t="s">
        <v>742</v>
      </c>
      <c r="I1027" s="315"/>
      <c r="J1027" s="159">
        <v>0</v>
      </c>
      <c r="K1027" s="58">
        <v>0</v>
      </c>
      <c r="L1027" s="199">
        <f t="shared" si="148"/>
        <v>0</v>
      </c>
      <c r="M1027" s="200">
        <f t="shared" si="149"/>
        <v>0</v>
      </c>
      <c r="O1027" s="77" t="b">
        <f t="shared" si="140"/>
        <v>0</v>
      </c>
      <c r="P1027" s="77" t="b">
        <f t="shared" si="141"/>
        <v>0</v>
      </c>
      <c r="Q1027" s="77" t="b">
        <f t="shared" si="142"/>
        <v>0</v>
      </c>
      <c r="R1027" s="77">
        <f t="shared" si="143"/>
        <v>0</v>
      </c>
      <c r="T1027" s="77">
        <v>1027</v>
      </c>
    </row>
    <row r="1028" spans="1:20" s="5" customFormat="1" outlineLevel="1">
      <c r="A1028" s="29"/>
      <c r="B1028" s="606">
        <v>400</v>
      </c>
      <c r="C1028" s="616">
        <v>412</v>
      </c>
      <c r="D1028" s="146">
        <v>67</v>
      </c>
      <c r="E1028" s="38" t="s">
        <v>746</v>
      </c>
      <c r="F1028" s="38" t="s">
        <v>746</v>
      </c>
      <c r="G1028" s="904">
        <v>2</v>
      </c>
      <c r="H1028" s="32" t="s">
        <v>742</v>
      </c>
      <c r="I1028" s="315"/>
      <c r="J1028" s="159">
        <v>0</v>
      </c>
      <c r="K1028" s="58">
        <v>0</v>
      </c>
      <c r="L1028" s="199">
        <f t="shared" si="148"/>
        <v>0</v>
      </c>
      <c r="M1028" s="200">
        <f t="shared" si="149"/>
        <v>0</v>
      </c>
      <c r="O1028" s="77" t="b">
        <f t="shared" si="140"/>
        <v>0</v>
      </c>
      <c r="P1028" s="77" t="b">
        <f t="shared" si="141"/>
        <v>0</v>
      </c>
      <c r="Q1028" s="77" t="b">
        <f t="shared" si="142"/>
        <v>0</v>
      </c>
      <c r="R1028" s="77">
        <f t="shared" si="143"/>
        <v>0</v>
      </c>
      <c r="T1028" s="77">
        <v>1028</v>
      </c>
    </row>
    <row r="1029" spans="1:20" s="5" customFormat="1" ht="45" outlineLevel="1">
      <c r="A1029" s="29"/>
      <c r="B1029" s="606">
        <v>400</v>
      </c>
      <c r="C1029" s="616">
        <v>412</v>
      </c>
      <c r="D1029" s="146">
        <v>68</v>
      </c>
      <c r="E1029" s="273" t="s">
        <v>878</v>
      </c>
      <c r="F1029" s="273" t="s">
        <v>879</v>
      </c>
      <c r="G1029" s="904">
        <v>12</v>
      </c>
      <c r="H1029" s="32" t="s">
        <v>742</v>
      </c>
      <c r="I1029" s="315"/>
      <c r="J1029" s="159">
        <v>0</v>
      </c>
      <c r="K1029" s="58">
        <v>0</v>
      </c>
      <c r="L1029" s="199">
        <f t="shared" si="148"/>
        <v>0</v>
      </c>
      <c r="M1029" s="200">
        <f t="shared" si="149"/>
        <v>0</v>
      </c>
      <c r="O1029" s="77" t="b">
        <f t="shared" si="140"/>
        <v>0</v>
      </c>
      <c r="P1029" s="77" t="b">
        <f t="shared" si="141"/>
        <v>0</v>
      </c>
      <c r="Q1029" s="77" t="b">
        <f t="shared" si="142"/>
        <v>0</v>
      </c>
      <c r="R1029" s="77">
        <f t="shared" si="143"/>
        <v>0</v>
      </c>
      <c r="T1029" s="77">
        <v>1029</v>
      </c>
    </row>
    <row r="1030" spans="1:20" s="5" customFormat="1" ht="33.75" outlineLevel="1">
      <c r="A1030" s="29"/>
      <c r="B1030" s="606">
        <v>400</v>
      </c>
      <c r="C1030" s="616">
        <v>412</v>
      </c>
      <c r="D1030" s="146">
        <v>69</v>
      </c>
      <c r="E1030" s="273" t="s">
        <v>880</v>
      </c>
      <c r="F1030" s="273" t="s">
        <v>881</v>
      </c>
      <c r="G1030" s="904">
        <v>8</v>
      </c>
      <c r="H1030" s="32" t="s">
        <v>742</v>
      </c>
      <c r="I1030" s="315"/>
      <c r="J1030" s="159">
        <v>0</v>
      </c>
      <c r="K1030" s="58">
        <v>0</v>
      </c>
      <c r="L1030" s="199">
        <f t="shared" si="148"/>
        <v>0</v>
      </c>
      <c r="M1030" s="200">
        <f t="shared" si="149"/>
        <v>0</v>
      </c>
      <c r="O1030" s="77" t="b">
        <f t="shared" si="140"/>
        <v>0</v>
      </c>
      <c r="P1030" s="77" t="b">
        <f t="shared" si="141"/>
        <v>0</v>
      </c>
      <c r="Q1030" s="77" t="b">
        <f t="shared" si="142"/>
        <v>0</v>
      </c>
      <c r="R1030" s="77">
        <f t="shared" si="143"/>
        <v>0</v>
      </c>
      <c r="T1030" s="77">
        <v>1030</v>
      </c>
    </row>
    <row r="1031" spans="1:20" s="5" customFormat="1" ht="67.5" outlineLevel="1">
      <c r="A1031" s="29"/>
      <c r="B1031" s="606">
        <v>400</v>
      </c>
      <c r="C1031" s="616">
        <v>412</v>
      </c>
      <c r="D1031" s="146">
        <v>70</v>
      </c>
      <c r="E1031" s="274" t="s">
        <v>882</v>
      </c>
      <c r="F1031" s="274" t="s">
        <v>883</v>
      </c>
      <c r="G1031" s="904">
        <v>2</v>
      </c>
      <c r="H1031" s="32" t="s">
        <v>742</v>
      </c>
      <c r="I1031" s="315"/>
      <c r="J1031" s="159">
        <v>0</v>
      </c>
      <c r="K1031" s="58">
        <v>0</v>
      </c>
      <c r="L1031" s="199">
        <f t="shared" si="148"/>
        <v>0</v>
      </c>
      <c r="M1031" s="200">
        <f t="shared" si="149"/>
        <v>0</v>
      </c>
      <c r="O1031" s="77" t="b">
        <f t="shared" si="140"/>
        <v>0</v>
      </c>
      <c r="P1031" s="77" t="b">
        <f t="shared" si="141"/>
        <v>0</v>
      </c>
      <c r="Q1031" s="77" t="b">
        <f t="shared" si="142"/>
        <v>0</v>
      </c>
      <c r="R1031" s="77">
        <f t="shared" si="143"/>
        <v>0</v>
      </c>
      <c r="T1031" s="77">
        <v>1031</v>
      </c>
    </row>
    <row r="1032" spans="1:20" s="5" customFormat="1" ht="45" outlineLevel="1">
      <c r="A1032" s="29"/>
      <c r="B1032" s="606">
        <v>400</v>
      </c>
      <c r="C1032" s="616">
        <v>412</v>
      </c>
      <c r="D1032" s="146">
        <v>71</v>
      </c>
      <c r="E1032" s="120" t="s">
        <v>5628</v>
      </c>
      <c r="F1032" s="120" t="s">
        <v>5629</v>
      </c>
      <c r="G1032" s="904">
        <v>2</v>
      </c>
      <c r="H1032" s="32" t="s">
        <v>742</v>
      </c>
      <c r="I1032" s="315"/>
      <c r="J1032" s="159">
        <v>0</v>
      </c>
      <c r="K1032" s="58">
        <v>0</v>
      </c>
      <c r="L1032" s="199">
        <f t="shared" si="148"/>
        <v>0</v>
      </c>
      <c r="M1032" s="200">
        <f t="shared" si="149"/>
        <v>0</v>
      </c>
      <c r="O1032" s="77" t="b">
        <f t="shared" ref="O1032:O1095" si="150">ISBLANK(D1032)</f>
        <v>0</v>
      </c>
      <c r="P1032" s="77" t="b">
        <f t="shared" ref="P1032:P1095" si="151">ISBLANK(G1032)</f>
        <v>0</v>
      </c>
      <c r="Q1032" s="77" t="b">
        <f t="shared" ref="Q1032:Q1095" si="152">ISBLANK(M1032)</f>
        <v>0</v>
      </c>
      <c r="R1032" s="77">
        <f t="shared" ref="R1032:R1095" si="153">IF(AND(O1032=P1032,O1032=Q1032),,"!!!")</f>
        <v>0</v>
      </c>
      <c r="T1032" s="77">
        <v>1032</v>
      </c>
    </row>
    <row r="1033" spans="1:20" s="5" customFormat="1" ht="78.75" outlineLevel="1">
      <c r="A1033" s="29"/>
      <c r="B1033" s="606">
        <v>400</v>
      </c>
      <c r="C1033" s="616">
        <v>412</v>
      </c>
      <c r="D1033" s="146">
        <v>72</v>
      </c>
      <c r="E1033" s="38" t="s">
        <v>5630</v>
      </c>
      <c r="F1033" s="38" t="s">
        <v>5631</v>
      </c>
      <c r="G1033" s="904">
        <v>1</v>
      </c>
      <c r="H1033" s="32" t="s">
        <v>742</v>
      </c>
      <c r="I1033" s="315"/>
      <c r="J1033" s="159">
        <v>0</v>
      </c>
      <c r="K1033" s="58">
        <v>0</v>
      </c>
      <c r="L1033" s="199">
        <f t="shared" si="148"/>
        <v>0</v>
      </c>
      <c r="M1033" s="200">
        <f t="shared" si="149"/>
        <v>0</v>
      </c>
      <c r="O1033" s="77" t="b">
        <f t="shared" si="150"/>
        <v>0</v>
      </c>
      <c r="P1033" s="77" t="b">
        <f t="shared" si="151"/>
        <v>0</v>
      </c>
      <c r="Q1033" s="77" t="b">
        <f t="shared" si="152"/>
        <v>0</v>
      </c>
      <c r="R1033" s="77">
        <f t="shared" si="153"/>
        <v>0</v>
      </c>
      <c r="T1033" s="77">
        <v>1033</v>
      </c>
    </row>
    <row r="1034" spans="1:20" s="5" customFormat="1" ht="90" outlineLevel="1">
      <c r="A1034" s="29"/>
      <c r="B1034" s="606">
        <v>400</v>
      </c>
      <c r="C1034" s="616">
        <v>412</v>
      </c>
      <c r="D1034" s="146">
        <v>73</v>
      </c>
      <c r="E1034" s="38" t="s">
        <v>5632</v>
      </c>
      <c r="F1034" s="38" t="s">
        <v>884</v>
      </c>
      <c r="G1034" s="904">
        <v>2</v>
      </c>
      <c r="H1034" s="32" t="s">
        <v>742</v>
      </c>
      <c r="I1034" s="315"/>
      <c r="J1034" s="159">
        <v>0</v>
      </c>
      <c r="K1034" s="58">
        <v>0</v>
      </c>
      <c r="L1034" s="199">
        <f t="shared" si="148"/>
        <v>0</v>
      </c>
      <c r="M1034" s="200">
        <f t="shared" si="149"/>
        <v>0</v>
      </c>
      <c r="O1034" s="77" t="b">
        <f t="shared" si="150"/>
        <v>0</v>
      </c>
      <c r="P1034" s="77" t="b">
        <f t="shared" si="151"/>
        <v>0</v>
      </c>
      <c r="Q1034" s="77" t="b">
        <f t="shared" si="152"/>
        <v>0</v>
      </c>
      <c r="R1034" s="77">
        <f t="shared" si="153"/>
        <v>0</v>
      </c>
      <c r="T1034" s="77">
        <v>1034</v>
      </c>
    </row>
    <row r="1035" spans="1:20" s="5" customFormat="1" ht="90" outlineLevel="1">
      <c r="A1035" s="29"/>
      <c r="B1035" s="606">
        <v>400</v>
      </c>
      <c r="C1035" s="616">
        <v>412</v>
      </c>
      <c r="D1035" s="146">
        <v>74</v>
      </c>
      <c r="E1035" s="38" t="s">
        <v>5633</v>
      </c>
      <c r="F1035" s="38" t="s">
        <v>5634</v>
      </c>
      <c r="G1035" s="904">
        <v>2</v>
      </c>
      <c r="H1035" s="32" t="s">
        <v>742</v>
      </c>
      <c r="I1035" s="315"/>
      <c r="J1035" s="159">
        <v>0</v>
      </c>
      <c r="K1035" s="58">
        <v>0</v>
      </c>
      <c r="L1035" s="199">
        <f t="shared" si="148"/>
        <v>0</v>
      </c>
      <c r="M1035" s="200">
        <f t="shared" si="149"/>
        <v>0</v>
      </c>
      <c r="O1035" s="77" t="b">
        <f t="shared" si="150"/>
        <v>0</v>
      </c>
      <c r="P1035" s="77" t="b">
        <f t="shared" si="151"/>
        <v>0</v>
      </c>
      <c r="Q1035" s="77" t="b">
        <f t="shared" si="152"/>
        <v>0</v>
      </c>
      <c r="R1035" s="77">
        <f t="shared" si="153"/>
        <v>0</v>
      </c>
      <c r="T1035" s="77">
        <v>1035</v>
      </c>
    </row>
    <row r="1036" spans="1:20" s="5" customFormat="1" ht="45" outlineLevel="1">
      <c r="A1036" s="29"/>
      <c r="B1036" s="606">
        <v>400</v>
      </c>
      <c r="C1036" s="616">
        <v>412</v>
      </c>
      <c r="D1036" s="146">
        <v>75</v>
      </c>
      <c r="E1036" s="38" t="s">
        <v>5635</v>
      </c>
      <c r="F1036" s="38" t="s">
        <v>5636</v>
      </c>
      <c r="G1036" s="904">
        <v>1</v>
      </c>
      <c r="H1036" s="32" t="s">
        <v>742</v>
      </c>
      <c r="I1036" s="315"/>
      <c r="J1036" s="159">
        <v>0</v>
      </c>
      <c r="K1036" s="58">
        <v>0</v>
      </c>
      <c r="L1036" s="199">
        <f t="shared" si="148"/>
        <v>0</v>
      </c>
      <c r="M1036" s="200">
        <f t="shared" si="149"/>
        <v>0</v>
      </c>
      <c r="O1036" s="77" t="b">
        <f t="shared" si="150"/>
        <v>0</v>
      </c>
      <c r="P1036" s="77" t="b">
        <f t="shared" si="151"/>
        <v>0</v>
      </c>
      <c r="Q1036" s="77" t="b">
        <f t="shared" si="152"/>
        <v>0</v>
      </c>
      <c r="R1036" s="77">
        <f t="shared" si="153"/>
        <v>0</v>
      </c>
      <c r="T1036" s="77">
        <v>1036</v>
      </c>
    </row>
    <row r="1037" spans="1:20" s="5" customFormat="1" ht="45" outlineLevel="1">
      <c r="A1037" s="29"/>
      <c r="B1037" s="606">
        <v>400</v>
      </c>
      <c r="C1037" s="616">
        <v>412</v>
      </c>
      <c r="D1037" s="146">
        <v>76</v>
      </c>
      <c r="E1037" s="38" t="s">
        <v>5637</v>
      </c>
      <c r="F1037" s="38" t="s">
        <v>5638</v>
      </c>
      <c r="G1037" s="904">
        <v>1</v>
      </c>
      <c r="H1037" s="32" t="s">
        <v>742</v>
      </c>
      <c r="I1037" s="315"/>
      <c r="J1037" s="159">
        <v>0</v>
      </c>
      <c r="K1037" s="58">
        <v>0</v>
      </c>
      <c r="L1037" s="199">
        <f t="shared" si="148"/>
        <v>0</v>
      </c>
      <c r="M1037" s="200">
        <f t="shared" si="149"/>
        <v>0</v>
      </c>
      <c r="O1037" s="77" t="b">
        <f t="shared" si="150"/>
        <v>0</v>
      </c>
      <c r="P1037" s="77" t="b">
        <f t="shared" si="151"/>
        <v>0</v>
      </c>
      <c r="Q1037" s="77" t="b">
        <f t="shared" si="152"/>
        <v>0</v>
      </c>
      <c r="R1037" s="77">
        <f t="shared" si="153"/>
        <v>0</v>
      </c>
      <c r="T1037" s="77">
        <v>1037</v>
      </c>
    </row>
    <row r="1038" spans="1:20" s="5" customFormat="1" ht="67.5" outlineLevel="1">
      <c r="A1038" s="29"/>
      <c r="B1038" s="606">
        <v>400</v>
      </c>
      <c r="C1038" s="616">
        <v>412</v>
      </c>
      <c r="D1038" s="146">
        <v>77</v>
      </c>
      <c r="E1038" s="38" t="s">
        <v>5639</v>
      </c>
      <c r="F1038" s="38" t="s">
        <v>5640</v>
      </c>
      <c r="G1038" s="904">
        <v>10</v>
      </c>
      <c r="H1038" s="32" t="s">
        <v>742</v>
      </c>
      <c r="I1038" s="315"/>
      <c r="J1038" s="159">
        <v>0</v>
      </c>
      <c r="K1038" s="58">
        <v>0</v>
      </c>
      <c r="L1038" s="199">
        <f t="shared" si="148"/>
        <v>0</v>
      </c>
      <c r="M1038" s="200">
        <f t="shared" si="149"/>
        <v>0</v>
      </c>
      <c r="O1038" s="77" t="b">
        <f t="shared" si="150"/>
        <v>0</v>
      </c>
      <c r="P1038" s="77" t="b">
        <f t="shared" si="151"/>
        <v>0</v>
      </c>
      <c r="Q1038" s="77" t="b">
        <f t="shared" si="152"/>
        <v>0</v>
      </c>
      <c r="R1038" s="77">
        <f t="shared" si="153"/>
        <v>0</v>
      </c>
      <c r="T1038" s="77">
        <v>1038</v>
      </c>
    </row>
    <row r="1039" spans="1:20" s="5" customFormat="1" ht="22.5" outlineLevel="1">
      <c r="A1039" s="29"/>
      <c r="B1039" s="606">
        <v>400</v>
      </c>
      <c r="C1039" s="616">
        <v>412</v>
      </c>
      <c r="D1039" s="146">
        <v>78</v>
      </c>
      <c r="E1039" s="38" t="s">
        <v>885</v>
      </c>
      <c r="F1039" s="38" t="s">
        <v>886</v>
      </c>
      <c r="G1039" s="904">
        <v>1</v>
      </c>
      <c r="H1039" s="32" t="s">
        <v>786</v>
      </c>
      <c r="I1039" s="315"/>
      <c r="J1039" s="159">
        <v>0</v>
      </c>
      <c r="K1039" s="58">
        <v>0</v>
      </c>
      <c r="L1039" s="199">
        <f t="shared" si="148"/>
        <v>0</v>
      </c>
      <c r="M1039" s="200">
        <f t="shared" si="149"/>
        <v>0</v>
      </c>
      <c r="O1039" s="77" t="b">
        <f t="shared" si="150"/>
        <v>0</v>
      </c>
      <c r="P1039" s="77" t="b">
        <f t="shared" si="151"/>
        <v>0</v>
      </c>
      <c r="Q1039" s="77" t="b">
        <f t="shared" si="152"/>
        <v>0</v>
      </c>
      <c r="R1039" s="77">
        <f t="shared" si="153"/>
        <v>0</v>
      </c>
      <c r="T1039" s="77">
        <v>1039</v>
      </c>
    </row>
    <row r="1040" spans="1:20" s="5" customFormat="1" outlineLevel="1">
      <c r="A1040" s="29"/>
      <c r="B1040" s="613">
        <v>400</v>
      </c>
      <c r="C1040" s="616">
        <v>412</v>
      </c>
      <c r="D1040" s="146">
        <v>79</v>
      </c>
      <c r="E1040" s="286" t="s">
        <v>887</v>
      </c>
      <c r="F1040" s="286" t="s">
        <v>888</v>
      </c>
      <c r="G1040" s="904"/>
      <c r="H1040" s="32"/>
      <c r="I1040" s="315"/>
      <c r="J1040" s="159"/>
      <c r="K1040" s="58"/>
      <c r="L1040" s="199"/>
      <c r="M1040" s="200"/>
      <c r="O1040" s="77" t="b">
        <f t="shared" si="150"/>
        <v>0</v>
      </c>
      <c r="P1040" s="77" t="b">
        <f t="shared" si="151"/>
        <v>1</v>
      </c>
      <c r="Q1040" s="77" t="b">
        <f t="shared" si="152"/>
        <v>1</v>
      </c>
      <c r="R1040" s="77" t="str">
        <f t="shared" si="153"/>
        <v>!!!</v>
      </c>
      <c r="T1040" s="77">
        <v>1040</v>
      </c>
    </row>
    <row r="1041" spans="1:20" s="5" customFormat="1" ht="135" outlineLevel="1">
      <c r="A1041" s="29"/>
      <c r="B1041" s="613">
        <v>400</v>
      </c>
      <c r="C1041" s="616">
        <v>412</v>
      </c>
      <c r="D1041" s="146">
        <v>80</v>
      </c>
      <c r="E1041" s="38" t="s">
        <v>889</v>
      </c>
      <c r="F1041" s="38" t="s">
        <v>890</v>
      </c>
      <c r="G1041" s="904">
        <v>1</v>
      </c>
      <c r="H1041" s="32" t="s">
        <v>742</v>
      </c>
      <c r="I1041" s="315"/>
      <c r="J1041" s="159">
        <v>0</v>
      </c>
      <c r="K1041" s="58">
        <v>0</v>
      </c>
      <c r="L1041" s="199">
        <f t="shared" ref="L1041:L1069" si="154">J1041+K1041</f>
        <v>0</v>
      </c>
      <c r="M1041" s="200">
        <f t="shared" ref="M1041:M1069" si="155">L1041*(G1041+I1041)</f>
        <v>0</v>
      </c>
      <c r="O1041" s="77" t="b">
        <f t="shared" si="150"/>
        <v>0</v>
      </c>
      <c r="P1041" s="77" t="b">
        <f t="shared" si="151"/>
        <v>0</v>
      </c>
      <c r="Q1041" s="77" t="b">
        <f t="shared" si="152"/>
        <v>0</v>
      </c>
      <c r="R1041" s="77">
        <f t="shared" si="153"/>
        <v>0</v>
      </c>
      <c r="T1041" s="77">
        <v>1041</v>
      </c>
    </row>
    <row r="1042" spans="1:20" s="5" customFormat="1" ht="146.25" outlineLevel="1">
      <c r="A1042" s="29"/>
      <c r="B1042" s="606">
        <v>400</v>
      </c>
      <c r="C1042" s="616">
        <v>412</v>
      </c>
      <c r="D1042" s="146">
        <v>81</v>
      </c>
      <c r="E1042" s="38" t="s">
        <v>891</v>
      </c>
      <c r="F1042" s="38" t="s">
        <v>892</v>
      </c>
      <c r="G1042" s="904">
        <v>2</v>
      </c>
      <c r="H1042" s="32" t="s">
        <v>742</v>
      </c>
      <c r="I1042" s="315"/>
      <c r="J1042" s="159">
        <v>0</v>
      </c>
      <c r="K1042" s="58">
        <v>0</v>
      </c>
      <c r="L1042" s="199">
        <f t="shared" si="154"/>
        <v>0</v>
      </c>
      <c r="M1042" s="200">
        <f t="shared" si="155"/>
        <v>0</v>
      </c>
      <c r="O1042" s="77" t="b">
        <f t="shared" si="150"/>
        <v>0</v>
      </c>
      <c r="P1042" s="77" t="b">
        <f t="shared" si="151"/>
        <v>0</v>
      </c>
      <c r="Q1042" s="77" t="b">
        <f t="shared" si="152"/>
        <v>0</v>
      </c>
      <c r="R1042" s="77">
        <f t="shared" si="153"/>
        <v>0</v>
      </c>
      <c r="T1042" s="77">
        <v>1042</v>
      </c>
    </row>
    <row r="1043" spans="1:20" s="5" customFormat="1" ht="146.25" outlineLevel="1">
      <c r="A1043" s="29"/>
      <c r="B1043" s="606">
        <v>400</v>
      </c>
      <c r="C1043" s="616">
        <v>412</v>
      </c>
      <c r="D1043" s="146">
        <v>82</v>
      </c>
      <c r="E1043" s="38" t="s">
        <v>893</v>
      </c>
      <c r="F1043" s="38" t="s">
        <v>894</v>
      </c>
      <c r="G1043" s="904">
        <v>1</v>
      </c>
      <c r="H1043" s="32" t="s">
        <v>742</v>
      </c>
      <c r="I1043" s="315"/>
      <c r="J1043" s="159">
        <v>0</v>
      </c>
      <c r="K1043" s="58">
        <v>0</v>
      </c>
      <c r="L1043" s="199">
        <f t="shared" si="154"/>
        <v>0</v>
      </c>
      <c r="M1043" s="200">
        <f t="shared" si="155"/>
        <v>0</v>
      </c>
      <c r="O1043" s="77" t="b">
        <f t="shared" si="150"/>
        <v>0</v>
      </c>
      <c r="P1043" s="77" t="b">
        <f t="shared" si="151"/>
        <v>0</v>
      </c>
      <c r="Q1043" s="77" t="b">
        <f t="shared" si="152"/>
        <v>0</v>
      </c>
      <c r="R1043" s="77">
        <f t="shared" si="153"/>
        <v>0</v>
      </c>
      <c r="T1043" s="77">
        <v>1043</v>
      </c>
    </row>
    <row r="1044" spans="1:20" s="5" customFormat="1" ht="146.25" outlineLevel="1">
      <c r="A1044" s="29"/>
      <c r="B1044" s="606">
        <v>400</v>
      </c>
      <c r="C1044" s="616">
        <v>412</v>
      </c>
      <c r="D1044" s="146">
        <v>83</v>
      </c>
      <c r="E1044" s="38" t="s">
        <v>895</v>
      </c>
      <c r="F1044" s="38" t="s">
        <v>896</v>
      </c>
      <c r="G1044" s="904">
        <v>1</v>
      </c>
      <c r="H1044" s="32" t="s">
        <v>742</v>
      </c>
      <c r="I1044" s="315"/>
      <c r="J1044" s="159">
        <v>0</v>
      </c>
      <c r="K1044" s="58">
        <v>0</v>
      </c>
      <c r="L1044" s="199">
        <f t="shared" si="154"/>
        <v>0</v>
      </c>
      <c r="M1044" s="200">
        <f t="shared" si="155"/>
        <v>0</v>
      </c>
      <c r="O1044" s="77" t="b">
        <f t="shared" si="150"/>
        <v>0</v>
      </c>
      <c r="P1044" s="77" t="b">
        <f t="shared" si="151"/>
        <v>0</v>
      </c>
      <c r="Q1044" s="77" t="b">
        <f t="shared" si="152"/>
        <v>0</v>
      </c>
      <c r="R1044" s="77">
        <f t="shared" si="153"/>
        <v>0</v>
      </c>
      <c r="T1044" s="77">
        <v>1044</v>
      </c>
    </row>
    <row r="1045" spans="1:20" s="5" customFormat="1" ht="191.25" outlineLevel="1">
      <c r="A1045" s="29"/>
      <c r="B1045" s="606">
        <v>400</v>
      </c>
      <c r="C1045" s="616">
        <v>412</v>
      </c>
      <c r="D1045" s="146">
        <v>84</v>
      </c>
      <c r="E1045" s="38" t="s">
        <v>5641</v>
      </c>
      <c r="F1045" s="38" t="s">
        <v>5642</v>
      </c>
      <c r="G1045" s="904">
        <v>1</v>
      </c>
      <c r="H1045" s="32" t="s">
        <v>742</v>
      </c>
      <c r="I1045" s="315"/>
      <c r="J1045" s="159">
        <v>0</v>
      </c>
      <c r="K1045" s="58">
        <v>0</v>
      </c>
      <c r="L1045" s="199">
        <f t="shared" si="154"/>
        <v>0</v>
      </c>
      <c r="M1045" s="200">
        <f t="shared" si="155"/>
        <v>0</v>
      </c>
      <c r="O1045" s="77" t="b">
        <f t="shared" si="150"/>
        <v>0</v>
      </c>
      <c r="P1045" s="77" t="b">
        <f t="shared" si="151"/>
        <v>0</v>
      </c>
      <c r="Q1045" s="77" t="b">
        <f t="shared" si="152"/>
        <v>0</v>
      </c>
      <c r="R1045" s="77">
        <f t="shared" si="153"/>
        <v>0</v>
      </c>
      <c r="T1045" s="77">
        <v>1045</v>
      </c>
    </row>
    <row r="1046" spans="1:20" s="5" customFormat="1" ht="22.5" outlineLevel="1">
      <c r="A1046" s="29" t="s">
        <v>5251</v>
      </c>
      <c r="B1046" s="606">
        <v>400</v>
      </c>
      <c r="C1046" s="616">
        <v>412</v>
      </c>
      <c r="D1046" s="146">
        <v>85</v>
      </c>
      <c r="E1046" s="31" t="s">
        <v>906</v>
      </c>
      <c r="F1046" s="31" t="s">
        <v>907</v>
      </c>
      <c r="G1046" s="904">
        <v>1</v>
      </c>
      <c r="H1046" s="32" t="s">
        <v>742</v>
      </c>
      <c r="I1046" s="315"/>
      <c r="J1046" s="159">
        <v>0</v>
      </c>
      <c r="K1046" s="58">
        <v>0</v>
      </c>
      <c r="L1046" s="199">
        <f t="shared" si="154"/>
        <v>0</v>
      </c>
      <c r="M1046" s="200">
        <f t="shared" si="155"/>
        <v>0</v>
      </c>
      <c r="O1046" s="77" t="b">
        <f t="shared" si="150"/>
        <v>0</v>
      </c>
      <c r="P1046" s="77" t="b">
        <f t="shared" si="151"/>
        <v>0</v>
      </c>
      <c r="Q1046" s="77" t="b">
        <f t="shared" si="152"/>
        <v>0</v>
      </c>
      <c r="R1046" s="77">
        <f t="shared" si="153"/>
        <v>0</v>
      </c>
      <c r="T1046" s="77">
        <v>1046</v>
      </c>
    </row>
    <row r="1047" spans="1:20" s="5" customFormat="1" ht="33.75" outlineLevel="1">
      <c r="A1047" s="29" t="s">
        <v>5251</v>
      </c>
      <c r="B1047" s="606">
        <v>400</v>
      </c>
      <c r="C1047" s="616">
        <v>412</v>
      </c>
      <c r="D1047" s="146">
        <v>86</v>
      </c>
      <c r="E1047" s="31" t="s">
        <v>908</v>
      </c>
      <c r="F1047" s="31" t="s">
        <v>909</v>
      </c>
      <c r="G1047" s="904">
        <v>1</v>
      </c>
      <c r="H1047" s="32" t="s">
        <v>5752</v>
      </c>
      <c r="I1047" s="315"/>
      <c r="J1047" s="159">
        <v>0</v>
      </c>
      <c r="K1047" s="58">
        <v>0</v>
      </c>
      <c r="L1047" s="199">
        <f t="shared" si="154"/>
        <v>0</v>
      </c>
      <c r="M1047" s="200">
        <f t="shared" si="155"/>
        <v>0</v>
      </c>
      <c r="O1047" s="77" t="b">
        <f t="shared" si="150"/>
        <v>0</v>
      </c>
      <c r="P1047" s="77" t="b">
        <f t="shared" si="151"/>
        <v>0</v>
      </c>
      <c r="Q1047" s="77" t="b">
        <f t="shared" si="152"/>
        <v>0</v>
      </c>
      <c r="R1047" s="77">
        <f t="shared" si="153"/>
        <v>0</v>
      </c>
      <c r="T1047" s="77">
        <v>1047</v>
      </c>
    </row>
    <row r="1048" spans="1:20" s="5" customFormat="1" outlineLevel="1">
      <c r="A1048" s="29" t="s">
        <v>5251</v>
      </c>
      <c r="B1048" s="606">
        <v>400</v>
      </c>
      <c r="C1048" s="616">
        <v>412</v>
      </c>
      <c r="D1048" s="146">
        <v>87</v>
      </c>
      <c r="E1048" s="689" t="s">
        <v>910</v>
      </c>
      <c r="F1048" s="31" t="s">
        <v>911</v>
      </c>
      <c r="G1048" s="904">
        <v>1</v>
      </c>
      <c r="H1048" s="32" t="s">
        <v>786</v>
      </c>
      <c r="I1048" s="315"/>
      <c r="J1048" s="159">
        <v>0</v>
      </c>
      <c r="K1048" s="58">
        <v>0</v>
      </c>
      <c r="L1048" s="199">
        <f t="shared" si="154"/>
        <v>0</v>
      </c>
      <c r="M1048" s="200">
        <f t="shared" si="155"/>
        <v>0</v>
      </c>
      <c r="O1048" s="77" t="b">
        <f t="shared" si="150"/>
        <v>0</v>
      </c>
      <c r="P1048" s="77" t="b">
        <f t="shared" si="151"/>
        <v>0</v>
      </c>
      <c r="Q1048" s="77" t="b">
        <f t="shared" si="152"/>
        <v>0</v>
      </c>
      <c r="R1048" s="77">
        <f t="shared" si="153"/>
        <v>0</v>
      </c>
      <c r="T1048" s="77">
        <v>1048</v>
      </c>
    </row>
    <row r="1049" spans="1:20" s="5" customFormat="1" ht="22.5" outlineLevel="1">
      <c r="A1049" s="29" t="s">
        <v>5251</v>
      </c>
      <c r="B1049" s="606">
        <v>400</v>
      </c>
      <c r="C1049" s="616">
        <v>412</v>
      </c>
      <c r="D1049" s="146">
        <v>88</v>
      </c>
      <c r="E1049" s="31" t="s">
        <v>912</v>
      </c>
      <c r="F1049" s="31" t="s">
        <v>913</v>
      </c>
      <c r="G1049" s="904">
        <v>1</v>
      </c>
      <c r="H1049" s="32" t="s">
        <v>786</v>
      </c>
      <c r="I1049" s="315"/>
      <c r="J1049" s="159">
        <v>0</v>
      </c>
      <c r="K1049" s="58">
        <v>0</v>
      </c>
      <c r="L1049" s="199">
        <f t="shared" si="154"/>
        <v>0</v>
      </c>
      <c r="M1049" s="200">
        <f t="shared" si="155"/>
        <v>0</v>
      </c>
      <c r="O1049" s="77" t="b">
        <f t="shared" si="150"/>
        <v>0</v>
      </c>
      <c r="P1049" s="77" t="b">
        <f t="shared" si="151"/>
        <v>0</v>
      </c>
      <c r="Q1049" s="77" t="b">
        <f t="shared" si="152"/>
        <v>0</v>
      </c>
      <c r="R1049" s="77">
        <f t="shared" si="153"/>
        <v>0</v>
      </c>
      <c r="T1049" s="77">
        <v>1049</v>
      </c>
    </row>
    <row r="1050" spans="1:20" s="5" customFormat="1" ht="123.75" outlineLevel="1">
      <c r="A1050" s="29" t="s">
        <v>5251</v>
      </c>
      <c r="B1050" s="606">
        <v>400</v>
      </c>
      <c r="C1050" s="616">
        <v>412</v>
      </c>
      <c r="D1050" s="146">
        <v>89</v>
      </c>
      <c r="E1050" s="689" t="s">
        <v>914</v>
      </c>
      <c r="F1050" s="53" t="s">
        <v>915</v>
      </c>
      <c r="G1050" s="904">
        <v>18540</v>
      </c>
      <c r="H1050" s="32" t="s">
        <v>286</v>
      </c>
      <c r="I1050" s="315"/>
      <c r="J1050" s="159">
        <v>0</v>
      </c>
      <c r="K1050" s="58">
        <v>0</v>
      </c>
      <c r="L1050" s="199">
        <f t="shared" si="154"/>
        <v>0</v>
      </c>
      <c r="M1050" s="200">
        <f t="shared" si="155"/>
        <v>0</v>
      </c>
      <c r="O1050" s="77" t="b">
        <f t="shared" si="150"/>
        <v>0</v>
      </c>
      <c r="P1050" s="77" t="b">
        <f t="shared" si="151"/>
        <v>0</v>
      </c>
      <c r="Q1050" s="77" t="b">
        <f t="shared" si="152"/>
        <v>0</v>
      </c>
      <c r="R1050" s="77">
        <f t="shared" si="153"/>
        <v>0</v>
      </c>
      <c r="T1050" s="77">
        <v>1050</v>
      </c>
    </row>
    <row r="1051" spans="1:20" s="5" customFormat="1" ht="22.5" outlineLevel="1">
      <c r="A1051" s="29" t="s">
        <v>5251</v>
      </c>
      <c r="B1051" s="606">
        <v>400</v>
      </c>
      <c r="C1051" s="617">
        <v>412</v>
      </c>
      <c r="D1051" s="146">
        <v>90</v>
      </c>
      <c r="E1051" s="122" t="s">
        <v>916</v>
      </c>
      <c r="F1051" s="122" t="s">
        <v>917</v>
      </c>
      <c r="G1051" s="906">
        <v>1</v>
      </c>
      <c r="H1051" s="39" t="s">
        <v>786</v>
      </c>
      <c r="I1051" s="315"/>
      <c r="J1051" s="159">
        <v>0</v>
      </c>
      <c r="K1051" s="159">
        <v>0</v>
      </c>
      <c r="L1051" s="232">
        <f t="shared" si="154"/>
        <v>0</v>
      </c>
      <c r="M1051" s="200">
        <f t="shared" si="155"/>
        <v>0</v>
      </c>
      <c r="O1051" s="77" t="b">
        <f t="shared" si="150"/>
        <v>0</v>
      </c>
      <c r="P1051" s="77" t="b">
        <f t="shared" si="151"/>
        <v>0</v>
      </c>
      <c r="Q1051" s="77" t="b">
        <f t="shared" si="152"/>
        <v>0</v>
      </c>
      <c r="R1051" s="77">
        <f t="shared" si="153"/>
        <v>0</v>
      </c>
      <c r="T1051" s="77">
        <v>1051</v>
      </c>
    </row>
    <row r="1052" spans="1:20" s="5" customFormat="1" outlineLevel="1">
      <c r="A1052" s="29" t="s">
        <v>5251</v>
      </c>
      <c r="B1052" s="606">
        <v>400</v>
      </c>
      <c r="C1052" s="617">
        <v>412</v>
      </c>
      <c r="D1052" s="146">
        <v>91</v>
      </c>
      <c r="E1052" s="124" t="s">
        <v>918</v>
      </c>
      <c r="F1052" s="124" t="s">
        <v>919</v>
      </c>
      <c r="G1052" s="906">
        <v>1</v>
      </c>
      <c r="H1052" s="39" t="s">
        <v>786</v>
      </c>
      <c r="I1052" s="315"/>
      <c r="J1052" s="159">
        <v>0</v>
      </c>
      <c r="K1052" s="159">
        <v>0</v>
      </c>
      <c r="L1052" s="232">
        <f t="shared" si="154"/>
        <v>0</v>
      </c>
      <c r="M1052" s="200">
        <f t="shared" si="155"/>
        <v>0</v>
      </c>
      <c r="O1052" s="77" t="b">
        <f t="shared" si="150"/>
        <v>0</v>
      </c>
      <c r="P1052" s="77" t="b">
        <f t="shared" si="151"/>
        <v>0</v>
      </c>
      <c r="Q1052" s="77" t="b">
        <f t="shared" si="152"/>
        <v>0</v>
      </c>
      <c r="R1052" s="77">
        <f t="shared" si="153"/>
        <v>0</v>
      </c>
      <c r="T1052" s="77">
        <v>1052</v>
      </c>
    </row>
    <row r="1053" spans="1:20" s="5" customFormat="1" ht="22.5" outlineLevel="1">
      <c r="A1053" s="29" t="s">
        <v>5251</v>
      </c>
      <c r="B1053" s="606">
        <v>400</v>
      </c>
      <c r="C1053" s="616">
        <v>412</v>
      </c>
      <c r="D1053" s="146">
        <v>92</v>
      </c>
      <c r="E1053" s="53" t="s">
        <v>920</v>
      </c>
      <c r="F1053" s="53" t="s">
        <v>921</v>
      </c>
      <c r="G1053" s="904">
        <v>1</v>
      </c>
      <c r="H1053" s="32" t="s">
        <v>786</v>
      </c>
      <c r="I1053" s="315"/>
      <c r="J1053" s="159">
        <v>0</v>
      </c>
      <c r="K1053" s="58">
        <v>0</v>
      </c>
      <c r="L1053" s="199">
        <f t="shared" si="154"/>
        <v>0</v>
      </c>
      <c r="M1053" s="200">
        <f t="shared" si="155"/>
        <v>0</v>
      </c>
      <c r="O1053" s="77" t="b">
        <f t="shared" si="150"/>
        <v>0</v>
      </c>
      <c r="P1053" s="77" t="b">
        <f t="shared" si="151"/>
        <v>0</v>
      </c>
      <c r="Q1053" s="77" t="b">
        <f t="shared" si="152"/>
        <v>0</v>
      </c>
      <c r="R1053" s="77">
        <f t="shared" si="153"/>
        <v>0</v>
      </c>
      <c r="T1053" s="77">
        <v>1053</v>
      </c>
    </row>
    <row r="1054" spans="1:20" s="5" customFormat="1" outlineLevel="1">
      <c r="A1054" s="29" t="s">
        <v>5251</v>
      </c>
      <c r="B1054" s="606">
        <v>400</v>
      </c>
      <c r="C1054" s="616">
        <v>412</v>
      </c>
      <c r="D1054" s="146">
        <v>93</v>
      </c>
      <c r="E1054" s="53" t="s">
        <v>922</v>
      </c>
      <c r="F1054" s="53" t="s">
        <v>923</v>
      </c>
      <c r="G1054" s="904">
        <v>1</v>
      </c>
      <c r="H1054" s="32" t="s">
        <v>786</v>
      </c>
      <c r="I1054" s="315"/>
      <c r="J1054" s="159">
        <v>0</v>
      </c>
      <c r="K1054" s="58">
        <v>0</v>
      </c>
      <c r="L1054" s="199">
        <f t="shared" si="154"/>
        <v>0</v>
      </c>
      <c r="M1054" s="200">
        <f t="shared" si="155"/>
        <v>0</v>
      </c>
      <c r="O1054" s="77" t="b">
        <f t="shared" si="150"/>
        <v>0</v>
      </c>
      <c r="P1054" s="77" t="b">
        <f t="shared" si="151"/>
        <v>0</v>
      </c>
      <c r="Q1054" s="77" t="b">
        <f t="shared" si="152"/>
        <v>0</v>
      </c>
      <c r="R1054" s="77">
        <f t="shared" si="153"/>
        <v>0</v>
      </c>
      <c r="T1054" s="77">
        <v>1054</v>
      </c>
    </row>
    <row r="1055" spans="1:20" s="5" customFormat="1" ht="22.5" outlineLevel="1">
      <c r="A1055" s="29" t="s">
        <v>5251</v>
      </c>
      <c r="B1055" s="606">
        <v>400</v>
      </c>
      <c r="C1055" s="616">
        <v>412</v>
      </c>
      <c r="D1055" s="146">
        <v>94</v>
      </c>
      <c r="E1055" s="53" t="s">
        <v>924</v>
      </c>
      <c r="F1055" s="53" t="s">
        <v>925</v>
      </c>
      <c r="G1055" s="904">
        <v>1</v>
      </c>
      <c r="H1055" s="32" t="s">
        <v>786</v>
      </c>
      <c r="I1055" s="315"/>
      <c r="J1055" s="159">
        <v>0</v>
      </c>
      <c r="K1055" s="58">
        <v>0</v>
      </c>
      <c r="L1055" s="199">
        <f t="shared" si="154"/>
        <v>0</v>
      </c>
      <c r="M1055" s="200">
        <f t="shared" si="155"/>
        <v>0</v>
      </c>
      <c r="O1055" s="77" t="b">
        <f t="shared" si="150"/>
        <v>0</v>
      </c>
      <c r="P1055" s="77" t="b">
        <f t="shared" si="151"/>
        <v>0</v>
      </c>
      <c r="Q1055" s="77" t="b">
        <f t="shared" si="152"/>
        <v>0</v>
      </c>
      <c r="R1055" s="77">
        <f t="shared" si="153"/>
        <v>0</v>
      </c>
      <c r="T1055" s="77">
        <v>1055</v>
      </c>
    </row>
    <row r="1056" spans="1:20" s="5" customFormat="1" ht="22.5" outlineLevel="1">
      <c r="A1056" s="29" t="s">
        <v>5251</v>
      </c>
      <c r="B1056" s="606">
        <v>400</v>
      </c>
      <c r="C1056" s="616">
        <v>412</v>
      </c>
      <c r="D1056" s="146">
        <v>95</v>
      </c>
      <c r="E1056" s="53" t="s">
        <v>926</v>
      </c>
      <c r="F1056" s="53" t="s">
        <v>927</v>
      </c>
      <c r="G1056" s="904">
        <v>1</v>
      </c>
      <c r="H1056" s="32" t="s">
        <v>786</v>
      </c>
      <c r="I1056" s="315"/>
      <c r="J1056" s="159">
        <v>0</v>
      </c>
      <c r="K1056" s="58">
        <v>0</v>
      </c>
      <c r="L1056" s="199">
        <f t="shared" si="154"/>
        <v>0</v>
      </c>
      <c r="M1056" s="200">
        <f t="shared" si="155"/>
        <v>0</v>
      </c>
      <c r="O1056" s="77" t="b">
        <f t="shared" si="150"/>
        <v>0</v>
      </c>
      <c r="P1056" s="77" t="b">
        <f t="shared" si="151"/>
        <v>0</v>
      </c>
      <c r="Q1056" s="77" t="b">
        <f t="shared" si="152"/>
        <v>0</v>
      </c>
      <c r="R1056" s="77">
        <f t="shared" si="153"/>
        <v>0</v>
      </c>
      <c r="T1056" s="77">
        <v>1056</v>
      </c>
    </row>
    <row r="1057" spans="1:20" s="5" customFormat="1" outlineLevel="1">
      <c r="A1057" s="29" t="s">
        <v>5251</v>
      </c>
      <c r="B1057" s="606">
        <v>400</v>
      </c>
      <c r="C1057" s="617">
        <v>412</v>
      </c>
      <c r="D1057" s="146">
        <v>96</v>
      </c>
      <c r="E1057" s="124" t="s">
        <v>928</v>
      </c>
      <c r="F1057" s="124" t="s">
        <v>929</v>
      </c>
      <c r="G1057" s="906">
        <v>1</v>
      </c>
      <c r="H1057" s="39" t="s">
        <v>786</v>
      </c>
      <c r="I1057" s="315"/>
      <c r="J1057" s="159">
        <v>0</v>
      </c>
      <c r="K1057" s="159">
        <v>0</v>
      </c>
      <c r="L1057" s="232">
        <f t="shared" si="154"/>
        <v>0</v>
      </c>
      <c r="M1057" s="200">
        <f t="shared" si="155"/>
        <v>0</v>
      </c>
      <c r="O1057" s="77" t="b">
        <f t="shared" si="150"/>
        <v>0</v>
      </c>
      <c r="P1057" s="77" t="b">
        <f t="shared" si="151"/>
        <v>0</v>
      </c>
      <c r="Q1057" s="77" t="b">
        <f t="shared" si="152"/>
        <v>0</v>
      </c>
      <c r="R1057" s="77">
        <f t="shared" si="153"/>
        <v>0</v>
      </c>
      <c r="T1057" s="77">
        <v>1057</v>
      </c>
    </row>
    <row r="1058" spans="1:20" s="5" customFormat="1" outlineLevel="1">
      <c r="A1058" s="29" t="s">
        <v>5251</v>
      </c>
      <c r="B1058" s="606">
        <v>400</v>
      </c>
      <c r="C1058" s="617">
        <v>412</v>
      </c>
      <c r="D1058" s="146">
        <v>97</v>
      </c>
      <c r="E1058" s="124" t="s">
        <v>930</v>
      </c>
      <c r="F1058" s="124" t="s">
        <v>931</v>
      </c>
      <c r="G1058" s="906">
        <v>1</v>
      </c>
      <c r="H1058" s="39" t="s">
        <v>786</v>
      </c>
      <c r="I1058" s="315"/>
      <c r="J1058" s="159">
        <v>0</v>
      </c>
      <c r="K1058" s="159">
        <v>0</v>
      </c>
      <c r="L1058" s="232">
        <f t="shared" si="154"/>
        <v>0</v>
      </c>
      <c r="M1058" s="200">
        <f t="shared" si="155"/>
        <v>0</v>
      </c>
      <c r="O1058" s="77" t="b">
        <f t="shared" si="150"/>
        <v>0</v>
      </c>
      <c r="P1058" s="77" t="b">
        <f t="shared" si="151"/>
        <v>0</v>
      </c>
      <c r="Q1058" s="77" t="b">
        <f t="shared" si="152"/>
        <v>0</v>
      </c>
      <c r="R1058" s="77">
        <f t="shared" si="153"/>
        <v>0</v>
      </c>
      <c r="T1058" s="77">
        <v>1058</v>
      </c>
    </row>
    <row r="1059" spans="1:20" s="5" customFormat="1" outlineLevel="1">
      <c r="A1059" s="29" t="s">
        <v>5251</v>
      </c>
      <c r="B1059" s="606">
        <v>400</v>
      </c>
      <c r="C1059" s="617">
        <v>412</v>
      </c>
      <c r="D1059" s="146">
        <v>98</v>
      </c>
      <c r="E1059" s="124" t="s">
        <v>932</v>
      </c>
      <c r="F1059" s="124" t="s">
        <v>933</v>
      </c>
      <c r="G1059" s="906">
        <v>1</v>
      </c>
      <c r="H1059" s="39" t="s">
        <v>786</v>
      </c>
      <c r="I1059" s="315"/>
      <c r="J1059" s="159">
        <v>0</v>
      </c>
      <c r="K1059" s="159">
        <v>0</v>
      </c>
      <c r="L1059" s="232">
        <f t="shared" si="154"/>
        <v>0</v>
      </c>
      <c r="M1059" s="200">
        <f t="shared" si="155"/>
        <v>0</v>
      </c>
      <c r="O1059" s="77" t="b">
        <f t="shared" si="150"/>
        <v>0</v>
      </c>
      <c r="P1059" s="77" t="b">
        <f t="shared" si="151"/>
        <v>0</v>
      </c>
      <c r="Q1059" s="77" t="b">
        <f t="shared" si="152"/>
        <v>0</v>
      </c>
      <c r="R1059" s="77">
        <f t="shared" si="153"/>
        <v>0</v>
      </c>
      <c r="T1059" s="77">
        <v>1059</v>
      </c>
    </row>
    <row r="1060" spans="1:20" s="5" customFormat="1" ht="22.5" outlineLevel="1">
      <c r="A1060" s="29" t="s">
        <v>5251</v>
      </c>
      <c r="B1060" s="606">
        <v>400</v>
      </c>
      <c r="C1060" s="617">
        <v>412</v>
      </c>
      <c r="D1060" s="146">
        <v>99</v>
      </c>
      <c r="E1060" s="124" t="s">
        <v>934</v>
      </c>
      <c r="F1060" s="124" t="s">
        <v>935</v>
      </c>
      <c r="G1060" s="906">
        <v>1</v>
      </c>
      <c r="H1060" s="39" t="s">
        <v>786</v>
      </c>
      <c r="I1060" s="315"/>
      <c r="J1060" s="159">
        <v>0</v>
      </c>
      <c r="K1060" s="159">
        <v>0</v>
      </c>
      <c r="L1060" s="232">
        <f t="shared" si="154"/>
        <v>0</v>
      </c>
      <c r="M1060" s="200">
        <f t="shared" si="155"/>
        <v>0</v>
      </c>
      <c r="O1060" s="77" t="b">
        <f t="shared" si="150"/>
        <v>0</v>
      </c>
      <c r="P1060" s="77" t="b">
        <f t="shared" si="151"/>
        <v>0</v>
      </c>
      <c r="Q1060" s="77" t="b">
        <f t="shared" si="152"/>
        <v>0</v>
      </c>
      <c r="R1060" s="77">
        <f t="shared" si="153"/>
        <v>0</v>
      </c>
      <c r="T1060" s="77">
        <v>1060</v>
      </c>
    </row>
    <row r="1061" spans="1:20" s="5" customFormat="1" outlineLevel="1">
      <c r="A1061" s="29" t="s">
        <v>5251</v>
      </c>
      <c r="B1061" s="606">
        <v>400</v>
      </c>
      <c r="C1061" s="616">
        <v>412</v>
      </c>
      <c r="D1061" s="146">
        <v>100</v>
      </c>
      <c r="E1061" s="53" t="s">
        <v>936</v>
      </c>
      <c r="F1061" s="53" t="s">
        <v>937</v>
      </c>
      <c r="G1061" s="904">
        <v>1</v>
      </c>
      <c r="H1061" s="32" t="s">
        <v>786</v>
      </c>
      <c r="I1061" s="315"/>
      <c r="J1061" s="159">
        <v>0</v>
      </c>
      <c r="K1061" s="58">
        <v>0</v>
      </c>
      <c r="L1061" s="199">
        <f t="shared" si="154"/>
        <v>0</v>
      </c>
      <c r="M1061" s="200">
        <f t="shared" si="155"/>
        <v>0</v>
      </c>
      <c r="O1061" s="77" t="b">
        <f t="shared" si="150"/>
        <v>0</v>
      </c>
      <c r="P1061" s="77" t="b">
        <f t="shared" si="151"/>
        <v>0</v>
      </c>
      <c r="Q1061" s="77" t="b">
        <f t="shared" si="152"/>
        <v>0</v>
      </c>
      <c r="R1061" s="77">
        <f t="shared" si="153"/>
        <v>0</v>
      </c>
      <c r="T1061" s="77">
        <v>1061</v>
      </c>
    </row>
    <row r="1062" spans="1:20" s="5" customFormat="1" outlineLevel="1">
      <c r="A1062" s="29" t="s">
        <v>5251</v>
      </c>
      <c r="B1062" s="606">
        <v>400</v>
      </c>
      <c r="C1062" s="616">
        <v>412</v>
      </c>
      <c r="D1062" s="146">
        <v>101</v>
      </c>
      <c r="E1062" s="53" t="s">
        <v>938</v>
      </c>
      <c r="F1062" s="53" t="s">
        <v>939</v>
      </c>
      <c r="G1062" s="904">
        <v>1</v>
      </c>
      <c r="H1062" s="32" t="s">
        <v>786</v>
      </c>
      <c r="I1062" s="315"/>
      <c r="J1062" s="159">
        <v>0</v>
      </c>
      <c r="K1062" s="58">
        <v>0</v>
      </c>
      <c r="L1062" s="199">
        <f t="shared" si="154"/>
        <v>0</v>
      </c>
      <c r="M1062" s="200">
        <f t="shared" si="155"/>
        <v>0</v>
      </c>
      <c r="O1062" s="77" t="b">
        <f t="shared" si="150"/>
        <v>0</v>
      </c>
      <c r="P1062" s="77" t="b">
        <f t="shared" si="151"/>
        <v>0</v>
      </c>
      <c r="Q1062" s="77" t="b">
        <f t="shared" si="152"/>
        <v>0</v>
      </c>
      <c r="R1062" s="77">
        <f t="shared" si="153"/>
        <v>0</v>
      </c>
      <c r="T1062" s="77">
        <v>1062</v>
      </c>
    </row>
    <row r="1063" spans="1:20" s="5" customFormat="1" outlineLevel="1">
      <c r="A1063" s="29" t="s">
        <v>5251</v>
      </c>
      <c r="B1063" s="606">
        <v>400</v>
      </c>
      <c r="C1063" s="616">
        <v>412</v>
      </c>
      <c r="D1063" s="146">
        <v>102</v>
      </c>
      <c r="E1063" s="53" t="s">
        <v>940</v>
      </c>
      <c r="F1063" s="53" t="s">
        <v>941</v>
      </c>
      <c r="G1063" s="904">
        <v>1</v>
      </c>
      <c r="H1063" s="32" t="s">
        <v>786</v>
      </c>
      <c r="I1063" s="315"/>
      <c r="J1063" s="159">
        <v>0</v>
      </c>
      <c r="K1063" s="58">
        <v>0</v>
      </c>
      <c r="L1063" s="199">
        <f t="shared" si="154"/>
        <v>0</v>
      </c>
      <c r="M1063" s="200">
        <f t="shared" si="155"/>
        <v>0</v>
      </c>
      <c r="O1063" s="77" t="b">
        <f t="shared" si="150"/>
        <v>0</v>
      </c>
      <c r="P1063" s="77" t="b">
        <f t="shared" si="151"/>
        <v>0</v>
      </c>
      <c r="Q1063" s="77" t="b">
        <f t="shared" si="152"/>
        <v>0</v>
      </c>
      <c r="R1063" s="77">
        <f t="shared" si="153"/>
        <v>0</v>
      </c>
      <c r="T1063" s="77">
        <v>1063</v>
      </c>
    </row>
    <row r="1064" spans="1:20" s="5" customFormat="1" outlineLevel="1">
      <c r="A1064" s="29" t="s">
        <v>5251</v>
      </c>
      <c r="B1064" s="606">
        <v>400</v>
      </c>
      <c r="C1064" s="616">
        <v>412</v>
      </c>
      <c r="D1064" s="146">
        <v>103</v>
      </c>
      <c r="E1064" s="53" t="s">
        <v>11</v>
      </c>
      <c r="F1064" s="53" t="s">
        <v>942</v>
      </c>
      <c r="G1064" s="904">
        <v>1</v>
      </c>
      <c r="H1064" s="32" t="s">
        <v>786</v>
      </c>
      <c r="I1064" s="315"/>
      <c r="J1064" s="159">
        <v>0</v>
      </c>
      <c r="K1064" s="58">
        <v>0</v>
      </c>
      <c r="L1064" s="199">
        <f t="shared" si="154"/>
        <v>0</v>
      </c>
      <c r="M1064" s="200">
        <f t="shared" si="155"/>
        <v>0</v>
      </c>
      <c r="O1064" s="77" t="b">
        <f t="shared" si="150"/>
        <v>0</v>
      </c>
      <c r="P1064" s="77" t="b">
        <f t="shared" si="151"/>
        <v>0</v>
      </c>
      <c r="Q1064" s="77" t="b">
        <f t="shared" si="152"/>
        <v>0</v>
      </c>
      <c r="R1064" s="77">
        <f t="shared" si="153"/>
        <v>0</v>
      </c>
      <c r="T1064" s="77">
        <v>1064</v>
      </c>
    </row>
    <row r="1065" spans="1:20" s="5" customFormat="1" outlineLevel="1">
      <c r="A1065" s="29" t="s">
        <v>5251</v>
      </c>
      <c r="B1065" s="606">
        <v>400</v>
      </c>
      <c r="C1065" s="616">
        <v>412</v>
      </c>
      <c r="D1065" s="146">
        <v>104</v>
      </c>
      <c r="E1065" s="53" t="s">
        <v>943</v>
      </c>
      <c r="F1065" s="53" t="s">
        <v>944</v>
      </c>
      <c r="G1065" s="904">
        <v>1</v>
      </c>
      <c r="H1065" s="32" t="s">
        <v>786</v>
      </c>
      <c r="I1065" s="315"/>
      <c r="J1065" s="159">
        <v>0</v>
      </c>
      <c r="K1065" s="58">
        <v>0</v>
      </c>
      <c r="L1065" s="199">
        <f t="shared" si="154"/>
        <v>0</v>
      </c>
      <c r="M1065" s="200">
        <f t="shared" si="155"/>
        <v>0</v>
      </c>
      <c r="O1065" s="77" t="b">
        <f t="shared" si="150"/>
        <v>0</v>
      </c>
      <c r="P1065" s="77" t="b">
        <f t="shared" si="151"/>
        <v>0</v>
      </c>
      <c r="Q1065" s="77" t="b">
        <f t="shared" si="152"/>
        <v>0</v>
      </c>
      <c r="R1065" s="77">
        <f t="shared" si="153"/>
        <v>0</v>
      </c>
      <c r="T1065" s="77">
        <v>1065</v>
      </c>
    </row>
    <row r="1066" spans="1:20" s="5" customFormat="1" outlineLevel="1">
      <c r="A1066" s="29" t="s">
        <v>5251</v>
      </c>
      <c r="B1066" s="606">
        <v>400</v>
      </c>
      <c r="C1066" s="616">
        <v>412</v>
      </c>
      <c r="D1066" s="146">
        <v>105</v>
      </c>
      <c r="E1066" s="53" t="s">
        <v>945</v>
      </c>
      <c r="F1066" s="53" t="s">
        <v>946</v>
      </c>
      <c r="G1066" s="904">
        <v>1</v>
      </c>
      <c r="H1066" s="32" t="s">
        <v>786</v>
      </c>
      <c r="I1066" s="315"/>
      <c r="J1066" s="159">
        <v>0</v>
      </c>
      <c r="K1066" s="58">
        <v>0</v>
      </c>
      <c r="L1066" s="199">
        <f t="shared" si="154"/>
        <v>0</v>
      </c>
      <c r="M1066" s="200">
        <f t="shared" si="155"/>
        <v>0</v>
      </c>
      <c r="O1066" s="77" t="b">
        <f t="shared" si="150"/>
        <v>0</v>
      </c>
      <c r="P1066" s="77" t="b">
        <f t="shared" si="151"/>
        <v>0</v>
      </c>
      <c r="Q1066" s="77" t="b">
        <f t="shared" si="152"/>
        <v>0</v>
      </c>
      <c r="R1066" s="77">
        <f t="shared" si="153"/>
        <v>0</v>
      </c>
      <c r="T1066" s="77">
        <v>1066</v>
      </c>
    </row>
    <row r="1067" spans="1:20" s="5" customFormat="1" ht="22.5" outlineLevel="1">
      <c r="A1067" s="29" t="s">
        <v>5251</v>
      </c>
      <c r="B1067" s="606">
        <v>400</v>
      </c>
      <c r="C1067" s="616">
        <v>412</v>
      </c>
      <c r="D1067" s="146">
        <v>106</v>
      </c>
      <c r="E1067" s="53" t="s">
        <v>947</v>
      </c>
      <c r="F1067" s="53" t="s">
        <v>948</v>
      </c>
      <c r="G1067" s="904">
        <v>1</v>
      </c>
      <c r="H1067" s="32" t="s">
        <v>786</v>
      </c>
      <c r="I1067" s="315"/>
      <c r="J1067" s="159">
        <v>0</v>
      </c>
      <c r="K1067" s="58">
        <v>0</v>
      </c>
      <c r="L1067" s="199">
        <f t="shared" si="154"/>
        <v>0</v>
      </c>
      <c r="M1067" s="200">
        <f t="shared" si="155"/>
        <v>0</v>
      </c>
      <c r="O1067" s="77" t="b">
        <f t="shared" si="150"/>
        <v>0</v>
      </c>
      <c r="P1067" s="77" t="b">
        <f t="shared" si="151"/>
        <v>0</v>
      </c>
      <c r="Q1067" s="77" t="b">
        <f t="shared" si="152"/>
        <v>0</v>
      </c>
      <c r="R1067" s="77">
        <f t="shared" si="153"/>
        <v>0</v>
      </c>
      <c r="T1067" s="77">
        <v>1067</v>
      </c>
    </row>
    <row r="1068" spans="1:20" s="5" customFormat="1" outlineLevel="1">
      <c r="A1068" s="29" t="s">
        <v>5251</v>
      </c>
      <c r="B1068" s="606">
        <v>400</v>
      </c>
      <c r="C1068" s="616">
        <v>412</v>
      </c>
      <c r="D1068" s="146">
        <v>107</v>
      </c>
      <c r="E1068" s="53" t="s">
        <v>949</v>
      </c>
      <c r="F1068" s="53" t="s">
        <v>950</v>
      </c>
      <c r="G1068" s="904">
        <v>1</v>
      </c>
      <c r="H1068" s="32" t="s">
        <v>786</v>
      </c>
      <c r="I1068" s="315"/>
      <c r="J1068" s="159">
        <v>0</v>
      </c>
      <c r="K1068" s="58">
        <v>0</v>
      </c>
      <c r="L1068" s="199">
        <f t="shared" si="154"/>
        <v>0</v>
      </c>
      <c r="M1068" s="200">
        <f t="shared" si="155"/>
        <v>0</v>
      </c>
      <c r="O1068" s="77" t="b">
        <f t="shared" si="150"/>
        <v>0</v>
      </c>
      <c r="P1068" s="77" t="b">
        <f t="shared" si="151"/>
        <v>0</v>
      </c>
      <c r="Q1068" s="77" t="b">
        <f t="shared" si="152"/>
        <v>0</v>
      </c>
      <c r="R1068" s="77">
        <f t="shared" si="153"/>
        <v>0</v>
      </c>
      <c r="T1068" s="77">
        <v>1068</v>
      </c>
    </row>
    <row r="1069" spans="1:20" s="5" customFormat="1" ht="23.25" outlineLevel="1" thickBot="1">
      <c r="A1069" s="29" t="s">
        <v>5251</v>
      </c>
      <c r="B1069" s="606">
        <v>400</v>
      </c>
      <c r="C1069" s="616">
        <v>412</v>
      </c>
      <c r="D1069" s="146">
        <v>108</v>
      </c>
      <c r="E1069" s="53" t="s">
        <v>951</v>
      </c>
      <c r="F1069" s="53" t="s">
        <v>952</v>
      </c>
      <c r="G1069" s="904">
        <v>1</v>
      </c>
      <c r="H1069" s="32" t="s">
        <v>786</v>
      </c>
      <c r="I1069" s="315"/>
      <c r="J1069" s="159">
        <v>0</v>
      </c>
      <c r="K1069" s="58">
        <v>0</v>
      </c>
      <c r="L1069" s="199">
        <f t="shared" si="154"/>
        <v>0</v>
      </c>
      <c r="M1069" s="200">
        <f t="shared" si="155"/>
        <v>0</v>
      </c>
      <c r="O1069" s="77" t="b">
        <f t="shared" si="150"/>
        <v>0</v>
      </c>
      <c r="P1069" s="77" t="b">
        <f t="shared" si="151"/>
        <v>0</v>
      </c>
      <c r="Q1069" s="77" t="b">
        <f t="shared" si="152"/>
        <v>0</v>
      </c>
      <c r="R1069" s="77">
        <f t="shared" si="153"/>
        <v>0</v>
      </c>
      <c r="T1069" s="77">
        <v>1069</v>
      </c>
    </row>
    <row r="1070" spans="1:20" s="5" customFormat="1" ht="13.5" outlineLevel="1" thickBot="1">
      <c r="A1070" s="29" t="s">
        <v>5251</v>
      </c>
      <c r="B1070" s="692">
        <v>400</v>
      </c>
      <c r="C1070" s="693">
        <v>412</v>
      </c>
      <c r="D1070" s="694"/>
      <c r="E1070" s="695" t="s">
        <v>260</v>
      </c>
      <c r="F1070" s="695" t="s">
        <v>202</v>
      </c>
      <c r="G1070" s="924"/>
      <c r="H1070" s="696"/>
      <c r="I1070" s="591"/>
      <c r="J1070" s="592"/>
      <c r="K1070" s="592"/>
      <c r="L1070" s="593"/>
      <c r="M1070" s="594">
        <f>SUM(M942:M1069)</f>
        <v>0</v>
      </c>
      <c r="O1070" s="77" t="b">
        <f t="shared" si="150"/>
        <v>1</v>
      </c>
      <c r="P1070" s="77" t="b">
        <f t="shared" si="151"/>
        <v>1</v>
      </c>
      <c r="Q1070" s="77" t="b">
        <f t="shared" si="152"/>
        <v>0</v>
      </c>
      <c r="R1070" s="77" t="str">
        <f t="shared" si="153"/>
        <v>!!!</v>
      </c>
      <c r="T1070" s="77">
        <v>1070</v>
      </c>
    </row>
    <row r="1071" spans="1:20" s="5" customFormat="1" ht="15.75" outlineLevel="1" thickBot="1">
      <c r="A1071" s="29" t="s">
        <v>5251</v>
      </c>
      <c r="B1071" s="697">
        <v>400</v>
      </c>
      <c r="C1071" s="698">
        <v>411</v>
      </c>
      <c r="D1071" s="699"/>
      <c r="E1071" s="700" t="s">
        <v>5386</v>
      </c>
      <c r="F1071" s="700" t="s">
        <v>897</v>
      </c>
      <c r="G1071" s="925"/>
      <c r="H1071" s="701"/>
      <c r="I1071" s="591"/>
      <c r="J1071" s="592"/>
      <c r="K1071" s="592"/>
      <c r="L1071" s="593"/>
      <c r="M1071" s="594"/>
      <c r="O1071" s="77" t="b">
        <f t="shared" si="150"/>
        <v>1</v>
      </c>
      <c r="P1071" s="77" t="b">
        <f t="shared" si="151"/>
        <v>1</v>
      </c>
      <c r="Q1071" s="77" t="b">
        <f t="shared" si="152"/>
        <v>1</v>
      </c>
      <c r="R1071" s="77">
        <f t="shared" si="153"/>
        <v>0</v>
      </c>
      <c r="T1071" s="77">
        <v>1071</v>
      </c>
    </row>
    <row r="1072" spans="1:20" s="5" customFormat="1" ht="101.25" outlineLevel="1">
      <c r="A1072" s="29"/>
      <c r="B1072" s="606">
        <v>400</v>
      </c>
      <c r="C1072" s="616">
        <v>412</v>
      </c>
      <c r="D1072" s="146">
        <v>109</v>
      </c>
      <c r="E1072" s="38" t="s">
        <v>898</v>
      </c>
      <c r="F1072" s="38" t="s">
        <v>899</v>
      </c>
      <c r="G1072" s="904">
        <v>1</v>
      </c>
      <c r="H1072" s="32" t="s">
        <v>742</v>
      </c>
      <c r="I1072" s="315"/>
      <c r="J1072" s="159">
        <v>0</v>
      </c>
      <c r="K1072" s="58">
        <v>0</v>
      </c>
      <c r="L1072" s="199">
        <f t="shared" ref="L1072:L1077" si="156">J1072+K1072</f>
        <v>0</v>
      </c>
      <c r="M1072" s="200">
        <f t="shared" ref="M1072:M1077" si="157">L1072*(G1072+I1072)</f>
        <v>0</v>
      </c>
      <c r="O1072" s="77" t="b">
        <f t="shared" si="150"/>
        <v>0</v>
      </c>
      <c r="P1072" s="77" t="b">
        <f t="shared" si="151"/>
        <v>0</v>
      </c>
      <c r="Q1072" s="77" t="b">
        <f t="shared" si="152"/>
        <v>0</v>
      </c>
      <c r="R1072" s="77">
        <f t="shared" si="153"/>
        <v>0</v>
      </c>
      <c r="T1072" s="77">
        <v>1072</v>
      </c>
    </row>
    <row r="1073" spans="1:20" s="5" customFormat="1" outlineLevel="1">
      <c r="A1073" s="29"/>
      <c r="B1073" s="606">
        <v>400</v>
      </c>
      <c r="C1073" s="616">
        <v>412</v>
      </c>
      <c r="D1073" s="146">
        <v>110</v>
      </c>
      <c r="E1073" s="38" t="s">
        <v>900</v>
      </c>
      <c r="F1073" s="38" t="s">
        <v>901</v>
      </c>
      <c r="G1073" s="904">
        <v>1</v>
      </c>
      <c r="H1073" s="32" t="s">
        <v>742</v>
      </c>
      <c r="I1073" s="315"/>
      <c r="J1073" s="159">
        <v>0</v>
      </c>
      <c r="K1073" s="58">
        <v>0</v>
      </c>
      <c r="L1073" s="199">
        <f t="shared" si="156"/>
        <v>0</v>
      </c>
      <c r="M1073" s="200">
        <f t="shared" si="157"/>
        <v>0</v>
      </c>
      <c r="O1073" s="77" t="b">
        <f t="shared" si="150"/>
        <v>0</v>
      </c>
      <c r="P1073" s="77" t="b">
        <f t="shared" si="151"/>
        <v>0</v>
      </c>
      <c r="Q1073" s="77" t="b">
        <f t="shared" si="152"/>
        <v>0</v>
      </c>
      <c r="R1073" s="77">
        <f t="shared" si="153"/>
        <v>0</v>
      </c>
      <c r="T1073" s="77">
        <v>1073</v>
      </c>
    </row>
    <row r="1074" spans="1:20" s="5" customFormat="1" ht="225" outlineLevel="1">
      <c r="A1074" s="29"/>
      <c r="B1074" s="606">
        <v>400</v>
      </c>
      <c r="C1074" s="616">
        <v>412</v>
      </c>
      <c r="D1074" s="146">
        <v>111</v>
      </c>
      <c r="E1074" s="38" t="s">
        <v>902</v>
      </c>
      <c r="F1074" s="38" t="s">
        <v>903</v>
      </c>
      <c r="G1074" s="904">
        <v>1</v>
      </c>
      <c r="H1074" s="32" t="s">
        <v>742</v>
      </c>
      <c r="I1074" s="315"/>
      <c r="J1074" s="159">
        <v>0</v>
      </c>
      <c r="K1074" s="58">
        <v>0</v>
      </c>
      <c r="L1074" s="199">
        <f t="shared" si="156"/>
        <v>0</v>
      </c>
      <c r="M1074" s="200">
        <f t="shared" si="157"/>
        <v>0</v>
      </c>
      <c r="O1074" s="77" t="b">
        <f t="shared" si="150"/>
        <v>0</v>
      </c>
      <c r="P1074" s="77" t="b">
        <f t="shared" si="151"/>
        <v>0</v>
      </c>
      <c r="Q1074" s="77" t="b">
        <f t="shared" si="152"/>
        <v>0</v>
      </c>
      <c r="R1074" s="77">
        <f t="shared" si="153"/>
        <v>0</v>
      </c>
      <c r="T1074" s="77">
        <v>1074</v>
      </c>
    </row>
    <row r="1075" spans="1:20" s="5" customFormat="1" ht="123.75" outlineLevel="1">
      <c r="A1075" s="29"/>
      <c r="B1075" s="606">
        <v>400</v>
      </c>
      <c r="C1075" s="616">
        <v>412</v>
      </c>
      <c r="D1075" s="146">
        <v>112</v>
      </c>
      <c r="E1075" s="38" t="s">
        <v>5643</v>
      </c>
      <c r="F1075" s="38" t="s">
        <v>5644</v>
      </c>
      <c r="G1075" s="904">
        <v>1</v>
      </c>
      <c r="H1075" s="32" t="s">
        <v>742</v>
      </c>
      <c r="I1075" s="315"/>
      <c r="J1075" s="159">
        <v>0</v>
      </c>
      <c r="K1075" s="58">
        <v>0</v>
      </c>
      <c r="L1075" s="199">
        <f t="shared" si="156"/>
        <v>0</v>
      </c>
      <c r="M1075" s="200">
        <f t="shared" si="157"/>
        <v>0</v>
      </c>
      <c r="O1075" s="77" t="b">
        <f t="shared" si="150"/>
        <v>0</v>
      </c>
      <c r="P1075" s="77" t="b">
        <f t="shared" si="151"/>
        <v>0</v>
      </c>
      <c r="Q1075" s="77" t="b">
        <f t="shared" si="152"/>
        <v>0</v>
      </c>
      <c r="R1075" s="77">
        <f t="shared" si="153"/>
        <v>0</v>
      </c>
      <c r="T1075" s="77">
        <v>1075</v>
      </c>
    </row>
    <row r="1076" spans="1:20" s="5" customFormat="1" ht="191.25" outlineLevel="1">
      <c r="A1076" s="29"/>
      <c r="B1076" s="606">
        <v>400</v>
      </c>
      <c r="C1076" s="616">
        <v>412</v>
      </c>
      <c r="D1076" s="146">
        <v>113</v>
      </c>
      <c r="E1076" s="38" t="s">
        <v>904</v>
      </c>
      <c r="F1076" s="38" t="s">
        <v>905</v>
      </c>
      <c r="G1076" s="904">
        <v>1</v>
      </c>
      <c r="H1076" s="32" t="s">
        <v>742</v>
      </c>
      <c r="I1076" s="315"/>
      <c r="J1076" s="159">
        <v>0</v>
      </c>
      <c r="K1076" s="58">
        <v>0</v>
      </c>
      <c r="L1076" s="199">
        <f t="shared" si="156"/>
        <v>0</v>
      </c>
      <c r="M1076" s="200">
        <f t="shared" si="157"/>
        <v>0</v>
      </c>
      <c r="O1076" s="77" t="b">
        <f t="shared" si="150"/>
        <v>0</v>
      </c>
      <c r="P1076" s="77" t="b">
        <f t="shared" si="151"/>
        <v>0</v>
      </c>
      <c r="Q1076" s="77" t="b">
        <f t="shared" si="152"/>
        <v>0</v>
      </c>
      <c r="R1076" s="77">
        <f t="shared" si="153"/>
        <v>0</v>
      </c>
      <c r="T1076" s="77">
        <v>1076</v>
      </c>
    </row>
    <row r="1077" spans="1:20" s="5" customFormat="1" ht="22.5" outlineLevel="1">
      <c r="A1077" s="29"/>
      <c r="B1077" s="606">
        <v>400</v>
      </c>
      <c r="C1077" s="617">
        <v>412</v>
      </c>
      <c r="D1077" s="146">
        <v>114</v>
      </c>
      <c r="E1077" s="38" t="s">
        <v>906</v>
      </c>
      <c r="F1077" s="38" t="s">
        <v>907</v>
      </c>
      <c r="G1077" s="906">
        <v>2</v>
      </c>
      <c r="H1077" s="39" t="s">
        <v>742</v>
      </c>
      <c r="I1077" s="315"/>
      <c r="J1077" s="159">
        <v>0</v>
      </c>
      <c r="K1077" s="159">
        <v>0</v>
      </c>
      <c r="L1077" s="232">
        <f t="shared" si="156"/>
        <v>0</v>
      </c>
      <c r="M1077" s="200">
        <f t="shared" si="157"/>
        <v>0</v>
      </c>
      <c r="O1077" s="77" t="b">
        <f t="shared" si="150"/>
        <v>0</v>
      </c>
      <c r="P1077" s="77" t="b">
        <f t="shared" si="151"/>
        <v>0</v>
      </c>
      <c r="Q1077" s="77" t="b">
        <f t="shared" si="152"/>
        <v>0</v>
      </c>
      <c r="R1077" s="77">
        <f t="shared" si="153"/>
        <v>0</v>
      </c>
      <c r="T1077" s="77">
        <v>1077</v>
      </c>
    </row>
    <row r="1078" spans="1:20" s="447" customFormat="1" outlineLevel="1">
      <c r="A1078" s="29"/>
      <c r="B1078" s="606">
        <v>400</v>
      </c>
      <c r="C1078" s="617">
        <v>412</v>
      </c>
      <c r="D1078" s="149"/>
      <c r="E1078" s="282" t="s">
        <v>35</v>
      </c>
      <c r="F1078" s="282" t="s">
        <v>705</v>
      </c>
      <c r="G1078" s="906"/>
      <c r="H1078" s="39"/>
      <c r="I1078" s="315"/>
      <c r="J1078" s="159"/>
      <c r="K1078" s="159"/>
      <c r="L1078" s="232"/>
      <c r="M1078" s="200"/>
      <c r="O1078" s="77" t="b">
        <f t="shared" si="150"/>
        <v>1</v>
      </c>
      <c r="P1078" s="77" t="b">
        <f t="shared" si="151"/>
        <v>1</v>
      </c>
      <c r="Q1078" s="77" t="b">
        <f t="shared" si="152"/>
        <v>1</v>
      </c>
      <c r="R1078" s="77">
        <f t="shared" si="153"/>
        <v>0</v>
      </c>
      <c r="T1078" s="77">
        <v>1078</v>
      </c>
    </row>
    <row r="1079" spans="1:20" s="447" customFormat="1" ht="108" outlineLevel="1">
      <c r="A1079" s="29"/>
      <c r="B1079" s="606"/>
      <c r="C1079" s="616"/>
      <c r="D1079" s="146"/>
      <c r="E1079" s="702" t="s">
        <v>5387</v>
      </c>
      <c r="F1079" s="702" t="s">
        <v>5388</v>
      </c>
      <c r="G1079" s="904"/>
      <c r="H1079" s="32"/>
      <c r="I1079" s="315"/>
      <c r="J1079" s="159"/>
      <c r="K1079" s="58"/>
      <c r="L1079" s="199"/>
      <c r="M1079" s="200"/>
      <c r="O1079" s="77" t="b">
        <f t="shared" si="150"/>
        <v>1</v>
      </c>
      <c r="P1079" s="77" t="b">
        <f t="shared" si="151"/>
        <v>1</v>
      </c>
      <c r="Q1079" s="77" t="b">
        <f t="shared" si="152"/>
        <v>1</v>
      </c>
      <c r="R1079" s="77">
        <f t="shared" si="153"/>
        <v>0</v>
      </c>
      <c r="T1079" s="77">
        <v>1079</v>
      </c>
    </row>
    <row r="1080" spans="1:20" s="447" customFormat="1" ht="60" outlineLevel="1">
      <c r="A1080" s="29"/>
      <c r="B1080" s="606"/>
      <c r="C1080" s="616"/>
      <c r="D1080" s="146"/>
      <c r="E1080" s="268" t="s">
        <v>830</v>
      </c>
      <c r="F1080" s="269" t="s">
        <v>831</v>
      </c>
      <c r="G1080" s="904"/>
      <c r="H1080" s="32"/>
      <c r="I1080" s="315"/>
      <c r="J1080" s="159"/>
      <c r="K1080" s="58"/>
      <c r="L1080" s="199"/>
      <c r="M1080" s="200"/>
      <c r="O1080" s="77" t="b">
        <f t="shared" si="150"/>
        <v>1</v>
      </c>
      <c r="P1080" s="77" t="b">
        <f t="shared" si="151"/>
        <v>1</v>
      </c>
      <c r="Q1080" s="77" t="b">
        <f t="shared" si="152"/>
        <v>1</v>
      </c>
      <c r="R1080" s="77">
        <f t="shared" si="153"/>
        <v>0</v>
      </c>
      <c r="T1080" s="77">
        <v>1080</v>
      </c>
    </row>
    <row r="1081" spans="1:20" s="447" customFormat="1" ht="72" outlineLevel="1">
      <c r="A1081" s="29"/>
      <c r="B1081" s="606"/>
      <c r="C1081" s="616"/>
      <c r="D1081" s="146"/>
      <c r="E1081" s="269" t="s">
        <v>832</v>
      </c>
      <c r="F1081" s="269" t="s">
        <v>833</v>
      </c>
      <c r="G1081" s="904"/>
      <c r="H1081" s="32"/>
      <c r="I1081" s="315"/>
      <c r="J1081" s="159"/>
      <c r="K1081" s="58"/>
      <c r="L1081" s="199"/>
      <c r="M1081" s="200"/>
      <c r="O1081" s="77" t="b">
        <f t="shared" si="150"/>
        <v>1</v>
      </c>
      <c r="P1081" s="77" t="b">
        <f t="shared" si="151"/>
        <v>1</v>
      </c>
      <c r="Q1081" s="77" t="b">
        <f t="shared" si="152"/>
        <v>1</v>
      </c>
      <c r="R1081" s="77">
        <f t="shared" si="153"/>
        <v>0</v>
      </c>
      <c r="T1081" s="77">
        <v>1081</v>
      </c>
    </row>
    <row r="1082" spans="1:20" s="447" customFormat="1" ht="60" outlineLevel="1">
      <c r="A1082" s="29"/>
      <c r="B1082" s="606"/>
      <c r="C1082" s="616"/>
      <c r="D1082" s="146"/>
      <c r="E1082" s="269" t="s">
        <v>834</v>
      </c>
      <c r="F1082" s="269" t="s">
        <v>835</v>
      </c>
      <c r="G1082" s="904"/>
      <c r="H1082" s="32"/>
      <c r="I1082" s="315"/>
      <c r="J1082" s="159"/>
      <c r="K1082" s="58"/>
      <c r="L1082" s="199"/>
      <c r="M1082" s="200"/>
      <c r="O1082" s="77" t="b">
        <f t="shared" si="150"/>
        <v>1</v>
      </c>
      <c r="P1082" s="77" t="b">
        <f t="shared" si="151"/>
        <v>1</v>
      </c>
      <c r="Q1082" s="77" t="b">
        <f t="shared" si="152"/>
        <v>1</v>
      </c>
      <c r="R1082" s="77">
        <f t="shared" si="153"/>
        <v>0</v>
      </c>
      <c r="T1082" s="77">
        <v>1082</v>
      </c>
    </row>
    <row r="1083" spans="1:20" s="447" customFormat="1" ht="60" outlineLevel="1">
      <c r="A1083" s="29"/>
      <c r="B1083" s="606"/>
      <c r="C1083" s="616"/>
      <c r="D1083" s="146"/>
      <c r="E1083" s="270" t="s">
        <v>836</v>
      </c>
      <c r="F1083" s="270" t="s">
        <v>837</v>
      </c>
      <c r="G1083" s="904"/>
      <c r="H1083" s="32"/>
      <c r="I1083" s="315"/>
      <c r="J1083" s="159"/>
      <c r="K1083" s="58"/>
      <c r="L1083" s="199"/>
      <c r="M1083" s="200"/>
      <c r="O1083" s="77" t="b">
        <f t="shared" si="150"/>
        <v>1</v>
      </c>
      <c r="P1083" s="77" t="b">
        <f t="shared" si="151"/>
        <v>1</v>
      </c>
      <c r="Q1083" s="77" t="b">
        <f t="shared" si="152"/>
        <v>1</v>
      </c>
      <c r="R1083" s="77">
        <f t="shared" si="153"/>
        <v>0</v>
      </c>
      <c r="T1083" s="77">
        <v>1083</v>
      </c>
    </row>
    <row r="1084" spans="1:20" s="447" customFormat="1" ht="24" outlineLevel="1">
      <c r="A1084" s="29"/>
      <c r="B1084" s="606"/>
      <c r="C1084" s="616"/>
      <c r="D1084" s="146"/>
      <c r="E1084" s="270" t="s">
        <v>838</v>
      </c>
      <c r="F1084" s="270" t="s">
        <v>839</v>
      </c>
      <c r="G1084" s="904"/>
      <c r="H1084" s="32"/>
      <c r="I1084" s="315"/>
      <c r="J1084" s="159"/>
      <c r="K1084" s="58"/>
      <c r="L1084" s="199"/>
      <c r="M1084" s="200"/>
      <c r="O1084" s="77" t="b">
        <f t="shared" si="150"/>
        <v>1</v>
      </c>
      <c r="P1084" s="77" t="b">
        <f t="shared" si="151"/>
        <v>1</v>
      </c>
      <c r="Q1084" s="77" t="b">
        <f t="shared" si="152"/>
        <v>1</v>
      </c>
      <c r="R1084" s="77">
        <f t="shared" si="153"/>
        <v>0</v>
      </c>
      <c r="T1084" s="77">
        <v>1084</v>
      </c>
    </row>
    <row r="1085" spans="1:20" s="447" customFormat="1" ht="36" outlineLevel="1">
      <c r="A1085" s="29"/>
      <c r="B1085" s="606"/>
      <c r="C1085" s="616"/>
      <c r="D1085" s="146"/>
      <c r="E1085" s="270" t="s">
        <v>840</v>
      </c>
      <c r="F1085" s="270" t="s">
        <v>841</v>
      </c>
      <c r="G1085" s="904"/>
      <c r="H1085" s="32"/>
      <c r="I1085" s="315"/>
      <c r="J1085" s="159"/>
      <c r="K1085" s="58"/>
      <c r="L1085" s="199"/>
      <c r="M1085" s="200"/>
      <c r="O1085" s="77" t="b">
        <f t="shared" si="150"/>
        <v>1</v>
      </c>
      <c r="P1085" s="77" t="b">
        <f t="shared" si="151"/>
        <v>1</v>
      </c>
      <c r="Q1085" s="77" t="b">
        <f t="shared" si="152"/>
        <v>1</v>
      </c>
      <c r="R1085" s="77">
        <f t="shared" si="153"/>
        <v>0</v>
      </c>
      <c r="T1085" s="77">
        <v>1085</v>
      </c>
    </row>
    <row r="1086" spans="1:20" s="447" customFormat="1" ht="84" outlineLevel="1">
      <c r="A1086" s="29"/>
      <c r="B1086" s="606"/>
      <c r="C1086" s="616"/>
      <c r="D1086" s="146"/>
      <c r="E1086" s="269" t="s">
        <v>842</v>
      </c>
      <c r="F1086" s="269" t="s">
        <v>843</v>
      </c>
      <c r="G1086" s="904"/>
      <c r="H1086" s="32"/>
      <c r="I1086" s="315"/>
      <c r="J1086" s="159"/>
      <c r="K1086" s="58"/>
      <c r="L1086" s="199"/>
      <c r="M1086" s="200"/>
      <c r="O1086" s="77" t="b">
        <f t="shared" si="150"/>
        <v>1</v>
      </c>
      <c r="P1086" s="77" t="b">
        <f t="shared" si="151"/>
        <v>1</v>
      </c>
      <c r="Q1086" s="77" t="b">
        <f t="shared" si="152"/>
        <v>1</v>
      </c>
      <c r="R1086" s="77">
        <f t="shared" si="153"/>
        <v>0</v>
      </c>
      <c r="T1086" s="77">
        <v>1086</v>
      </c>
    </row>
    <row r="1087" spans="1:20" s="447" customFormat="1" ht="108" outlineLevel="1">
      <c r="A1087" s="29"/>
      <c r="B1087" s="606"/>
      <c r="C1087" s="616"/>
      <c r="D1087" s="146"/>
      <c r="E1087" s="269" t="s">
        <v>756</v>
      </c>
      <c r="F1087" s="269" t="s">
        <v>844</v>
      </c>
      <c r="G1087" s="904"/>
      <c r="H1087" s="32"/>
      <c r="I1087" s="315"/>
      <c r="J1087" s="159"/>
      <c r="K1087" s="58"/>
      <c r="L1087" s="199"/>
      <c r="M1087" s="200"/>
      <c r="O1087" s="77" t="b">
        <f t="shared" si="150"/>
        <v>1</v>
      </c>
      <c r="P1087" s="77" t="b">
        <f t="shared" si="151"/>
        <v>1</v>
      </c>
      <c r="Q1087" s="77" t="b">
        <f t="shared" si="152"/>
        <v>1</v>
      </c>
      <c r="R1087" s="77">
        <f t="shared" si="153"/>
        <v>0</v>
      </c>
      <c r="T1087" s="77">
        <v>1087</v>
      </c>
    </row>
    <row r="1088" spans="1:20" s="447" customFormat="1" outlineLevel="1">
      <c r="A1088" s="29"/>
      <c r="B1088" s="606"/>
      <c r="C1088" s="616"/>
      <c r="D1088" s="146"/>
      <c r="E1088" s="38"/>
      <c r="F1088" s="38"/>
      <c r="G1088" s="904"/>
      <c r="H1088" s="32"/>
      <c r="I1088" s="315"/>
      <c r="J1088" s="159"/>
      <c r="K1088" s="58"/>
      <c r="L1088" s="199"/>
      <c r="M1088" s="200"/>
      <c r="O1088" s="77" t="b">
        <f t="shared" si="150"/>
        <v>1</v>
      </c>
      <c r="P1088" s="77" t="b">
        <f t="shared" si="151"/>
        <v>1</v>
      </c>
      <c r="Q1088" s="77" t="b">
        <f t="shared" si="152"/>
        <v>1</v>
      </c>
      <c r="R1088" s="77">
        <f t="shared" si="153"/>
        <v>0</v>
      </c>
      <c r="T1088" s="77">
        <v>1088</v>
      </c>
    </row>
    <row r="1089" spans="1:20" s="447" customFormat="1" outlineLevel="1">
      <c r="A1089" s="29"/>
      <c r="B1089" s="606"/>
      <c r="C1089" s="616"/>
      <c r="D1089" s="146"/>
      <c r="E1089" s="703" t="s">
        <v>845</v>
      </c>
      <c r="F1089" s="703" t="s">
        <v>846</v>
      </c>
      <c r="G1089" s="904"/>
      <c r="H1089" s="32"/>
      <c r="I1089" s="315"/>
      <c r="J1089" s="159"/>
      <c r="K1089" s="58"/>
      <c r="L1089" s="199"/>
      <c r="M1089" s="200"/>
      <c r="O1089" s="77" t="b">
        <f t="shared" si="150"/>
        <v>1</v>
      </c>
      <c r="P1089" s="77" t="b">
        <f t="shared" si="151"/>
        <v>1</v>
      </c>
      <c r="Q1089" s="77" t="b">
        <f t="shared" si="152"/>
        <v>1</v>
      </c>
      <c r="R1089" s="77">
        <f t="shared" si="153"/>
        <v>0</v>
      </c>
      <c r="T1089" s="77">
        <v>1089</v>
      </c>
    </row>
    <row r="1090" spans="1:20" s="447" customFormat="1" outlineLevel="1">
      <c r="A1090" s="29"/>
      <c r="B1090" s="653">
        <v>400</v>
      </c>
      <c r="C1090" s="607">
        <v>412</v>
      </c>
      <c r="D1090" s="149">
        <v>115</v>
      </c>
      <c r="E1090" s="31" t="s">
        <v>858</v>
      </c>
      <c r="F1090" s="31" t="s">
        <v>858</v>
      </c>
      <c r="G1090" s="904">
        <v>10</v>
      </c>
      <c r="H1090" s="32" t="s">
        <v>725</v>
      </c>
      <c r="I1090" s="315"/>
      <c r="J1090" s="159">
        <v>0</v>
      </c>
      <c r="K1090" s="58">
        <v>0</v>
      </c>
      <c r="L1090" s="199">
        <f t="shared" ref="L1090:L1128" si="158">J1090+K1090</f>
        <v>0</v>
      </c>
      <c r="M1090" s="200">
        <f t="shared" ref="M1090:M1128" si="159">L1090*(G1090+I1090)</f>
        <v>0</v>
      </c>
      <c r="O1090" s="77" t="b">
        <f t="shared" si="150"/>
        <v>0</v>
      </c>
      <c r="P1090" s="77" t="b">
        <f t="shared" si="151"/>
        <v>0</v>
      </c>
      <c r="Q1090" s="77" t="b">
        <f t="shared" si="152"/>
        <v>0</v>
      </c>
      <c r="R1090" s="77">
        <f t="shared" si="153"/>
        <v>0</v>
      </c>
      <c r="T1090" s="77">
        <v>1090</v>
      </c>
    </row>
    <row r="1091" spans="1:20" s="447" customFormat="1" outlineLevel="1">
      <c r="A1091" s="29"/>
      <c r="B1091" s="653">
        <v>400</v>
      </c>
      <c r="C1091" s="607">
        <v>412</v>
      </c>
      <c r="D1091" s="109">
        <v>116</v>
      </c>
      <c r="E1091" s="31" t="s">
        <v>859</v>
      </c>
      <c r="F1091" s="31" t="s">
        <v>860</v>
      </c>
      <c r="G1091" s="904">
        <v>10</v>
      </c>
      <c r="H1091" s="32" t="s">
        <v>725</v>
      </c>
      <c r="I1091" s="315"/>
      <c r="J1091" s="159">
        <v>0</v>
      </c>
      <c r="K1091" s="58">
        <v>0</v>
      </c>
      <c r="L1091" s="199">
        <f t="shared" si="158"/>
        <v>0</v>
      </c>
      <c r="M1091" s="200">
        <f t="shared" si="159"/>
        <v>0</v>
      </c>
      <c r="O1091" s="77" t="b">
        <f t="shared" si="150"/>
        <v>0</v>
      </c>
      <c r="P1091" s="77" t="b">
        <f t="shared" si="151"/>
        <v>0</v>
      </c>
      <c r="Q1091" s="77" t="b">
        <f t="shared" si="152"/>
        <v>0</v>
      </c>
      <c r="R1091" s="77">
        <f t="shared" si="153"/>
        <v>0</v>
      </c>
      <c r="T1091" s="77">
        <v>1091</v>
      </c>
    </row>
    <row r="1092" spans="1:20" s="447" customFormat="1" outlineLevel="1">
      <c r="A1092" s="29"/>
      <c r="B1092" s="653">
        <v>400</v>
      </c>
      <c r="C1092" s="608">
        <v>412</v>
      </c>
      <c r="D1092" s="426">
        <v>117</v>
      </c>
      <c r="E1092" s="38" t="s">
        <v>858</v>
      </c>
      <c r="F1092" s="38" t="s">
        <v>858</v>
      </c>
      <c r="G1092" s="906">
        <v>16</v>
      </c>
      <c r="H1092" s="39" t="s">
        <v>725</v>
      </c>
      <c r="I1092" s="315"/>
      <c r="J1092" s="159">
        <v>0</v>
      </c>
      <c r="K1092" s="159">
        <v>0</v>
      </c>
      <c r="L1092" s="232">
        <f t="shared" si="158"/>
        <v>0</v>
      </c>
      <c r="M1092" s="200">
        <f t="shared" si="159"/>
        <v>0</v>
      </c>
      <c r="O1092" s="77" t="b">
        <f t="shared" si="150"/>
        <v>0</v>
      </c>
      <c r="P1092" s="77" t="b">
        <f t="shared" si="151"/>
        <v>0</v>
      </c>
      <c r="Q1092" s="77" t="b">
        <f t="shared" si="152"/>
        <v>0</v>
      </c>
      <c r="R1092" s="77">
        <f t="shared" si="153"/>
        <v>0</v>
      </c>
      <c r="T1092" s="77">
        <v>1092</v>
      </c>
    </row>
    <row r="1093" spans="1:20" s="447" customFormat="1" outlineLevel="1">
      <c r="A1093" s="29"/>
      <c r="B1093" s="653">
        <v>400</v>
      </c>
      <c r="C1093" s="608">
        <v>412</v>
      </c>
      <c r="D1093" s="426">
        <v>118</v>
      </c>
      <c r="E1093" s="38" t="s">
        <v>859</v>
      </c>
      <c r="F1093" s="38" t="s">
        <v>860</v>
      </c>
      <c r="G1093" s="906">
        <v>16</v>
      </c>
      <c r="H1093" s="39" t="s">
        <v>725</v>
      </c>
      <c r="I1093" s="315"/>
      <c r="J1093" s="159">
        <v>0</v>
      </c>
      <c r="K1093" s="159">
        <v>0</v>
      </c>
      <c r="L1093" s="232">
        <f t="shared" si="158"/>
        <v>0</v>
      </c>
      <c r="M1093" s="200">
        <f t="shared" si="159"/>
        <v>0</v>
      </c>
      <c r="O1093" s="77" t="b">
        <f t="shared" si="150"/>
        <v>0</v>
      </c>
      <c r="P1093" s="77" t="b">
        <f t="shared" si="151"/>
        <v>0</v>
      </c>
      <c r="Q1093" s="77" t="b">
        <f t="shared" si="152"/>
        <v>0</v>
      </c>
      <c r="R1093" s="77">
        <f t="shared" si="153"/>
        <v>0</v>
      </c>
      <c r="T1093" s="77">
        <v>1093</v>
      </c>
    </row>
    <row r="1094" spans="1:20" s="447" customFormat="1" outlineLevel="1">
      <c r="A1094" s="29"/>
      <c r="B1094" s="653">
        <v>400</v>
      </c>
      <c r="C1094" s="607">
        <v>412</v>
      </c>
      <c r="D1094" s="426">
        <v>119</v>
      </c>
      <c r="E1094" s="31" t="s">
        <v>861</v>
      </c>
      <c r="F1094" s="31" t="s">
        <v>861</v>
      </c>
      <c r="G1094" s="904">
        <v>4</v>
      </c>
      <c r="H1094" s="32" t="s">
        <v>725</v>
      </c>
      <c r="I1094" s="315"/>
      <c r="J1094" s="159">
        <v>0</v>
      </c>
      <c r="K1094" s="58">
        <v>0</v>
      </c>
      <c r="L1094" s="199">
        <f t="shared" si="158"/>
        <v>0</v>
      </c>
      <c r="M1094" s="200">
        <f t="shared" si="159"/>
        <v>0</v>
      </c>
      <c r="O1094" s="77" t="b">
        <f t="shared" si="150"/>
        <v>0</v>
      </c>
      <c r="P1094" s="77" t="b">
        <f t="shared" si="151"/>
        <v>0</v>
      </c>
      <c r="Q1094" s="77" t="b">
        <f t="shared" si="152"/>
        <v>0</v>
      </c>
      <c r="R1094" s="77">
        <f t="shared" si="153"/>
        <v>0</v>
      </c>
      <c r="T1094" s="77">
        <v>1094</v>
      </c>
    </row>
    <row r="1095" spans="1:20" s="447" customFormat="1" outlineLevel="1">
      <c r="A1095" s="29"/>
      <c r="B1095" s="653">
        <v>400</v>
      </c>
      <c r="C1095" s="607">
        <v>412</v>
      </c>
      <c r="D1095" s="426">
        <v>120</v>
      </c>
      <c r="E1095" s="31" t="s">
        <v>859</v>
      </c>
      <c r="F1095" s="31" t="s">
        <v>860</v>
      </c>
      <c r="G1095" s="904">
        <v>4</v>
      </c>
      <c r="H1095" s="32" t="s">
        <v>725</v>
      </c>
      <c r="I1095" s="315"/>
      <c r="J1095" s="159">
        <v>0</v>
      </c>
      <c r="K1095" s="58">
        <v>0</v>
      </c>
      <c r="L1095" s="199">
        <f t="shared" si="158"/>
        <v>0</v>
      </c>
      <c r="M1095" s="200">
        <f t="shared" si="159"/>
        <v>0</v>
      </c>
      <c r="O1095" s="77" t="b">
        <f t="shared" si="150"/>
        <v>0</v>
      </c>
      <c r="P1095" s="77" t="b">
        <f t="shared" si="151"/>
        <v>0</v>
      </c>
      <c r="Q1095" s="77" t="b">
        <f t="shared" si="152"/>
        <v>0</v>
      </c>
      <c r="R1095" s="77">
        <f t="shared" si="153"/>
        <v>0</v>
      </c>
      <c r="T1095" s="77">
        <v>1095</v>
      </c>
    </row>
    <row r="1096" spans="1:20" s="447" customFormat="1" outlineLevel="1">
      <c r="A1096" s="29"/>
      <c r="B1096" s="653">
        <v>400</v>
      </c>
      <c r="C1096" s="607">
        <v>412</v>
      </c>
      <c r="D1096" s="426">
        <v>121</v>
      </c>
      <c r="E1096" s="31" t="s">
        <v>862</v>
      </c>
      <c r="F1096" s="31" t="s">
        <v>862</v>
      </c>
      <c r="G1096" s="904">
        <v>35</v>
      </c>
      <c r="H1096" s="32" t="s">
        <v>725</v>
      </c>
      <c r="I1096" s="315"/>
      <c r="J1096" s="159">
        <v>0</v>
      </c>
      <c r="K1096" s="58">
        <v>0</v>
      </c>
      <c r="L1096" s="199">
        <f t="shared" si="158"/>
        <v>0</v>
      </c>
      <c r="M1096" s="200">
        <f t="shared" si="159"/>
        <v>0</v>
      </c>
      <c r="O1096" s="77" t="b">
        <f t="shared" ref="O1096:O1159" si="160">ISBLANK(D1096)</f>
        <v>0</v>
      </c>
      <c r="P1096" s="77" t="b">
        <f t="shared" ref="P1096:P1159" si="161">ISBLANK(G1096)</f>
        <v>0</v>
      </c>
      <c r="Q1096" s="77" t="b">
        <f t="shared" ref="Q1096:Q1159" si="162">ISBLANK(M1096)</f>
        <v>0</v>
      </c>
      <c r="R1096" s="77">
        <f t="shared" ref="R1096:R1159" si="163">IF(AND(O1096=P1096,O1096=Q1096),,"!!!")</f>
        <v>0</v>
      </c>
      <c r="T1096" s="77">
        <v>1096</v>
      </c>
    </row>
    <row r="1097" spans="1:20" s="447" customFormat="1" outlineLevel="1">
      <c r="A1097" s="29"/>
      <c r="B1097" s="653">
        <v>400</v>
      </c>
      <c r="C1097" s="607">
        <v>412</v>
      </c>
      <c r="D1097" s="426">
        <v>122</v>
      </c>
      <c r="E1097" s="31" t="s">
        <v>859</v>
      </c>
      <c r="F1097" s="31" t="s">
        <v>860</v>
      </c>
      <c r="G1097" s="904">
        <v>35</v>
      </c>
      <c r="H1097" s="32" t="s">
        <v>725</v>
      </c>
      <c r="I1097" s="315"/>
      <c r="J1097" s="159">
        <v>0</v>
      </c>
      <c r="K1097" s="58">
        <v>0</v>
      </c>
      <c r="L1097" s="199">
        <f t="shared" si="158"/>
        <v>0</v>
      </c>
      <c r="M1097" s="200">
        <f t="shared" si="159"/>
        <v>0</v>
      </c>
      <c r="O1097" s="77" t="b">
        <f t="shared" si="160"/>
        <v>0</v>
      </c>
      <c r="P1097" s="77" t="b">
        <f t="shared" si="161"/>
        <v>0</v>
      </c>
      <c r="Q1097" s="77" t="b">
        <f t="shared" si="162"/>
        <v>0</v>
      </c>
      <c r="R1097" s="77">
        <f t="shared" si="163"/>
        <v>0</v>
      </c>
      <c r="T1097" s="77">
        <v>1097</v>
      </c>
    </row>
    <row r="1098" spans="1:20" s="447" customFormat="1" ht="45" outlineLevel="1">
      <c r="A1098" s="29"/>
      <c r="B1098" s="653">
        <v>400</v>
      </c>
      <c r="C1098" s="617">
        <v>412</v>
      </c>
      <c r="D1098" s="426">
        <v>123</v>
      </c>
      <c r="E1098" s="108" t="s">
        <v>5620</v>
      </c>
      <c r="F1098" s="108" t="s">
        <v>5621</v>
      </c>
      <c r="G1098" s="906"/>
      <c r="H1098" s="39"/>
      <c r="I1098" s="315"/>
      <c r="J1098" s="159"/>
      <c r="K1098" s="159"/>
      <c r="L1098" s="232"/>
      <c r="M1098" s="200"/>
      <c r="O1098" s="77" t="b">
        <f t="shared" si="160"/>
        <v>0</v>
      </c>
      <c r="P1098" s="77" t="b">
        <f t="shared" si="161"/>
        <v>1</v>
      </c>
      <c r="Q1098" s="77" t="b">
        <f t="shared" si="162"/>
        <v>1</v>
      </c>
      <c r="R1098" s="77" t="str">
        <f t="shared" si="163"/>
        <v>!!!</v>
      </c>
      <c r="T1098" s="77">
        <v>1098</v>
      </c>
    </row>
    <row r="1099" spans="1:20" s="447" customFormat="1" outlineLevel="1">
      <c r="A1099" s="29"/>
      <c r="B1099" s="653">
        <v>400</v>
      </c>
      <c r="C1099" s="607">
        <v>412</v>
      </c>
      <c r="D1099" s="426">
        <v>124</v>
      </c>
      <c r="E1099" s="38" t="s">
        <v>877</v>
      </c>
      <c r="F1099" s="38" t="s">
        <v>877</v>
      </c>
      <c r="G1099" s="906">
        <v>1</v>
      </c>
      <c r="H1099" s="39" t="s">
        <v>742</v>
      </c>
      <c r="I1099" s="315"/>
      <c r="J1099" s="159">
        <v>0</v>
      </c>
      <c r="K1099" s="159">
        <v>0</v>
      </c>
      <c r="L1099" s="232">
        <f t="shared" si="158"/>
        <v>0</v>
      </c>
      <c r="M1099" s="200">
        <f t="shared" si="159"/>
        <v>0</v>
      </c>
      <c r="O1099" s="77" t="b">
        <f t="shared" si="160"/>
        <v>0</v>
      </c>
      <c r="P1099" s="77" t="b">
        <f t="shared" si="161"/>
        <v>0</v>
      </c>
      <c r="Q1099" s="77" t="b">
        <f t="shared" si="162"/>
        <v>0</v>
      </c>
      <c r="R1099" s="77">
        <f t="shared" si="163"/>
        <v>0</v>
      </c>
      <c r="T1099" s="77">
        <v>1099</v>
      </c>
    </row>
    <row r="1100" spans="1:20" s="447" customFormat="1" outlineLevel="1">
      <c r="A1100" s="29"/>
      <c r="B1100" s="653">
        <v>400</v>
      </c>
      <c r="C1100" s="608">
        <v>412</v>
      </c>
      <c r="D1100" s="426">
        <v>125</v>
      </c>
      <c r="E1100" s="38" t="s">
        <v>739</v>
      </c>
      <c r="F1100" s="38" t="s">
        <v>739</v>
      </c>
      <c r="G1100" s="906">
        <v>4</v>
      </c>
      <c r="H1100" s="39" t="s">
        <v>742</v>
      </c>
      <c r="I1100" s="315"/>
      <c r="J1100" s="159">
        <v>0</v>
      </c>
      <c r="K1100" s="159">
        <v>0</v>
      </c>
      <c r="L1100" s="232">
        <f t="shared" si="158"/>
        <v>0</v>
      </c>
      <c r="M1100" s="200">
        <f t="shared" si="159"/>
        <v>0</v>
      </c>
      <c r="O1100" s="77" t="b">
        <f t="shared" si="160"/>
        <v>0</v>
      </c>
      <c r="P1100" s="77" t="b">
        <f t="shared" si="161"/>
        <v>0</v>
      </c>
      <c r="Q1100" s="77" t="b">
        <f t="shared" si="162"/>
        <v>0</v>
      </c>
      <c r="R1100" s="77">
        <f t="shared" si="163"/>
        <v>0</v>
      </c>
      <c r="T1100" s="77">
        <v>1100</v>
      </c>
    </row>
    <row r="1101" spans="1:20" s="447" customFormat="1" ht="67.5" outlineLevel="1">
      <c r="A1101" s="29"/>
      <c r="B1101" s="653">
        <v>400</v>
      </c>
      <c r="C1101" s="607">
        <v>412</v>
      </c>
      <c r="D1101" s="109"/>
      <c r="E1101" s="38" t="s">
        <v>5622</v>
      </c>
      <c r="F1101" s="38" t="s">
        <v>5623</v>
      </c>
      <c r="G1101" s="906"/>
      <c r="H1101" s="39"/>
      <c r="I1101" s="315"/>
      <c r="J1101" s="159"/>
      <c r="K1101" s="159"/>
      <c r="L1101" s="232"/>
      <c r="M1101" s="200"/>
      <c r="O1101" s="77" t="b">
        <f t="shared" si="160"/>
        <v>1</v>
      </c>
      <c r="P1101" s="77" t="b">
        <f t="shared" si="161"/>
        <v>1</v>
      </c>
      <c r="Q1101" s="77" t="b">
        <f t="shared" si="162"/>
        <v>1</v>
      </c>
      <c r="R1101" s="77">
        <f t="shared" si="163"/>
        <v>0</v>
      </c>
      <c r="T1101" s="77">
        <v>1101</v>
      </c>
    </row>
    <row r="1102" spans="1:20" s="447" customFormat="1" outlineLevel="1">
      <c r="A1102" s="29"/>
      <c r="B1102" s="653">
        <v>400</v>
      </c>
      <c r="C1102" s="607">
        <v>412</v>
      </c>
      <c r="D1102" s="109">
        <v>126</v>
      </c>
      <c r="E1102" s="31" t="s">
        <v>874</v>
      </c>
      <c r="F1102" s="31" t="s">
        <v>874</v>
      </c>
      <c r="G1102" s="904">
        <v>1</v>
      </c>
      <c r="H1102" s="32" t="s">
        <v>742</v>
      </c>
      <c r="I1102" s="315"/>
      <c r="J1102" s="159">
        <v>0</v>
      </c>
      <c r="K1102" s="58">
        <v>0</v>
      </c>
      <c r="L1102" s="199">
        <f t="shared" si="158"/>
        <v>0</v>
      </c>
      <c r="M1102" s="200">
        <f t="shared" si="159"/>
        <v>0</v>
      </c>
      <c r="O1102" s="77" t="b">
        <f t="shared" si="160"/>
        <v>0</v>
      </c>
      <c r="P1102" s="77" t="b">
        <f t="shared" si="161"/>
        <v>0</v>
      </c>
      <c r="Q1102" s="77" t="b">
        <f t="shared" si="162"/>
        <v>0</v>
      </c>
      <c r="R1102" s="77">
        <f t="shared" si="163"/>
        <v>0</v>
      </c>
      <c r="T1102" s="77">
        <v>1102</v>
      </c>
    </row>
    <row r="1103" spans="1:20" s="447" customFormat="1" outlineLevel="1">
      <c r="A1103" s="29"/>
      <c r="B1103" s="653">
        <v>400</v>
      </c>
      <c r="C1103" s="607">
        <v>412</v>
      </c>
      <c r="D1103" s="109">
        <v>127</v>
      </c>
      <c r="E1103" s="31" t="s">
        <v>875</v>
      </c>
      <c r="F1103" s="31" t="s">
        <v>875</v>
      </c>
      <c r="G1103" s="904">
        <v>4</v>
      </c>
      <c r="H1103" s="32" t="s">
        <v>742</v>
      </c>
      <c r="I1103" s="315"/>
      <c r="J1103" s="159">
        <v>0</v>
      </c>
      <c r="K1103" s="58">
        <v>0</v>
      </c>
      <c r="L1103" s="199">
        <f t="shared" si="158"/>
        <v>0</v>
      </c>
      <c r="M1103" s="200">
        <f t="shared" si="159"/>
        <v>0</v>
      </c>
      <c r="O1103" s="77" t="b">
        <f t="shared" si="160"/>
        <v>0</v>
      </c>
      <c r="P1103" s="77" t="b">
        <f t="shared" si="161"/>
        <v>0</v>
      </c>
      <c r="Q1103" s="77" t="b">
        <f t="shared" si="162"/>
        <v>0</v>
      </c>
      <c r="R1103" s="77">
        <f t="shared" si="163"/>
        <v>0</v>
      </c>
      <c r="T1103" s="77">
        <v>1103</v>
      </c>
    </row>
    <row r="1104" spans="1:20" s="447" customFormat="1" ht="45" outlineLevel="1">
      <c r="A1104" s="29"/>
      <c r="B1104" s="653">
        <v>400</v>
      </c>
      <c r="C1104" s="607">
        <v>412</v>
      </c>
      <c r="D1104" s="109">
        <v>128</v>
      </c>
      <c r="E1104" s="704" t="s">
        <v>878</v>
      </c>
      <c r="F1104" s="704" t="s">
        <v>879</v>
      </c>
      <c r="G1104" s="904">
        <v>5</v>
      </c>
      <c r="H1104" s="32" t="s">
        <v>742</v>
      </c>
      <c r="I1104" s="315"/>
      <c r="J1104" s="159">
        <v>0</v>
      </c>
      <c r="K1104" s="58">
        <v>0</v>
      </c>
      <c r="L1104" s="199">
        <f t="shared" si="158"/>
        <v>0</v>
      </c>
      <c r="M1104" s="200">
        <f t="shared" si="159"/>
        <v>0</v>
      </c>
      <c r="O1104" s="77" t="b">
        <f t="shared" si="160"/>
        <v>0</v>
      </c>
      <c r="P1104" s="77" t="b">
        <f t="shared" si="161"/>
        <v>0</v>
      </c>
      <c r="Q1104" s="77" t="b">
        <f t="shared" si="162"/>
        <v>0</v>
      </c>
      <c r="R1104" s="77">
        <f t="shared" si="163"/>
        <v>0</v>
      </c>
      <c r="T1104" s="77">
        <v>1104</v>
      </c>
    </row>
    <row r="1105" spans="1:20" s="447" customFormat="1" ht="33.75" outlineLevel="1">
      <c r="A1105" s="29"/>
      <c r="B1105" s="653">
        <v>400</v>
      </c>
      <c r="C1105" s="607">
        <v>412</v>
      </c>
      <c r="D1105" s="109">
        <v>129</v>
      </c>
      <c r="E1105" s="704" t="s">
        <v>880</v>
      </c>
      <c r="F1105" s="704" t="s">
        <v>881</v>
      </c>
      <c r="G1105" s="904">
        <v>5</v>
      </c>
      <c r="H1105" s="32" t="s">
        <v>742</v>
      </c>
      <c r="I1105" s="315"/>
      <c r="J1105" s="159">
        <v>0</v>
      </c>
      <c r="K1105" s="58">
        <v>0</v>
      </c>
      <c r="L1105" s="199">
        <f t="shared" si="158"/>
        <v>0</v>
      </c>
      <c r="M1105" s="200">
        <f t="shared" si="159"/>
        <v>0</v>
      </c>
      <c r="O1105" s="77" t="b">
        <f t="shared" si="160"/>
        <v>0</v>
      </c>
      <c r="P1105" s="77" t="b">
        <f t="shared" si="161"/>
        <v>0</v>
      </c>
      <c r="Q1105" s="77" t="b">
        <f t="shared" si="162"/>
        <v>0</v>
      </c>
      <c r="R1105" s="77">
        <f t="shared" si="163"/>
        <v>0</v>
      </c>
      <c r="T1105" s="77">
        <v>1105</v>
      </c>
    </row>
    <row r="1106" spans="1:20" s="5" customFormat="1" ht="33.75" outlineLevel="1">
      <c r="A1106" s="29"/>
      <c r="B1106" s="606">
        <v>400</v>
      </c>
      <c r="C1106" s="616">
        <v>412</v>
      </c>
      <c r="D1106" s="109">
        <v>130</v>
      </c>
      <c r="E1106" s="38" t="s">
        <v>908</v>
      </c>
      <c r="F1106" s="38" t="s">
        <v>909</v>
      </c>
      <c r="G1106" s="904">
        <v>1</v>
      </c>
      <c r="H1106" s="32" t="s">
        <v>5752</v>
      </c>
      <c r="I1106" s="315"/>
      <c r="J1106" s="159">
        <v>0</v>
      </c>
      <c r="K1106" s="58">
        <v>0</v>
      </c>
      <c r="L1106" s="199">
        <f t="shared" si="158"/>
        <v>0</v>
      </c>
      <c r="M1106" s="200">
        <f t="shared" si="159"/>
        <v>0</v>
      </c>
      <c r="O1106" s="77" t="b">
        <f t="shared" si="160"/>
        <v>0</v>
      </c>
      <c r="P1106" s="77" t="b">
        <f t="shared" si="161"/>
        <v>0</v>
      </c>
      <c r="Q1106" s="77" t="b">
        <f t="shared" si="162"/>
        <v>0</v>
      </c>
      <c r="R1106" s="77">
        <f t="shared" si="163"/>
        <v>0</v>
      </c>
      <c r="T1106" s="77">
        <v>1106</v>
      </c>
    </row>
    <row r="1107" spans="1:20" s="5" customFormat="1" outlineLevel="1">
      <c r="A1107" s="29"/>
      <c r="B1107" s="606">
        <v>400</v>
      </c>
      <c r="C1107" s="616">
        <v>412</v>
      </c>
      <c r="D1107" s="109">
        <v>131</v>
      </c>
      <c r="E1107" s="120" t="s">
        <v>910</v>
      </c>
      <c r="F1107" s="38" t="s">
        <v>911</v>
      </c>
      <c r="G1107" s="904">
        <v>1</v>
      </c>
      <c r="H1107" s="32" t="s">
        <v>786</v>
      </c>
      <c r="I1107" s="315"/>
      <c r="J1107" s="159">
        <v>0</v>
      </c>
      <c r="K1107" s="58">
        <v>0</v>
      </c>
      <c r="L1107" s="199">
        <f t="shared" si="158"/>
        <v>0</v>
      </c>
      <c r="M1107" s="200">
        <f t="shared" si="159"/>
        <v>0</v>
      </c>
      <c r="O1107" s="77" t="b">
        <f t="shared" si="160"/>
        <v>0</v>
      </c>
      <c r="P1107" s="77" t="b">
        <f t="shared" si="161"/>
        <v>0</v>
      </c>
      <c r="Q1107" s="77" t="b">
        <f t="shared" si="162"/>
        <v>0</v>
      </c>
      <c r="R1107" s="77">
        <f t="shared" si="163"/>
        <v>0</v>
      </c>
      <c r="T1107" s="77">
        <v>1107</v>
      </c>
    </row>
    <row r="1108" spans="1:20" s="5" customFormat="1" ht="22.5" outlineLevel="1">
      <c r="A1108" s="29"/>
      <c r="B1108" s="606">
        <v>400</v>
      </c>
      <c r="C1108" s="616">
        <v>412</v>
      </c>
      <c r="D1108" s="109">
        <v>132</v>
      </c>
      <c r="E1108" s="38" t="s">
        <v>912</v>
      </c>
      <c r="F1108" s="38" t="s">
        <v>913</v>
      </c>
      <c r="G1108" s="904">
        <v>1</v>
      </c>
      <c r="H1108" s="32" t="s">
        <v>786</v>
      </c>
      <c r="I1108" s="315"/>
      <c r="J1108" s="159">
        <v>0</v>
      </c>
      <c r="K1108" s="58">
        <v>0</v>
      </c>
      <c r="L1108" s="199">
        <f t="shared" si="158"/>
        <v>0</v>
      </c>
      <c r="M1108" s="200">
        <f t="shared" si="159"/>
        <v>0</v>
      </c>
      <c r="O1108" s="77" t="b">
        <f t="shared" si="160"/>
        <v>0</v>
      </c>
      <c r="P1108" s="77" t="b">
        <f t="shared" si="161"/>
        <v>0</v>
      </c>
      <c r="Q1108" s="77" t="b">
        <f t="shared" si="162"/>
        <v>0</v>
      </c>
      <c r="R1108" s="77">
        <f t="shared" si="163"/>
        <v>0</v>
      </c>
      <c r="T1108" s="77">
        <v>1108</v>
      </c>
    </row>
    <row r="1109" spans="1:20" s="5" customFormat="1" ht="123.75" outlineLevel="1">
      <c r="A1109" s="29"/>
      <c r="B1109" s="606">
        <v>400</v>
      </c>
      <c r="C1109" s="616">
        <v>412</v>
      </c>
      <c r="D1109" s="109">
        <v>133</v>
      </c>
      <c r="E1109" s="120" t="s">
        <v>914</v>
      </c>
      <c r="F1109" s="125" t="s">
        <v>915</v>
      </c>
      <c r="G1109" s="904">
        <v>18540</v>
      </c>
      <c r="H1109" s="32" t="s">
        <v>286</v>
      </c>
      <c r="I1109" s="315"/>
      <c r="J1109" s="159">
        <v>0</v>
      </c>
      <c r="K1109" s="58">
        <v>0</v>
      </c>
      <c r="L1109" s="199">
        <f t="shared" si="158"/>
        <v>0</v>
      </c>
      <c r="M1109" s="200">
        <f t="shared" si="159"/>
        <v>0</v>
      </c>
      <c r="O1109" s="77" t="b">
        <f t="shared" si="160"/>
        <v>0</v>
      </c>
      <c r="P1109" s="77" t="b">
        <f t="shared" si="161"/>
        <v>0</v>
      </c>
      <c r="Q1109" s="77" t="b">
        <f t="shared" si="162"/>
        <v>0</v>
      </c>
      <c r="R1109" s="77">
        <f t="shared" si="163"/>
        <v>0</v>
      </c>
      <c r="T1109" s="77">
        <v>1109</v>
      </c>
    </row>
    <row r="1110" spans="1:20" s="5" customFormat="1" ht="29.45" customHeight="1" outlineLevel="1">
      <c r="A1110" s="29"/>
      <c r="B1110" s="606">
        <v>400</v>
      </c>
      <c r="C1110" s="616">
        <v>412</v>
      </c>
      <c r="D1110" s="109">
        <v>134</v>
      </c>
      <c r="E1110" s="122" t="s">
        <v>916</v>
      </c>
      <c r="F1110" s="123" t="s">
        <v>917</v>
      </c>
      <c r="G1110" s="904">
        <v>1</v>
      </c>
      <c r="H1110" s="32" t="s">
        <v>786</v>
      </c>
      <c r="I1110" s="315"/>
      <c r="J1110" s="159">
        <v>0</v>
      </c>
      <c r="K1110" s="58">
        <v>0</v>
      </c>
      <c r="L1110" s="199">
        <f t="shared" si="158"/>
        <v>0</v>
      </c>
      <c r="M1110" s="200">
        <f t="shared" si="159"/>
        <v>0</v>
      </c>
      <c r="O1110" s="77" t="b">
        <f t="shared" si="160"/>
        <v>0</v>
      </c>
      <c r="P1110" s="77" t="b">
        <f t="shared" si="161"/>
        <v>0</v>
      </c>
      <c r="Q1110" s="77" t="b">
        <f t="shared" si="162"/>
        <v>0</v>
      </c>
      <c r="R1110" s="77">
        <f t="shared" si="163"/>
        <v>0</v>
      </c>
      <c r="T1110" s="77">
        <v>1110</v>
      </c>
    </row>
    <row r="1111" spans="1:20" s="5" customFormat="1" outlineLevel="1">
      <c r="A1111" s="29"/>
      <c r="B1111" s="606">
        <v>400</v>
      </c>
      <c r="C1111" s="616">
        <v>412</v>
      </c>
      <c r="D1111" s="109">
        <v>135</v>
      </c>
      <c r="E1111" s="124" t="s">
        <v>918</v>
      </c>
      <c r="F1111" s="125" t="s">
        <v>919</v>
      </c>
      <c r="G1111" s="904">
        <v>1</v>
      </c>
      <c r="H1111" s="32" t="s">
        <v>786</v>
      </c>
      <c r="I1111" s="315"/>
      <c r="J1111" s="159">
        <v>0</v>
      </c>
      <c r="K1111" s="58">
        <v>0</v>
      </c>
      <c r="L1111" s="199">
        <f t="shared" si="158"/>
        <v>0</v>
      </c>
      <c r="M1111" s="200">
        <f t="shared" si="159"/>
        <v>0</v>
      </c>
      <c r="O1111" s="77" t="b">
        <f t="shared" si="160"/>
        <v>0</v>
      </c>
      <c r="P1111" s="77" t="b">
        <f t="shared" si="161"/>
        <v>0</v>
      </c>
      <c r="Q1111" s="77" t="b">
        <f t="shared" si="162"/>
        <v>0</v>
      </c>
      <c r="R1111" s="77">
        <f t="shared" si="163"/>
        <v>0</v>
      </c>
      <c r="T1111" s="77">
        <v>1111</v>
      </c>
    </row>
    <row r="1112" spans="1:20" s="5" customFormat="1" ht="22.5" outlineLevel="1">
      <c r="A1112" s="29"/>
      <c r="B1112" s="606">
        <v>400</v>
      </c>
      <c r="C1112" s="616">
        <v>412</v>
      </c>
      <c r="D1112" s="109">
        <v>136</v>
      </c>
      <c r="E1112" s="124" t="s">
        <v>920</v>
      </c>
      <c r="F1112" s="125" t="s">
        <v>921</v>
      </c>
      <c r="G1112" s="904">
        <v>1</v>
      </c>
      <c r="H1112" s="32" t="s">
        <v>786</v>
      </c>
      <c r="I1112" s="315"/>
      <c r="J1112" s="159">
        <v>0</v>
      </c>
      <c r="K1112" s="58">
        <v>0</v>
      </c>
      <c r="L1112" s="199">
        <f t="shared" si="158"/>
        <v>0</v>
      </c>
      <c r="M1112" s="200">
        <f t="shared" si="159"/>
        <v>0</v>
      </c>
      <c r="O1112" s="77" t="b">
        <f t="shared" si="160"/>
        <v>0</v>
      </c>
      <c r="P1112" s="77" t="b">
        <f t="shared" si="161"/>
        <v>0</v>
      </c>
      <c r="Q1112" s="77" t="b">
        <f t="shared" si="162"/>
        <v>0</v>
      </c>
      <c r="R1112" s="77">
        <f t="shared" si="163"/>
        <v>0</v>
      </c>
      <c r="T1112" s="77">
        <v>1112</v>
      </c>
    </row>
    <row r="1113" spans="1:20" s="5" customFormat="1" outlineLevel="1">
      <c r="A1113" s="29"/>
      <c r="B1113" s="606">
        <v>400</v>
      </c>
      <c r="C1113" s="616">
        <v>412</v>
      </c>
      <c r="D1113" s="109">
        <v>137</v>
      </c>
      <c r="E1113" s="124" t="s">
        <v>922</v>
      </c>
      <c r="F1113" s="125" t="s">
        <v>923</v>
      </c>
      <c r="G1113" s="904">
        <v>1</v>
      </c>
      <c r="H1113" s="32" t="s">
        <v>786</v>
      </c>
      <c r="I1113" s="315"/>
      <c r="J1113" s="159">
        <v>0</v>
      </c>
      <c r="K1113" s="58">
        <v>0</v>
      </c>
      <c r="L1113" s="199">
        <f t="shared" si="158"/>
        <v>0</v>
      </c>
      <c r="M1113" s="200">
        <f t="shared" si="159"/>
        <v>0</v>
      </c>
      <c r="O1113" s="77" t="b">
        <f t="shared" si="160"/>
        <v>0</v>
      </c>
      <c r="P1113" s="77" t="b">
        <f t="shared" si="161"/>
        <v>0</v>
      </c>
      <c r="Q1113" s="77" t="b">
        <f t="shared" si="162"/>
        <v>0</v>
      </c>
      <c r="R1113" s="77">
        <f t="shared" si="163"/>
        <v>0</v>
      </c>
      <c r="T1113" s="77">
        <v>1113</v>
      </c>
    </row>
    <row r="1114" spans="1:20" s="5" customFormat="1" ht="22.5" outlineLevel="1">
      <c r="A1114" s="29"/>
      <c r="B1114" s="606">
        <v>400</v>
      </c>
      <c r="C1114" s="616">
        <v>412</v>
      </c>
      <c r="D1114" s="109">
        <v>138</v>
      </c>
      <c r="E1114" s="124" t="s">
        <v>924</v>
      </c>
      <c r="F1114" s="125" t="s">
        <v>925</v>
      </c>
      <c r="G1114" s="904">
        <v>1</v>
      </c>
      <c r="H1114" s="32" t="s">
        <v>786</v>
      </c>
      <c r="I1114" s="315"/>
      <c r="J1114" s="159">
        <v>0</v>
      </c>
      <c r="K1114" s="58">
        <v>0</v>
      </c>
      <c r="L1114" s="199">
        <f t="shared" si="158"/>
        <v>0</v>
      </c>
      <c r="M1114" s="200">
        <f t="shared" si="159"/>
        <v>0</v>
      </c>
      <c r="O1114" s="77" t="b">
        <f t="shared" si="160"/>
        <v>0</v>
      </c>
      <c r="P1114" s="77" t="b">
        <f t="shared" si="161"/>
        <v>0</v>
      </c>
      <c r="Q1114" s="77" t="b">
        <f t="shared" si="162"/>
        <v>0</v>
      </c>
      <c r="R1114" s="77">
        <f t="shared" si="163"/>
        <v>0</v>
      </c>
      <c r="T1114" s="77">
        <v>1114</v>
      </c>
    </row>
    <row r="1115" spans="1:20" s="5" customFormat="1" ht="22.5" outlineLevel="1">
      <c r="A1115" s="29"/>
      <c r="B1115" s="606">
        <v>400</v>
      </c>
      <c r="C1115" s="616">
        <v>412</v>
      </c>
      <c r="D1115" s="109">
        <v>139</v>
      </c>
      <c r="E1115" s="124" t="s">
        <v>926</v>
      </c>
      <c r="F1115" s="125" t="s">
        <v>927</v>
      </c>
      <c r="G1115" s="904">
        <v>1</v>
      </c>
      <c r="H1115" s="32" t="s">
        <v>786</v>
      </c>
      <c r="I1115" s="315"/>
      <c r="J1115" s="159">
        <v>0</v>
      </c>
      <c r="K1115" s="58">
        <v>0</v>
      </c>
      <c r="L1115" s="199">
        <f t="shared" si="158"/>
        <v>0</v>
      </c>
      <c r="M1115" s="200">
        <f t="shared" si="159"/>
        <v>0</v>
      </c>
      <c r="O1115" s="77" t="b">
        <f t="shared" si="160"/>
        <v>0</v>
      </c>
      <c r="P1115" s="77" t="b">
        <f t="shared" si="161"/>
        <v>0</v>
      </c>
      <c r="Q1115" s="77" t="b">
        <f t="shared" si="162"/>
        <v>0</v>
      </c>
      <c r="R1115" s="77">
        <f t="shared" si="163"/>
        <v>0</v>
      </c>
      <c r="T1115" s="77">
        <v>1115</v>
      </c>
    </row>
    <row r="1116" spans="1:20" s="5" customFormat="1" outlineLevel="1">
      <c r="A1116" s="29"/>
      <c r="B1116" s="606">
        <v>400</v>
      </c>
      <c r="C1116" s="616">
        <v>412</v>
      </c>
      <c r="D1116" s="109">
        <v>140</v>
      </c>
      <c r="E1116" s="124" t="s">
        <v>928</v>
      </c>
      <c r="F1116" s="125" t="s">
        <v>929</v>
      </c>
      <c r="G1116" s="904">
        <v>1</v>
      </c>
      <c r="H1116" s="32" t="s">
        <v>786</v>
      </c>
      <c r="I1116" s="315"/>
      <c r="J1116" s="159">
        <v>0</v>
      </c>
      <c r="K1116" s="58">
        <v>0</v>
      </c>
      <c r="L1116" s="199">
        <f t="shared" si="158"/>
        <v>0</v>
      </c>
      <c r="M1116" s="200">
        <f t="shared" si="159"/>
        <v>0</v>
      </c>
      <c r="O1116" s="77" t="b">
        <f t="shared" si="160"/>
        <v>0</v>
      </c>
      <c r="P1116" s="77" t="b">
        <f t="shared" si="161"/>
        <v>0</v>
      </c>
      <c r="Q1116" s="77" t="b">
        <f t="shared" si="162"/>
        <v>0</v>
      </c>
      <c r="R1116" s="77">
        <f t="shared" si="163"/>
        <v>0</v>
      </c>
      <c r="T1116" s="77">
        <v>1116</v>
      </c>
    </row>
    <row r="1117" spans="1:20" s="5" customFormat="1" outlineLevel="1">
      <c r="A1117" s="29"/>
      <c r="B1117" s="606">
        <v>400</v>
      </c>
      <c r="C1117" s="616">
        <v>412</v>
      </c>
      <c r="D1117" s="109">
        <v>141</v>
      </c>
      <c r="E1117" s="124" t="s">
        <v>930</v>
      </c>
      <c r="F1117" s="125" t="s">
        <v>931</v>
      </c>
      <c r="G1117" s="904">
        <v>1</v>
      </c>
      <c r="H1117" s="32" t="s">
        <v>786</v>
      </c>
      <c r="I1117" s="315"/>
      <c r="J1117" s="159">
        <v>0</v>
      </c>
      <c r="K1117" s="58">
        <v>0</v>
      </c>
      <c r="L1117" s="199">
        <f t="shared" si="158"/>
        <v>0</v>
      </c>
      <c r="M1117" s="200">
        <f t="shared" si="159"/>
        <v>0</v>
      </c>
      <c r="O1117" s="77" t="b">
        <f t="shared" si="160"/>
        <v>0</v>
      </c>
      <c r="P1117" s="77" t="b">
        <f t="shared" si="161"/>
        <v>0</v>
      </c>
      <c r="Q1117" s="77" t="b">
        <f t="shared" si="162"/>
        <v>0</v>
      </c>
      <c r="R1117" s="77">
        <f t="shared" si="163"/>
        <v>0</v>
      </c>
      <c r="T1117" s="77">
        <v>1117</v>
      </c>
    </row>
    <row r="1118" spans="1:20" s="5" customFormat="1" outlineLevel="1">
      <c r="A1118" s="29"/>
      <c r="B1118" s="606">
        <v>400</v>
      </c>
      <c r="C1118" s="616">
        <v>412</v>
      </c>
      <c r="D1118" s="109">
        <v>142</v>
      </c>
      <c r="E1118" s="124" t="s">
        <v>932</v>
      </c>
      <c r="F1118" s="125" t="s">
        <v>933</v>
      </c>
      <c r="G1118" s="904">
        <v>1</v>
      </c>
      <c r="H1118" s="32" t="s">
        <v>786</v>
      </c>
      <c r="I1118" s="315"/>
      <c r="J1118" s="159">
        <v>0</v>
      </c>
      <c r="K1118" s="58">
        <v>0</v>
      </c>
      <c r="L1118" s="199">
        <f t="shared" si="158"/>
        <v>0</v>
      </c>
      <c r="M1118" s="200">
        <f t="shared" si="159"/>
        <v>0</v>
      </c>
      <c r="O1118" s="77" t="b">
        <f t="shared" si="160"/>
        <v>0</v>
      </c>
      <c r="P1118" s="77" t="b">
        <f t="shared" si="161"/>
        <v>0</v>
      </c>
      <c r="Q1118" s="77" t="b">
        <f t="shared" si="162"/>
        <v>0</v>
      </c>
      <c r="R1118" s="77">
        <f t="shared" si="163"/>
        <v>0</v>
      </c>
      <c r="T1118" s="77">
        <v>1118</v>
      </c>
    </row>
    <row r="1119" spans="1:20" s="5" customFormat="1" ht="22.5" outlineLevel="1">
      <c r="A1119" s="29"/>
      <c r="B1119" s="606">
        <v>400</v>
      </c>
      <c r="C1119" s="616">
        <v>412</v>
      </c>
      <c r="D1119" s="109">
        <v>143</v>
      </c>
      <c r="E1119" s="124" t="s">
        <v>934</v>
      </c>
      <c r="F1119" s="125" t="s">
        <v>935</v>
      </c>
      <c r="G1119" s="904">
        <v>1</v>
      </c>
      <c r="H1119" s="32" t="s">
        <v>786</v>
      </c>
      <c r="I1119" s="315"/>
      <c r="J1119" s="159">
        <v>0</v>
      </c>
      <c r="K1119" s="58">
        <v>0</v>
      </c>
      <c r="L1119" s="199">
        <f t="shared" si="158"/>
        <v>0</v>
      </c>
      <c r="M1119" s="200">
        <f t="shared" si="159"/>
        <v>0</v>
      </c>
      <c r="O1119" s="77" t="b">
        <f t="shared" si="160"/>
        <v>0</v>
      </c>
      <c r="P1119" s="77" t="b">
        <f t="shared" si="161"/>
        <v>0</v>
      </c>
      <c r="Q1119" s="77" t="b">
        <f t="shared" si="162"/>
        <v>0</v>
      </c>
      <c r="R1119" s="77">
        <f t="shared" si="163"/>
        <v>0</v>
      </c>
      <c r="T1119" s="77">
        <v>1119</v>
      </c>
    </row>
    <row r="1120" spans="1:20" s="5" customFormat="1" outlineLevel="1">
      <c r="A1120" s="29"/>
      <c r="B1120" s="606">
        <v>400</v>
      </c>
      <c r="C1120" s="616">
        <v>412</v>
      </c>
      <c r="D1120" s="109">
        <v>144</v>
      </c>
      <c r="E1120" s="124" t="s">
        <v>936</v>
      </c>
      <c r="F1120" s="125" t="s">
        <v>937</v>
      </c>
      <c r="G1120" s="904">
        <v>1</v>
      </c>
      <c r="H1120" s="32" t="s">
        <v>786</v>
      </c>
      <c r="I1120" s="315"/>
      <c r="J1120" s="159">
        <v>0</v>
      </c>
      <c r="K1120" s="58">
        <v>0</v>
      </c>
      <c r="L1120" s="199">
        <f t="shared" si="158"/>
        <v>0</v>
      </c>
      <c r="M1120" s="200">
        <f t="shared" si="159"/>
        <v>0</v>
      </c>
      <c r="O1120" s="77" t="b">
        <f t="shared" si="160"/>
        <v>0</v>
      </c>
      <c r="P1120" s="77" t="b">
        <f t="shared" si="161"/>
        <v>0</v>
      </c>
      <c r="Q1120" s="77" t="b">
        <f t="shared" si="162"/>
        <v>0</v>
      </c>
      <c r="R1120" s="77">
        <f t="shared" si="163"/>
        <v>0</v>
      </c>
      <c r="T1120" s="77">
        <v>1120</v>
      </c>
    </row>
    <row r="1121" spans="1:20" s="5" customFormat="1" outlineLevel="1">
      <c r="A1121" s="29"/>
      <c r="B1121" s="606">
        <v>400</v>
      </c>
      <c r="C1121" s="616">
        <v>412</v>
      </c>
      <c r="D1121" s="109">
        <v>145</v>
      </c>
      <c r="E1121" s="124" t="s">
        <v>938</v>
      </c>
      <c r="F1121" s="125" t="s">
        <v>939</v>
      </c>
      <c r="G1121" s="904">
        <v>1</v>
      </c>
      <c r="H1121" s="32" t="s">
        <v>786</v>
      </c>
      <c r="I1121" s="315"/>
      <c r="J1121" s="159">
        <v>0</v>
      </c>
      <c r="K1121" s="58">
        <v>0</v>
      </c>
      <c r="L1121" s="199">
        <f t="shared" si="158"/>
        <v>0</v>
      </c>
      <c r="M1121" s="200">
        <f t="shared" si="159"/>
        <v>0</v>
      </c>
      <c r="O1121" s="77" t="b">
        <f t="shared" si="160"/>
        <v>0</v>
      </c>
      <c r="P1121" s="77" t="b">
        <f t="shared" si="161"/>
        <v>0</v>
      </c>
      <c r="Q1121" s="77" t="b">
        <f t="shared" si="162"/>
        <v>0</v>
      </c>
      <c r="R1121" s="77">
        <f t="shared" si="163"/>
        <v>0</v>
      </c>
      <c r="T1121" s="77">
        <v>1121</v>
      </c>
    </row>
    <row r="1122" spans="1:20" s="5" customFormat="1" outlineLevel="1">
      <c r="A1122" s="29"/>
      <c r="B1122" s="606">
        <v>400</v>
      </c>
      <c r="C1122" s="616">
        <v>412</v>
      </c>
      <c r="D1122" s="109">
        <v>146</v>
      </c>
      <c r="E1122" s="124" t="s">
        <v>940</v>
      </c>
      <c r="F1122" s="125" t="s">
        <v>941</v>
      </c>
      <c r="G1122" s="904">
        <v>1</v>
      </c>
      <c r="H1122" s="32" t="s">
        <v>786</v>
      </c>
      <c r="I1122" s="315"/>
      <c r="J1122" s="159">
        <v>0</v>
      </c>
      <c r="K1122" s="58">
        <v>0</v>
      </c>
      <c r="L1122" s="199">
        <f t="shared" si="158"/>
        <v>0</v>
      </c>
      <c r="M1122" s="200">
        <f t="shared" si="159"/>
        <v>0</v>
      </c>
      <c r="O1122" s="77" t="b">
        <f t="shared" si="160"/>
        <v>0</v>
      </c>
      <c r="P1122" s="77" t="b">
        <f t="shared" si="161"/>
        <v>0</v>
      </c>
      <c r="Q1122" s="77" t="b">
        <f t="shared" si="162"/>
        <v>0</v>
      </c>
      <c r="R1122" s="77">
        <f t="shared" si="163"/>
        <v>0</v>
      </c>
      <c r="T1122" s="77">
        <v>1122</v>
      </c>
    </row>
    <row r="1123" spans="1:20" s="5" customFormat="1" outlineLevel="1">
      <c r="A1123" s="29"/>
      <c r="B1123" s="606">
        <v>400</v>
      </c>
      <c r="C1123" s="616">
        <v>412</v>
      </c>
      <c r="D1123" s="109">
        <v>147</v>
      </c>
      <c r="E1123" s="124" t="s">
        <v>11</v>
      </c>
      <c r="F1123" s="125" t="s">
        <v>942</v>
      </c>
      <c r="G1123" s="904">
        <v>1</v>
      </c>
      <c r="H1123" s="32" t="s">
        <v>786</v>
      </c>
      <c r="I1123" s="315"/>
      <c r="J1123" s="159">
        <v>0</v>
      </c>
      <c r="K1123" s="58">
        <v>0</v>
      </c>
      <c r="L1123" s="199">
        <f t="shared" si="158"/>
        <v>0</v>
      </c>
      <c r="M1123" s="200">
        <f t="shared" si="159"/>
        <v>0</v>
      </c>
      <c r="O1123" s="77" t="b">
        <f t="shared" si="160"/>
        <v>0</v>
      </c>
      <c r="P1123" s="77" t="b">
        <f t="shared" si="161"/>
        <v>0</v>
      </c>
      <c r="Q1123" s="77" t="b">
        <f t="shared" si="162"/>
        <v>0</v>
      </c>
      <c r="R1123" s="77">
        <f t="shared" si="163"/>
        <v>0</v>
      </c>
      <c r="T1123" s="77">
        <v>1123</v>
      </c>
    </row>
    <row r="1124" spans="1:20" s="5" customFormat="1" outlineLevel="1">
      <c r="A1124" s="29"/>
      <c r="B1124" s="606">
        <v>400</v>
      </c>
      <c r="C1124" s="616">
        <v>412</v>
      </c>
      <c r="D1124" s="109">
        <v>148</v>
      </c>
      <c r="E1124" s="124" t="s">
        <v>943</v>
      </c>
      <c r="F1124" s="125" t="s">
        <v>944</v>
      </c>
      <c r="G1124" s="904">
        <v>1</v>
      </c>
      <c r="H1124" s="32" t="s">
        <v>786</v>
      </c>
      <c r="I1124" s="315"/>
      <c r="J1124" s="159">
        <v>0</v>
      </c>
      <c r="K1124" s="58">
        <v>0</v>
      </c>
      <c r="L1124" s="199">
        <f t="shared" si="158"/>
        <v>0</v>
      </c>
      <c r="M1124" s="200">
        <f t="shared" si="159"/>
        <v>0</v>
      </c>
      <c r="O1124" s="77" t="b">
        <f t="shared" si="160"/>
        <v>0</v>
      </c>
      <c r="P1124" s="77" t="b">
        <f t="shared" si="161"/>
        <v>0</v>
      </c>
      <c r="Q1124" s="77" t="b">
        <f t="shared" si="162"/>
        <v>0</v>
      </c>
      <c r="R1124" s="77">
        <f t="shared" si="163"/>
        <v>0</v>
      </c>
      <c r="T1124" s="77">
        <v>1124</v>
      </c>
    </row>
    <row r="1125" spans="1:20" s="5" customFormat="1" outlineLevel="1">
      <c r="A1125" s="29"/>
      <c r="B1125" s="606">
        <v>400</v>
      </c>
      <c r="C1125" s="616">
        <v>412</v>
      </c>
      <c r="D1125" s="109">
        <v>149</v>
      </c>
      <c r="E1125" s="124" t="s">
        <v>945</v>
      </c>
      <c r="F1125" s="125" t="s">
        <v>946</v>
      </c>
      <c r="G1125" s="904">
        <v>1</v>
      </c>
      <c r="H1125" s="32" t="s">
        <v>786</v>
      </c>
      <c r="I1125" s="315"/>
      <c r="J1125" s="159">
        <v>0</v>
      </c>
      <c r="K1125" s="58">
        <v>0</v>
      </c>
      <c r="L1125" s="199">
        <f t="shared" si="158"/>
        <v>0</v>
      </c>
      <c r="M1125" s="200">
        <f t="shared" si="159"/>
        <v>0</v>
      </c>
      <c r="O1125" s="77" t="b">
        <f t="shared" si="160"/>
        <v>0</v>
      </c>
      <c r="P1125" s="77" t="b">
        <f t="shared" si="161"/>
        <v>0</v>
      </c>
      <c r="Q1125" s="77" t="b">
        <f t="shared" si="162"/>
        <v>0</v>
      </c>
      <c r="R1125" s="77">
        <f t="shared" si="163"/>
        <v>0</v>
      </c>
      <c r="T1125" s="77">
        <v>1125</v>
      </c>
    </row>
    <row r="1126" spans="1:20" s="5" customFormat="1" ht="22.5" outlineLevel="1">
      <c r="A1126" s="29"/>
      <c r="B1126" s="606">
        <v>400</v>
      </c>
      <c r="C1126" s="616">
        <v>412</v>
      </c>
      <c r="D1126" s="109">
        <v>150</v>
      </c>
      <c r="E1126" s="124" t="s">
        <v>947</v>
      </c>
      <c r="F1126" s="125" t="s">
        <v>948</v>
      </c>
      <c r="G1126" s="904">
        <v>1</v>
      </c>
      <c r="H1126" s="32" t="s">
        <v>786</v>
      </c>
      <c r="I1126" s="315"/>
      <c r="J1126" s="159">
        <v>0</v>
      </c>
      <c r="K1126" s="58">
        <v>0</v>
      </c>
      <c r="L1126" s="199">
        <f t="shared" si="158"/>
        <v>0</v>
      </c>
      <c r="M1126" s="200">
        <f t="shared" si="159"/>
        <v>0</v>
      </c>
      <c r="O1126" s="77" t="b">
        <f t="shared" si="160"/>
        <v>0</v>
      </c>
      <c r="P1126" s="77" t="b">
        <f t="shared" si="161"/>
        <v>0</v>
      </c>
      <c r="Q1126" s="77" t="b">
        <f t="shared" si="162"/>
        <v>0</v>
      </c>
      <c r="R1126" s="77">
        <f t="shared" si="163"/>
        <v>0</v>
      </c>
      <c r="T1126" s="77">
        <v>1126</v>
      </c>
    </row>
    <row r="1127" spans="1:20" s="5" customFormat="1" outlineLevel="1">
      <c r="A1127" s="29"/>
      <c r="B1127" s="606">
        <v>400</v>
      </c>
      <c r="C1127" s="616">
        <v>412</v>
      </c>
      <c r="D1127" s="109">
        <v>151</v>
      </c>
      <c r="E1127" s="124" t="s">
        <v>949</v>
      </c>
      <c r="F1127" s="125" t="s">
        <v>950</v>
      </c>
      <c r="G1127" s="904">
        <v>1</v>
      </c>
      <c r="H1127" s="32" t="s">
        <v>786</v>
      </c>
      <c r="I1127" s="315"/>
      <c r="J1127" s="159">
        <v>0</v>
      </c>
      <c r="K1127" s="58">
        <v>0</v>
      </c>
      <c r="L1127" s="199">
        <f t="shared" si="158"/>
        <v>0</v>
      </c>
      <c r="M1127" s="200">
        <f t="shared" si="159"/>
        <v>0</v>
      </c>
      <c r="O1127" s="77" t="b">
        <f t="shared" si="160"/>
        <v>0</v>
      </c>
      <c r="P1127" s="77" t="b">
        <f t="shared" si="161"/>
        <v>0</v>
      </c>
      <c r="Q1127" s="77" t="b">
        <f t="shared" si="162"/>
        <v>0</v>
      </c>
      <c r="R1127" s="77">
        <f t="shared" si="163"/>
        <v>0</v>
      </c>
      <c r="T1127" s="77">
        <v>1127</v>
      </c>
    </row>
    <row r="1128" spans="1:20" s="5" customFormat="1" ht="22.5" outlineLevel="1">
      <c r="A1128" s="29"/>
      <c r="B1128" s="606">
        <v>400</v>
      </c>
      <c r="C1128" s="616">
        <v>412</v>
      </c>
      <c r="D1128" s="109">
        <v>152</v>
      </c>
      <c r="E1128" s="124" t="s">
        <v>951</v>
      </c>
      <c r="F1128" s="125" t="s">
        <v>952</v>
      </c>
      <c r="G1128" s="904">
        <v>1</v>
      </c>
      <c r="H1128" s="32" t="s">
        <v>786</v>
      </c>
      <c r="I1128" s="315"/>
      <c r="J1128" s="159">
        <v>0</v>
      </c>
      <c r="K1128" s="58">
        <v>0</v>
      </c>
      <c r="L1128" s="199">
        <f t="shared" si="158"/>
        <v>0</v>
      </c>
      <c r="M1128" s="200">
        <f t="shared" si="159"/>
        <v>0</v>
      </c>
      <c r="O1128" s="77" t="b">
        <f t="shared" si="160"/>
        <v>0</v>
      </c>
      <c r="P1128" s="77" t="b">
        <f t="shared" si="161"/>
        <v>0</v>
      </c>
      <c r="Q1128" s="77" t="b">
        <f t="shared" si="162"/>
        <v>0</v>
      </c>
      <c r="R1128" s="77">
        <f t="shared" si="163"/>
        <v>0</v>
      </c>
      <c r="T1128" s="77">
        <v>1128</v>
      </c>
    </row>
    <row r="1129" spans="1:20" s="5" customFormat="1" ht="13.5" outlineLevel="1" thickBot="1">
      <c r="A1129" s="29"/>
      <c r="B1129" s="613"/>
      <c r="C1129" s="617"/>
      <c r="D1129" s="37"/>
      <c r="E1129" s="38"/>
      <c r="F1129" s="38"/>
      <c r="G1129" s="906"/>
      <c r="H1129" s="39"/>
      <c r="I1129" s="315"/>
      <c r="J1129" s="159"/>
      <c r="K1129" s="159"/>
      <c r="L1129" s="232"/>
      <c r="M1129" s="200"/>
      <c r="O1129" s="77" t="b">
        <f t="shared" si="160"/>
        <v>1</v>
      </c>
      <c r="P1129" s="77" t="b">
        <f t="shared" si="161"/>
        <v>1</v>
      </c>
      <c r="Q1129" s="77" t="b">
        <f t="shared" si="162"/>
        <v>1</v>
      </c>
      <c r="R1129" s="77">
        <f t="shared" si="163"/>
        <v>0</v>
      </c>
      <c r="T1129" s="77">
        <v>1129</v>
      </c>
    </row>
    <row r="1130" spans="1:20" s="5" customFormat="1" ht="13.5" outlineLevel="1" thickBot="1">
      <c r="A1130" s="112"/>
      <c r="B1130" s="633"/>
      <c r="C1130" s="634"/>
      <c r="D1130" s="435"/>
      <c r="E1130" s="491" t="s">
        <v>5389</v>
      </c>
      <c r="F1130" s="491" t="s">
        <v>5390</v>
      </c>
      <c r="G1130" s="920"/>
      <c r="H1130" s="492"/>
      <c r="I1130" s="493"/>
      <c r="J1130" s="494"/>
      <c r="K1130" s="494"/>
      <c r="L1130" s="495"/>
      <c r="M1130" s="496">
        <f>SUM(M1072:M1129)</f>
        <v>0</v>
      </c>
      <c r="O1130" s="77" t="b">
        <f t="shared" si="160"/>
        <v>1</v>
      </c>
      <c r="P1130" s="77" t="b">
        <f t="shared" si="161"/>
        <v>1</v>
      </c>
      <c r="Q1130" s="77" t="b">
        <f t="shared" si="162"/>
        <v>0</v>
      </c>
      <c r="R1130" s="77" t="str">
        <f t="shared" si="163"/>
        <v>!!!</v>
      </c>
      <c r="T1130" s="77">
        <v>1130</v>
      </c>
    </row>
    <row r="1131" spans="1:20" s="5" customFormat="1" ht="15.75" outlineLevel="1" thickBot="1">
      <c r="A1131" s="583"/>
      <c r="B1131" s="638">
        <v>400</v>
      </c>
      <c r="C1131" s="639">
        <v>412</v>
      </c>
      <c r="D1131" s="568"/>
      <c r="E1131" s="117" t="s">
        <v>953</v>
      </c>
      <c r="F1131" s="117" t="s">
        <v>954</v>
      </c>
      <c r="G1131" s="922"/>
      <c r="H1131" s="118"/>
      <c r="I1131" s="339"/>
      <c r="J1131" s="306"/>
      <c r="K1131" s="119"/>
      <c r="L1131" s="220"/>
      <c r="M1131" s="221"/>
      <c r="O1131" s="77" t="b">
        <f t="shared" si="160"/>
        <v>1</v>
      </c>
      <c r="P1131" s="77" t="b">
        <f t="shared" si="161"/>
        <v>1</v>
      </c>
      <c r="Q1131" s="77" t="b">
        <f t="shared" si="162"/>
        <v>1</v>
      </c>
      <c r="R1131" s="77">
        <f t="shared" si="163"/>
        <v>0</v>
      </c>
      <c r="T1131" s="77">
        <v>1131</v>
      </c>
    </row>
    <row r="1132" spans="1:20" s="5" customFormat="1" outlineLevel="1">
      <c r="A1132" s="29"/>
      <c r="B1132" s="613">
        <v>400</v>
      </c>
      <c r="C1132" s="616">
        <v>413</v>
      </c>
      <c r="D1132" s="146"/>
      <c r="E1132" s="116" t="s">
        <v>35</v>
      </c>
      <c r="F1132" s="116" t="s">
        <v>705</v>
      </c>
      <c r="G1132" s="904"/>
      <c r="H1132" s="32"/>
      <c r="I1132" s="315"/>
      <c r="J1132" s="159"/>
      <c r="K1132" s="58"/>
      <c r="L1132" s="199"/>
      <c r="M1132" s="200"/>
      <c r="O1132" s="77" t="b">
        <f t="shared" si="160"/>
        <v>1</v>
      </c>
      <c r="P1132" s="77" t="b">
        <f t="shared" si="161"/>
        <v>1</v>
      </c>
      <c r="Q1132" s="77" t="b">
        <f t="shared" si="162"/>
        <v>1</v>
      </c>
      <c r="R1132" s="77">
        <f t="shared" si="163"/>
        <v>0</v>
      </c>
      <c r="T1132" s="77">
        <v>1132</v>
      </c>
    </row>
    <row r="1133" spans="1:20" s="5" customFormat="1" ht="108" outlineLevel="1">
      <c r="A1133" s="29" t="s">
        <v>5251</v>
      </c>
      <c r="B1133" s="613"/>
      <c r="C1133" s="617"/>
      <c r="D1133" s="30"/>
      <c r="E1133" s="705" t="s">
        <v>5387</v>
      </c>
      <c r="F1133" s="705" t="s">
        <v>5391</v>
      </c>
      <c r="G1133" s="904"/>
      <c r="H1133" s="32"/>
      <c r="I1133" s="315"/>
      <c r="J1133" s="159"/>
      <c r="K1133" s="58"/>
      <c r="L1133" s="199"/>
      <c r="M1133" s="200"/>
      <c r="O1133" s="77" t="b">
        <f t="shared" si="160"/>
        <v>1</v>
      </c>
      <c r="P1133" s="77" t="b">
        <f t="shared" si="161"/>
        <v>1</v>
      </c>
      <c r="Q1133" s="77" t="b">
        <f t="shared" si="162"/>
        <v>1</v>
      </c>
      <c r="R1133" s="77">
        <f t="shared" si="163"/>
        <v>0</v>
      </c>
      <c r="T1133" s="77">
        <v>1133</v>
      </c>
    </row>
    <row r="1134" spans="1:20" s="5" customFormat="1" ht="60" outlineLevel="1">
      <c r="A1134" s="29"/>
      <c r="B1134" s="613"/>
      <c r="C1134" s="617"/>
      <c r="D1134" s="30"/>
      <c r="E1134" s="272" t="s">
        <v>830</v>
      </c>
      <c r="F1134" s="271" t="s">
        <v>831</v>
      </c>
      <c r="G1134" s="904"/>
      <c r="H1134" s="32"/>
      <c r="I1134" s="315"/>
      <c r="J1134" s="159"/>
      <c r="K1134" s="58"/>
      <c r="L1134" s="199"/>
      <c r="M1134" s="200"/>
      <c r="O1134" s="77" t="b">
        <f t="shared" si="160"/>
        <v>1</v>
      </c>
      <c r="P1134" s="77" t="b">
        <f t="shared" si="161"/>
        <v>1</v>
      </c>
      <c r="Q1134" s="77" t="b">
        <f t="shared" si="162"/>
        <v>1</v>
      </c>
      <c r="R1134" s="77">
        <f t="shared" si="163"/>
        <v>0</v>
      </c>
      <c r="T1134" s="77">
        <v>1134</v>
      </c>
    </row>
    <row r="1135" spans="1:20" s="5" customFormat="1" ht="72" outlineLevel="1">
      <c r="A1135" s="29"/>
      <c r="B1135" s="613"/>
      <c r="C1135" s="617"/>
      <c r="D1135" s="30"/>
      <c r="E1135" s="271" t="s">
        <v>832</v>
      </c>
      <c r="F1135" s="271" t="s">
        <v>833</v>
      </c>
      <c r="G1135" s="904"/>
      <c r="H1135" s="32"/>
      <c r="I1135" s="315"/>
      <c r="J1135" s="159"/>
      <c r="K1135" s="58"/>
      <c r="L1135" s="199"/>
      <c r="M1135" s="200"/>
      <c r="O1135" s="77" t="b">
        <f t="shared" si="160"/>
        <v>1</v>
      </c>
      <c r="P1135" s="77" t="b">
        <f t="shared" si="161"/>
        <v>1</v>
      </c>
      <c r="Q1135" s="77" t="b">
        <f t="shared" si="162"/>
        <v>1</v>
      </c>
      <c r="R1135" s="77">
        <f t="shared" si="163"/>
        <v>0</v>
      </c>
      <c r="T1135" s="77">
        <v>1135</v>
      </c>
    </row>
    <row r="1136" spans="1:20" s="5" customFormat="1" ht="60" outlineLevel="1">
      <c r="A1136" s="29"/>
      <c r="B1136" s="613"/>
      <c r="C1136" s="617"/>
      <c r="D1136" s="30"/>
      <c r="E1136" s="271" t="s">
        <v>834</v>
      </c>
      <c r="F1136" s="271" t="s">
        <v>835</v>
      </c>
      <c r="G1136" s="904"/>
      <c r="H1136" s="32"/>
      <c r="I1136" s="315"/>
      <c r="J1136" s="159"/>
      <c r="K1136" s="58"/>
      <c r="L1136" s="199"/>
      <c r="M1136" s="200"/>
      <c r="O1136" s="77" t="b">
        <f t="shared" si="160"/>
        <v>1</v>
      </c>
      <c r="P1136" s="77" t="b">
        <f t="shared" si="161"/>
        <v>1</v>
      </c>
      <c r="Q1136" s="77" t="b">
        <f t="shared" si="162"/>
        <v>1</v>
      </c>
      <c r="R1136" s="77">
        <f t="shared" si="163"/>
        <v>0</v>
      </c>
      <c r="T1136" s="77">
        <v>1136</v>
      </c>
    </row>
    <row r="1137" spans="1:20" s="5" customFormat="1" ht="60" outlineLevel="1">
      <c r="A1137" s="29"/>
      <c r="B1137" s="613"/>
      <c r="C1137" s="617"/>
      <c r="D1137" s="30"/>
      <c r="E1137" s="275" t="s">
        <v>836</v>
      </c>
      <c r="F1137" s="275" t="s">
        <v>837</v>
      </c>
      <c r="G1137" s="904"/>
      <c r="H1137" s="32"/>
      <c r="I1137" s="315"/>
      <c r="J1137" s="159"/>
      <c r="K1137" s="58"/>
      <c r="L1137" s="199"/>
      <c r="M1137" s="200"/>
      <c r="O1137" s="77" t="b">
        <f t="shared" si="160"/>
        <v>1</v>
      </c>
      <c r="P1137" s="77" t="b">
        <f t="shared" si="161"/>
        <v>1</v>
      </c>
      <c r="Q1137" s="77" t="b">
        <f t="shared" si="162"/>
        <v>1</v>
      </c>
      <c r="R1137" s="77">
        <f t="shared" si="163"/>
        <v>0</v>
      </c>
      <c r="T1137" s="77">
        <v>1137</v>
      </c>
    </row>
    <row r="1138" spans="1:20" s="5" customFormat="1" ht="24" outlineLevel="1">
      <c r="A1138" s="29"/>
      <c r="B1138" s="613"/>
      <c r="C1138" s="617"/>
      <c r="D1138" s="30"/>
      <c r="E1138" s="275" t="s">
        <v>838</v>
      </c>
      <c r="F1138" s="275" t="s">
        <v>839</v>
      </c>
      <c r="G1138" s="904"/>
      <c r="H1138" s="32"/>
      <c r="I1138" s="315"/>
      <c r="J1138" s="159"/>
      <c r="K1138" s="58"/>
      <c r="L1138" s="199"/>
      <c r="M1138" s="200"/>
      <c r="O1138" s="77" t="b">
        <f t="shared" si="160"/>
        <v>1</v>
      </c>
      <c r="P1138" s="77" t="b">
        <f t="shared" si="161"/>
        <v>1</v>
      </c>
      <c r="Q1138" s="77" t="b">
        <f t="shared" si="162"/>
        <v>1</v>
      </c>
      <c r="R1138" s="77">
        <f t="shared" si="163"/>
        <v>0</v>
      </c>
      <c r="T1138" s="77">
        <v>1138</v>
      </c>
    </row>
    <row r="1139" spans="1:20" s="5" customFormat="1" ht="36" outlineLevel="1">
      <c r="A1139" s="29"/>
      <c r="B1139" s="613"/>
      <c r="C1139" s="617"/>
      <c r="D1139" s="30"/>
      <c r="E1139" s="275" t="s">
        <v>840</v>
      </c>
      <c r="F1139" s="275" t="s">
        <v>841</v>
      </c>
      <c r="G1139" s="904"/>
      <c r="H1139" s="32"/>
      <c r="I1139" s="315"/>
      <c r="J1139" s="159"/>
      <c r="K1139" s="58"/>
      <c r="L1139" s="199"/>
      <c r="M1139" s="200"/>
      <c r="O1139" s="77" t="b">
        <f t="shared" si="160"/>
        <v>1</v>
      </c>
      <c r="P1139" s="77" t="b">
        <f t="shared" si="161"/>
        <v>1</v>
      </c>
      <c r="Q1139" s="77" t="b">
        <f t="shared" si="162"/>
        <v>1</v>
      </c>
      <c r="R1139" s="77">
        <f t="shared" si="163"/>
        <v>0</v>
      </c>
      <c r="T1139" s="77">
        <v>1139</v>
      </c>
    </row>
    <row r="1140" spans="1:20" s="5" customFormat="1" ht="84" outlineLevel="1">
      <c r="A1140" s="29"/>
      <c r="B1140" s="613"/>
      <c r="C1140" s="617"/>
      <c r="D1140" s="30"/>
      <c r="E1140" s="271" t="s">
        <v>842</v>
      </c>
      <c r="F1140" s="271" t="s">
        <v>843</v>
      </c>
      <c r="G1140" s="904"/>
      <c r="H1140" s="32"/>
      <c r="I1140" s="315"/>
      <c r="J1140" s="159"/>
      <c r="K1140" s="58"/>
      <c r="L1140" s="199"/>
      <c r="M1140" s="200"/>
      <c r="O1140" s="77" t="b">
        <f t="shared" si="160"/>
        <v>1</v>
      </c>
      <c r="P1140" s="77" t="b">
        <f t="shared" si="161"/>
        <v>1</v>
      </c>
      <c r="Q1140" s="77" t="b">
        <f t="shared" si="162"/>
        <v>1</v>
      </c>
      <c r="R1140" s="77">
        <f t="shared" si="163"/>
        <v>0</v>
      </c>
      <c r="T1140" s="77">
        <v>1140</v>
      </c>
    </row>
    <row r="1141" spans="1:20" s="5" customFormat="1" ht="108" outlineLevel="1">
      <c r="A1141" s="29"/>
      <c r="B1141" s="613"/>
      <c r="C1141" s="617"/>
      <c r="D1141" s="30"/>
      <c r="E1141" s="271" t="s">
        <v>756</v>
      </c>
      <c r="F1141" s="271" t="s">
        <v>844</v>
      </c>
      <c r="G1141" s="904"/>
      <c r="H1141" s="32"/>
      <c r="I1141" s="315"/>
      <c r="J1141" s="159"/>
      <c r="K1141" s="58"/>
      <c r="L1141" s="199"/>
      <c r="M1141" s="200"/>
      <c r="O1141" s="77" t="b">
        <f t="shared" si="160"/>
        <v>1</v>
      </c>
      <c r="P1141" s="77" t="b">
        <f t="shared" si="161"/>
        <v>1</v>
      </c>
      <c r="Q1141" s="77" t="b">
        <f t="shared" si="162"/>
        <v>1</v>
      </c>
      <c r="R1141" s="77">
        <f t="shared" si="163"/>
        <v>0</v>
      </c>
      <c r="T1141" s="77">
        <v>1141</v>
      </c>
    </row>
    <row r="1142" spans="1:20" s="5" customFormat="1" outlineLevel="1">
      <c r="A1142" s="29"/>
      <c r="B1142" s="613"/>
      <c r="C1142" s="617"/>
      <c r="D1142" s="30"/>
      <c r="E1142" s="271"/>
      <c r="F1142" s="271"/>
      <c r="G1142" s="904"/>
      <c r="H1142" s="32"/>
      <c r="I1142" s="315"/>
      <c r="J1142" s="159"/>
      <c r="K1142" s="58"/>
      <c r="L1142" s="199"/>
      <c r="M1142" s="200"/>
      <c r="O1142" s="77" t="b">
        <f t="shared" si="160"/>
        <v>1</v>
      </c>
      <c r="P1142" s="77" t="b">
        <f t="shared" si="161"/>
        <v>1</v>
      </c>
      <c r="Q1142" s="77" t="b">
        <f t="shared" si="162"/>
        <v>1</v>
      </c>
      <c r="R1142" s="77">
        <f t="shared" si="163"/>
        <v>0</v>
      </c>
      <c r="T1142" s="77">
        <v>1142</v>
      </c>
    </row>
    <row r="1143" spans="1:20" s="5" customFormat="1" outlineLevel="1">
      <c r="A1143" s="29"/>
      <c r="B1143" s="613"/>
      <c r="C1143" s="617"/>
      <c r="D1143" s="30"/>
      <c r="E1143" s="275" t="s">
        <v>845</v>
      </c>
      <c r="F1143" s="275" t="s">
        <v>846</v>
      </c>
      <c r="G1143" s="904"/>
      <c r="H1143" s="32"/>
      <c r="I1143" s="315"/>
      <c r="J1143" s="159"/>
      <c r="K1143" s="58"/>
      <c r="L1143" s="199"/>
      <c r="M1143" s="200"/>
      <c r="O1143" s="77" t="b">
        <f t="shared" si="160"/>
        <v>1</v>
      </c>
      <c r="P1143" s="77" t="b">
        <f t="shared" si="161"/>
        <v>1</v>
      </c>
      <c r="Q1143" s="77" t="b">
        <f t="shared" si="162"/>
        <v>1</v>
      </c>
      <c r="R1143" s="77">
        <f t="shared" si="163"/>
        <v>0</v>
      </c>
      <c r="T1143" s="77">
        <v>1143</v>
      </c>
    </row>
    <row r="1144" spans="1:20" s="5" customFormat="1" outlineLevel="1">
      <c r="A1144" s="29" t="s">
        <v>5251</v>
      </c>
      <c r="B1144" s="606">
        <v>400</v>
      </c>
      <c r="C1144" s="616">
        <v>413</v>
      </c>
      <c r="D1144" s="146">
        <v>1</v>
      </c>
      <c r="E1144" s="31" t="s">
        <v>852</v>
      </c>
      <c r="F1144" s="31" t="s">
        <v>852</v>
      </c>
      <c r="G1144" s="904">
        <v>102</v>
      </c>
      <c r="H1144" s="32" t="s">
        <v>725</v>
      </c>
      <c r="I1144" s="315"/>
      <c r="J1144" s="159">
        <v>0</v>
      </c>
      <c r="K1144" s="58">
        <v>0</v>
      </c>
      <c r="L1144" s="199">
        <f t="shared" ref="L1144:L1159" si="164">J1144+K1144</f>
        <v>0</v>
      </c>
      <c r="M1144" s="200">
        <f t="shared" ref="M1144:M1159" si="165">L1144*(G1144+I1144)</f>
        <v>0</v>
      </c>
      <c r="O1144" s="77" t="b">
        <f t="shared" si="160"/>
        <v>0</v>
      </c>
      <c r="P1144" s="77" t="b">
        <f t="shared" si="161"/>
        <v>0</v>
      </c>
      <c r="Q1144" s="77" t="b">
        <f t="shared" si="162"/>
        <v>0</v>
      </c>
      <c r="R1144" s="77">
        <f t="shared" si="163"/>
        <v>0</v>
      </c>
      <c r="T1144" s="77">
        <v>1144</v>
      </c>
    </row>
    <row r="1145" spans="1:20" s="5" customFormat="1" outlineLevel="1">
      <c r="A1145" s="29" t="s">
        <v>5251</v>
      </c>
      <c r="B1145" s="606">
        <v>400</v>
      </c>
      <c r="C1145" s="616">
        <v>413</v>
      </c>
      <c r="D1145" s="146">
        <v>2</v>
      </c>
      <c r="E1145" s="38" t="s">
        <v>848</v>
      </c>
      <c r="F1145" s="38" t="s">
        <v>849</v>
      </c>
      <c r="G1145" s="904">
        <f>G1144</f>
        <v>102</v>
      </c>
      <c r="H1145" s="32" t="s">
        <v>725</v>
      </c>
      <c r="I1145" s="315"/>
      <c r="J1145" s="159">
        <v>0</v>
      </c>
      <c r="K1145" s="58">
        <v>0</v>
      </c>
      <c r="L1145" s="199">
        <f t="shared" si="164"/>
        <v>0</v>
      </c>
      <c r="M1145" s="200">
        <f t="shared" si="165"/>
        <v>0</v>
      </c>
      <c r="O1145" s="77" t="b">
        <f t="shared" si="160"/>
        <v>0</v>
      </c>
      <c r="P1145" s="77" t="b">
        <f t="shared" si="161"/>
        <v>0</v>
      </c>
      <c r="Q1145" s="77" t="b">
        <f t="shared" si="162"/>
        <v>0</v>
      </c>
      <c r="R1145" s="77">
        <f t="shared" si="163"/>
        <v>0</v>
      </c>
      <c r="T1145" s="77">
        <v>1145</v>
      </c>
    </row>
    <row r="1146" spans="1:20" s="5" customFormat="1" outlineLevel="1">
      <c r="A1146" s="29" t="s">
        <v>5251</v>
      </c>
      <c r="B1146" s="606">
        <v>400</v>
      </c>
      <c r="C1146" s="616">
        <v>413</v>
      </c>
      <c r="D1146" s="146">
        <v>3</v>
      </c>
      <c r="E1146" s="38" t="s">
        <v>855</v>
      </c>
      <c r="F1146" s="38" t="s">
        <v>855</v>
      </c>
      <c r="G1146" s="904">
        <v>44</v>
      </c>
      <c r="H1146" s="32" t="s">
        <v>725</v>
      </c>
      <c r="I1146" s="315"/>
      <c r="J1146" s="159">
        <v>0</v>
      </c>
      <c r="K1146" s="58">
        <v>0</v>
      </c>
      <c r="L1146" s="199">
        <f t="shared" si="164"/>
        <v>0</v>
      </c>
      <c r="M1146" s="200">
        <f t="shared" si="165"/>
        <v>0</v>
      </c>
      <c r="O1146" s="77" t="b">
        <f t="shared" si="160"/>
        <v>0</v>
      </c>
      <c r="P1146" s="77" t="b">
        <f t="shared" si="161"/>
        <v>0</v>
      </c>
      <c r="Q1146" s="77" t="b">
        <f t="shared" si="162"/>
        <v>0</v>
      </c>
      <c r="R1146" s="77">
        <f t="shared" si="163"/>
        <v>0</v>
      </c>
      <c r="T1146" s="77">
        <v>1146</v>
      </c>
    </row>
    <row r="1147" spans="1:20" s="5" customFormat="1" outlineLevel="1">
      <c r="A1147" s="29" t="s">
        <v>5251</v>
      </c>
      <c r="B1147" s="606">
        <v>400</v>
      </c>
      <c r="C1147" s="616">
        <v>413</v>
      </c>
      <c r="D1147" s="146">
        <v>4</v>
      </c>
      <c r="E1147" s="38" t="s">
        <v>853</v>
      </c>
      <c r="F1147" s="38" t="s">
        <v>854</v>
      </c>
      <c r="G1147" s="904">
        <f>G1146</f>
        <v>44</v>
      </c>
      <c r="H1147" s="32" t="s">
        <v>725</v>
      </c>
      <c r="I1147" s="315"/>
      <c r="J1147" s="159">
        <v>0</v>
      </c>
      <c r="K1147" s="58">
        <v>0</v>
      </c>
      <c r="L1147" s="199">
        <f t="shared" si="164"/>
        <v>0</v>
      </c>
      <c r="M1147" s="200">
        <f t="shared" si="165"/>
        <v>0</v>
      </c>
      <c r="O1147" s="77" t="b">
        <f t="shared" si="160"/>
        <v>0</v>
      </c>
      <c r="P1147" s="77" t="b">
        <f t="shared" si="161"/>
        <v>0</v>
      </c>
      <c r="Q1147" s="77" t="b">
        <f t="shared" si="162"/>
        <v>0</v>
      </c>
      <c r="R1147" s="77">
        <f t="shared" si="163"/>
        <v>0</v>
      </c>
      <c r="T1147" s="77">
        <v>1147</v>
      </c>
    </row>
    <row r="1148" spans="1:20" s="5" customFormat="1" outlineLevel="1">
      <c r="A1148" s="29" t="s">
        <v>5251</v>
      </c>
      <c r="B1148" s="606">
        <v>400</v>
      </c>
      <c r="C1148" s="616">
        <v>413</v>
      </c>
      <c r="D1148" s="146">
        <v>5</v>
      </c>
      <c r="E1148" s="38" t="s">
        <v>856</v>
      </c>
      <c r="F1148" s="38" t="s">
        <v>856</v>
      </c>
      <c r="G1148" s="904">
        <v>111</v>
      </c>
      <c r="H1148" s="32" t="s">
        <v>725</v>
      </c>
      <c r="I1148" s="315"/>
      <c r="J1148" s="159">
        <v>0</v>
      </c>
      <c r="K1148" s="58">
        <v>0</v>
      </c>
      <c r="L1148" s="199">
        <f t="shared" si="164"/>
        <v>0</v>
      </c>
      <c r="M1148" s="200">
        <f t="shared" si="165"/>
        <v>0</v>
      </c>
      <c r="O1148" s="77" t="b">
        <f t="shared" si="160"/>
        <v>0</v>
      </c>
      <c r="P1148" s="77" t="b">
        <f t="shared" si="161"/>
        <v>0</v>
      </c>
      <c r="Q1148" s="77" t="b">
        <f t="shared" si="162"/>
        <v>0</v>
      </c>
      <c r="R1148" s="77">
        <f t="shared" si="163"/>
        <v>0</v>
      </c>
      <c r="T1148" s="77">
        <v>1148</v>
      </c>
    </row>
    <row r="1149" spans="1:20" s="5" customFormat="1" outlineLevel="1">
      <c r="A1149" s="29" t="s">
        <v>5251</v>
      </c>
      <c r="B1149" s="606">
        <v>400</v>
      </c>
      <c r="C1149" s="617">
        <v>413</v>
      </c>
      <c r="D1149" s="146">
        <v>6</v>
      </c>
      <c r="E1149" s="38" t="s">
        <v>853</v>
      </c>
      <c r="F1149" s="38" t="s">
        <v>854</v>
      </c>
      <c r="G1149" s="906">
        <f>G1148</f>
        <v>111</v>
      </c>
      <c r="H1149" s="39" t="s">
        <v>725</v>
      </c>
      <c r="I1149" s="315"/>
      <c r="J1149" s="159">
        <v>0</v>
      </c>
      <c r="K1149" s="159">
        <v>0</v>
      </c>
      <c r="L1149" s="232">
        <f t="shared" si="164"/>
        <v>0</v>
      </c>
      <c r="M1149" s="200">
        <f t="shared" si="165"/>
        <v>0</v>
      </c>
      <c r="O1149" s="77" t="b">
        <f t="shared" si="160"/>
        <v>0</v>
      </c>
      <c r="P1149" s="77" t="b">
        <f t="shared" si="161"/>
        <v>0</v>
      </c>
      <c r="Q1149" s="77" t="b">
        <f t="shared" si="162"/>
        <v>0</v>
      </c>
      <c r="R1149" s="77">
        <f t="shared" si="163"/>
        <v>0</v>
      </c>
      <c r="T1149" s="77">
        <v>1149</v>
      </c>
    </row>
    <row r="1150" spans="1:20" s="5" customFormat="1" outlineLevel="1">
      <c r="A1150" s="29" t="s">
        <v>5251</v>
      </c>
      <c r="B1150" s="606">
        <v>400</v>
      </c>
      <c r="C1150" s="617">
        <v>413</v>
      </c>
      <c r="D1150" s="146">
        <v>7</v>
      </c>
      <c r="E1150" s="38" t="s">
        <v>857</v>
      </c>
      <c r="F1150" s="38" t="s">
        <v>857</v>
      </c>
      <c r="G1150" s="906">
        <v>0</v>
      </c>
      <c r="H1150" s="39" t="s">
        <v>725</v>
      </c>
      <c r="I1150" s="315"/>
      <c r="J1150" s="159">
        <v>0</v>
      </c>
      <c r="K1150" s="159">
        <v>0</v>
      </c>
      <c r="L1150" s="232">
        <f t="shared" si="164"/>
        <v>0</v>
      </c>
      <c r="M1150" s="200">
        <f t="shared" si="165"/>
        <v>0</v>
      </c>
      <c r="O1150" s="77" t="b">
        <f t="shared" si="160"/>
        <v>0</v>
      </c>
      <c r="P1150" s="77" t="b">
        <f t="shared" si="161"/>
        <v>0</v>
      </c>
      <c r="Q1150" s="77" t="b">
        <f t="shared" si="162"/>
        <v>0</v>
      </c>
      <c r="R1150" s="77">
        <f t="shared" si="163"/>
        <v>0</v>
      </c>
      <c r="T1150" s="77">
        <v>1150</v>
      </c>
    </row>
    <row r="1151" spans="1:20" s="5" customFormat="1" outlineLevel="1">
      <c r="A1151" s="29" t="s">
        <v>5251</v>
      </c>
      <c r="B1151" s="606">
        <v>400</v>
      </c>
      <c r="C1151" s="616">
        <v>413</v>
      </c>
      <c r="D1151" s="146">
        <v>8</v>
      </c>
      <c r="E1151" s="38" t="s">
        <v>853</v>
      </c>
      <c r="F1151" s="38" t="s">
        <v>854</v>
      </c>
      <c r="G1151" s="904">
        <f>G1150</f>
        <v>0</v>
      </c>
      <c r="H1151" s="32" t="s">
        <v>725</v>
      </c>
      <c r="I1151" s="315"/>
      <c r="J1151" s="159">
        <v>0</v>
      </c>
      <c r="K1151" s="58">
        <v>0</v>
      </c>
      <c r="L1151" s="199">
        <f t="shared" si="164"/>
        <v>0</v>
      </c>
      <c r="M1151" s="200">
        <f t="shared" si="165"/>
        <v>0</v>
      </c>
      <c r="O1151" s="77" t="b">
        <f t="shared" si="160"/>
        <v>0</v>
      </c>
      <c r="P1151" s="77" t="b">
        <f t="shared" si="161"/>
        <v>0</v>
      </c>
      <c r="Q1151" s="77" t="b">
        <f t="shared" si="162"/>
        <v>0</v>
      </c>
      <c r="R1151" s="77">
        <f t="shared" si="163"/>
        <v>0</v>
      </c>
      <c r="T1151" s="77">
        <v>1151</v>
      </c>
    </row>
    <row r="1152" spans="1:20" s="5" customFormat="1" outlineLevel="1">
      <c r="A1152" s="29" t="s">
        <v>5251</v>
      </c>
      <c r="B1152" s="606">
        <v>400</v>
      </c>
      <c r="C1152" s="616">
        <v>413</v>
      </c>
      <c r="D1152" s="146">
        <v>9</v>
      </c>
      <c r="E1152" s="38" t="s">
        <v>858</v>
      </c>
      <c r="F1152" s="38" t="s">
        <v>858</v>
      </c>
      <c r="G1152" s="904">
        <v>191</v>
      </c>
      <c r="H1152" s="32" t="s">
        <v>725</v>
      </c>
      <c r="I1152" s="315"/>
      <c r="J1152" s="159">
        <v>0</v>
      </c>
      <c r="K1152" s="58">
        <v>0</v>
      </c>
      <c r="L1152" s="199">
        <f t="shared" si="164"/>
        <v>0</v>
      </c>
      <c r="M1152" s="200">
        <f t="shared" si="165"/>
        <v>0</v>
      </c>
      <c r="O1152" s="77" t="b">
        <f t="shared" si="160"/>
        <v>0</v>
      </c>
      <c r="P1152" s="77" t="b">
        <f t="shared" si="161"/>
        <v>0</v>
      </c>
      <c r="Q1152" s="77" t="b">
        <f t="shared" si="162"/>
        <v>0</v>
      </c>
      <c r="R1152" s="77">
        <f t="shared" si="163"/>
        <v>0</v>
      </c>
      <c r="T1152" s="77">
        <v>1152</v>
      </c>
    </row>
    <row r="1153" spans="1:20" s="5" customFormat="1" outlineLevel="1">
      <c r="A1153" s="29" t="s">
        <v>5251</v>
      </c>
      <c r="B1153" s="606">
        <v>400</v>
      </c>
      <c r="C1153" s="616">
        <v>413</v>
      </c>
      <c r="D1153" s="146">
        <v>10</v>
      </c>
      <c r="E1153" s="38" t="s">
        <v>859</v>
      </c>
      <c r="F1153" s="38" t="s">
        <v>860</v>
      </c>
      <c r="G1153" s="904">
        <f>G1152</f>
        <v>191</v>
      </c>
      <c r="H1153" s="32" t="s">
        <v>725</v>
      </c>
      <c r="I1153" s="315"/>
      <c r="J1153" s="159">
        <v>0</v>
      </c>
      <c r="K1153" s="58">
        <v>0</v>
      </c>
      <c r="L1153" s="199">
        <f t="shared" si="164"/>
        <v>0</v>
      </c>
      <c r="M1153" s="200">
        <f t="shared" si="165"/>
        <v>0</v>
      </c>
      <c r="O1153" s="77" t="b">
        <f t="shared" si="160"/>
        <v>0</v>
      </c>
      <c r="P1153" s="77" t="b">
        <f t="shared" si="161"/>
        <v>0</v>
      </c>
      <c r="Q1153" s="77" t="b">
        <f t="shared" si="162"/>
        <v>0</v>
      </c>
      <c r="R1153" s="77">
        <f t="shared" si="163"/>
        <v>0</v>
      </c>
      <c r="T1153" s="77">
        <v>1153</v>
      </c>
    </row>
    <row r="1154" spans="1:20" s="5" customFormat="1" outlineLevel="1">
      <c r="A1154" s="29" t="s">
        <v>5251</v>
      </c>
      <c r="B1154" s="606">
        <v>400</v>
      </c>
      <c r="C1154" s="616">
        <v>413</v>
      </c>
      <c r="D1154" s="146">
        <v>11</v>
      </c>
      <c r="E1154" s="38" t="s">
        <v>861</v>
      </c>
      <c r="F1154" s="38" t="s">
        <v>861</v>
      </c>
      <c r="G1154" s="904">
        <v>171</v>
      </c>
      <c r="H1154" s="32" t="s">
        <v>725</v>
      </c>
      <c r="I1154" s="315"/>
      <c r="J1154" s="159">
        <v>0</v>
      </c>
      <c r="K1154" s="58">
        <v>0</v>
      </c>
      <c r="L1154" s="199">
        <f t="shared" si="164"/>
        <v>0</v>
      </c>
      <c r="M1154" s="200">
        <f t="shared" si="165"/>
        <v>0</v>
      </c>
      <c r="O1154" s="77" t="b">
        <f t="shared" si="160"/>
        <v>0</v>
      </c>
      <c r="P1154" s="77" t="b">
        <f t="shared" si="161"/>
        <v>0</v>
      </c>
      <c r="Q1154" s="77" t="b">
        <f t="shared" si="162"/>
        <v>0</v>
      </c>
      <c r="R1154" s="77">
        <f t="shared" si="163"/>
        <v>0</v>
      </c>
      <c r="T1154" s="77">
        <v>1154</v>
      </c>
    </row>
    <row r="1155" spans="1:20" s="5" customFormat="1" outlineLevel="1">
      <c r="A1155" s="29" t="s">
        <v>5251</v>
      </c>
      <c r="B1155" s="606">
        <v>400</v>
      </c>
      <c r="C1155" s="616">
        <v>413</v>
      </c>
      <c r="D1155" s="146">
        <v>12</v>
      </c>
      <c r="E1155" s="38" t="s">
        <v>859</v>
      </c>
      <c r="F1155" s="38" t="s">
        <v>860</v>
      </c>
      <c r="G1155" s="904">
        <f>G1154</f>
        <v>171</v>
      </c>
      <c r="H1155" s="32" t="s">
        <v>725</v>
      </c>
      <c r="I1155" s="315"/>
      <c r="J1155" s="159">
        <v>0</v>
      </c>
      <c r="K1155" s="58">
        <v>0</v>
      </c>
      <c r="L1155" s="199">
        <f t="shared" si="164"/>
        <v>0</v>
      </c>
      <c r="M1155" s="200">
        <f t="shared" si="165"/>
        <v>0</v>
      </c>
      <c r="O1155" s="77" t="b">
        <f t="shared" si="160"/>
        <v>0</v>
      </c>
      <c r="P1155" s="77" t="b">
        <f t="shared" si="161"/>
        <v>0</v>
      </c>
      <c r="Q1155" s="77" t="b">
        <f t="shared" si="162"/>
        <v>0</v>
      </c>
      <c r="R1155" s="77">
        <f t="shared" si="163"/>
        <v>0</v>
      </c>
      <c r="T1155" s="77">
        <v>1155</v>
      </c>
    </row>
    <row r="1156" spans="1:20" s="5" customFormat="1" outlineLevel="1">
      <c r="A1156" s="29" t="s">
        <v>5251</v>
      </c>
      <c r="B1156" s="606">
        <v>400</v>
      </c>
      <c r="C1156" s="616">
        <v>413</v>
      </c>
      <c r="D1156" s="146">
        <v>13</v>
      </c>
      <c r="E1156" s="38" t="s">
        <v>862</v>
      </c>
      <c r="F1156" s="38" t="s">
        <v>862</v>
      </c>
      <c r="G1156" s="904">
        <v>0</v>
      </c>
      <c r="H1156" s="32" t="s">
        <v>725</v>
      </c>
      <c r="I1156" s="315"/>
      <c r="J1156" s="159">
        <v>0</v>
      </c>
      <c r="K1156" s="58">
        <v>0</v>
      </c>
      <c r="L1156" s="199">
        <f t="shared" si="164"/>
        <v>0</v>
      </c>
      <c r="M1156" s="200">
        <f t="shared" si="165"/>
        <v>0</v>
      </c>
      <c r="O1156" s="77" t="b">
        <f t="shared" si="160"/>
        <v>0</v>
      </c>
      <c r="P1156" s="77" t="b">
        <f t="shared" si="161"/>
        <v>0</v>
      </c>
      <c r="Q1156" s="77" t="b">
        <f t="shared" si="162"/>
        <v>0</v>
      </c>
      <c r="R1156" s="77">
        <f t="shared" si="163"/>
        <v>0</v>
      </c>
      <c r="T1156" s="77">
        <v>1156</v>
      </c>
    </row>
    <row r="1157" spans="1:20" s="5" customFormat="1" outlineLevel="1">
      <c r="A1157" s="29" t="s">
        <v>5251</v>
      </c>
      <c r="B1157" s="606">
        <v>400</v>
      </c>
      <c r="C1157" s="616">
        <v>413</v>
      </c>
      <c r="D1157" s="146">
        <v>14</v>
      </c>
      <c r="E1157" s="38" t="s">
        <v>859</v>
      </c>
      <c r="F1157" s="38" t="s">
        <v>860</v>
      </c>
      <c r="G1157" s="904">
        <f>G1156</f>
        <v>0</v>
      </c>
      <c r="H1157" s="32" t="s">
        <v>725</v>
      </c>
      <c r="I1157" s="315"/>
      <c r="J1157" s="159">
        <v>0</v>
      </c>
      <c r="K1157" s="58">
        <v>0</v>
      </c>
      <c r="L1157" s="199">
        <f t="shared" si="164"/>
        <v>0</v>
      </c>
      <c r="M1157" s="200">
        <f t="shared" si="165"/>
        <v>0</v>
      </c>
      <c r="O1157" s="77" t="b">
        <f t="shared" si="160"/>
        <v>0</v>
      </c>
      <c r="P1157" s="77" t="b">
        <f t="shared" si="161"/>
        <v>0</v>
      </c>
      <c r="Q1157" s="77" t="b">
        <f t="shared" si="162"/>
        <v>0</v>
      </c>
      <c r="R1157" s="77">
        <f t="shared" si="163"/>
        <v>0</v>
      </c>
      <c r="T1157" s="77">
        <v>1157</v>
      </c>
    </row>
    <row r="1158" spans="1:20" s="5" customFormat="1" outlineLevel="1">
      <c r="A1158" s="29" t="s">
        <v>5251</v>
      </c>
      <c r="B1158" s="606">
        <v>400</v>
      </c>
      <c r="C1158" s="616">
        <v>413</v>
      </c>
      <c r="D1158" s="146">
        <v>15</v>
      </c>
      <c r="E1158" s="38" t="s">
        <v>863</v>
      </c>
      <c r="F1158" s="38" t="s">
        <v>864</v>
      </c>
      <c r="G1158" s="904">
        <v>127</v>
      </c>
      <c r="H1158" s="32" t="s">
        <v>725</v>
      </c>
      <c r="I1158" s="315"/>
      <c r="J1158" s="159">
        <v>0</v>
      </c>
      <c r="K1158" s="58">
        <v>0</v>
      </c>
      <c r="L1158" s="199">
        <f t="shared" si="164"/>
        <v>0</v>
      </c>
      <c r="M1158" s="200">
        <f t="shared" si="165"/>
        <v>0</v>
      </c>
      <c r="O1158" s="77" t="b">
        <f t="shared" si="160"/>
        <v>0</v>
      </c>
      <c r="P1158" s="77" t="b">
        <f t="shared" si="161"/>
        <v>0</v>
      </c>
      <c r="Q1158" s="77" t="b">
        <f t="shared" si="162"/>
        <v>0</v>
      </c>
      <c r="R1158" s="77">
        <f t="shared" si="163"/>
        <v>0</v>
      </c>
      <c r="T1158" s="77">
        <v>1158</v>
      </c>
    </row>
    <row r="1159" spans="1:20" s="5" customFormat="1" outlineLevel="1">
      <c r="A1159" s="29" t="s">
        <v>5251</v>
      </c>
      <c r="B1159" s="606">
        <v>400</v>
      </c>
      <c r="C1159" s="616">
        <v>413</v>
      </c>
      <c r="D1159" s="146">
        <v>16</v>
      </c>
      <c r="E1159" s="38" t="s">
        <v>859</v>
      </c>
      <c r="F1159" s="38" t="s">
        <v>860</v>
      </c>
      <c r="G1159" s="904">
        <f>G1158</f>
        <v>127</v>
      </c>
      <c r="H1159" s="32" t="s">
        <v>725</v>
      </c>
      <c r="I1159" s="315"/>
      <c r="J1159" s="159">
        <v>0</v>
      </c>
      <c r="K1159" s="58">
        <v>0</v>
      </c>
      <c r="L1159" s="199">
        <f t="shared" si="164"/>
        <v>0</v>
      </c>
      <c r="M1159" s="200">
        <f t="shared" si="165"/>
        <v>0</v>
      </c>
      <c r="O1159" s="77" t="b">
        <f t="shared" si="160"/>
        <v>0</v>
      </c>
      <c r="P1159" s="77" t="b">
        <f t="shared" si="161"/>
        <v>0</v>
      </c>
      <c r="Q1159" s="77" t="b">
        <f t="shared" si="162"/>
        <v>0</v>
      </c>
      <c r="R1159" s="77">
        <f t="shared" si="163"/>
        <v>0</v>
      </c>
      <c r="T1159" s="77">
        <v>1159</v>
      </c>
    </row>
    <row r="1160" spans="1:20" s="121" customFormat="1" ht="192" outlineLevel="1">
      <c r="A1160" s="29" t="s">
        <v>5251</v>
      </c>
      <c r="B1160" s="613"/>
      <c r="C1160" s="617"/>
      <c r="D1160" s="146"/>
      <c r="E1160" s="706" t="s">
        <v>5384</v>
      </c>
      <c r="F1160" s="706" t="s">
        <v>5392</v>
      </c>
      <c r="G1160" s="923"/>
      <c r="H1160" s="126"/>
      <c r="I1160" s="504"/>
      <c r="J1160" s="505"/>
      <c r="K1160" s="506"/>
      <c r="L1160" s="507"/>
      <c r="M1160" s="200"/>
      <c r="O1160" s="77" t="b">
        <f t="shared" ref="O1160:O1222" si="166">ISBLANK(D1160)</f>
        <v>1</v>
      </c>
      <c r="P1160" s="77" t="b">
        <f t="shared" ref="P1160:P1222" si="167">ISBLANK(G1160)</f>
        <v>1</v>
      </c>
      <c r="Q1160" s="77" t="b">
        <f t="shared" ref="Q1160:Q1222" si="168">ISBLANK(M1160)</f>
        <v>1</v>
      </c>
      <c r="R1160" s="77">
        <f t="shared" ref="R1160:R1222" si="169">IF(AND(O1160=P1160,O1160=Q1160),,"!!!")</f>
        <v>0</v>
      </c>
      <c r="T1160" s="77">
        <v>1160</v>
      </c>
    </row>
    <row r="1161" spans="1:20" s="121" customFormat="1" ht="60" outlineLevel="1">
      <c r="A1161" s="29"/>
      <c r="B1161" s="613"/>
      <c r="C1161" s="617"/>
      <c r="D1161" s="146"/>
      <c r="E1161" s="272" t="s">
        <v>5645</v>
      </c>
      <c r="F1161" s="271" t="s">
        <v>5600</v>
      </c>
      <c r="G1161" s="923"/>
      <c r="H1161" s="126"/>
      <c r="I1161" s="504"/>
      <c r="J1161" s="505"/>
      <c r="K1161" s="506"/>
      <c r="L1161" s="507"/>
      <c r="M1161" s="200"/>
      <c r="O1161" s="77" t="b">
        <f t="shared" si="166"/>
        <v>1</v>
      </c>
      <c r="P1161" s="77" t="b">
        <f t="shared" si="167"/>
        <v>1</v>
      </c>
      <c r="Q1161" s="77" t="b">
        <f t="shared" si="168"/>
        <v>1</v>
      </c>
      <c r="R1161" s="77">
        <f t="shared" si="169"/>
        <v>0</v>
      </c>
      <c r="T1161" s="77">
        <v>1161</v>
      </c>
    </row>
    <row r="1162" spans="1:20" s="5" customFormat="1" outlineLevel="1">
      <c r="A1162" s="29"/>
      <c r="B1162" s="606">
        <v>400</v>
      </c>
      <c r="C1162" s="616">
        <v>413</v>
      </c>
      <c r="D1162" s="146">
        <v>17</v>
      </c>
      <c r="E1162" s="38" t="s">
        <v>747</v>
      </c>
      <c r="F1162" s="38" t="s">
        <v>747</v>
      </c>
      <c r="G1162" s="904">
        <v>359</v>
      </c>
      <c r="H1162" s="32" t="s">
        <v>725</v>
      </c>
      <c r="I1162" s="315"/>
      <c r="J1162" s="159">
        <v>0</v>
      </c>
      <c r="K1162" s="58">
        <v>0</v>
      </c>
      <c r="L1162" s="199">
        <f>J1162+K1162</f>
        <v>0</v>
      </c>
      <c r="M1162" s="200">
        <f>L1162*(G1162+I1162)</f>
        <v>0</v>
      </c>
      <c r="O1162" s="77" t="b">
        <f t="shared" si="166"/>
        <v>0</v>
      </c>
      <c r="P1162" s="77" t="b">
        <f t="shared" si="167"/>
        <v>0</v>
      </c>
      <c r="Q1162" s="77" t="b">
        <f t="shared" si="168"/>
        <v>0</v>
      </c>
      <c r="R1162" s="77">
        <f t="shared" si="169"/>
        <v>0</v>
      </c>
      <c r="T1162" s="77">
        <v>1162</v>
      </c>
    </row>
    <row r="1163" spans="1:20" s="5" customFormat="1" outlineLevel="1">
      <c r="A1163" s="29"/>
      <c r="B1163" s="606">
        <v>400</v>
      </c>
      <c r="C1163" s="616">
        <v>413</v>
      </c>
      <c r="D1163" s="146">
        <v>18</v>
      </c>
      <c r="E1163" s="38" t="s">
        <v>859</v>
      </c>
      <c r="F1163" s="38" t="s">
        <v>860</v>
      </c>
      <c r="G1163" s="904">
        <f>G1162</f>
        <v>359</v>
      </c>
      <c r="H1163" s="32" t="s">
        <v>725</v>
      </c>
      <c r="I1163" s="315"/>
      <c r="J1163" s="159">
        <v>0</v>
      </c>
      <c r="K1163" s="58">
        <v>0</v>
      </c>
      <c r="L1163" s="199">
        <f>J1163+K1163</f>
        <v>0</v>
      </c>
      <c r="M1163" s="200">
        <f>L1163*(G1163+I1163)</f>
        <v>0</v>
      </c>
      <c r="O1163" s="77" t="b">
        <f t="shared" si="166"/>
        <v>0</v>
      </c>
      <c r="P1163" s="77" t="b">
        <f t="shared" si="167"/>
        <v>0</v>
      </c>
      <c r="Q1163" s="77" t="b">
        <f t="shared" si="168"/>
        <v>0</v>
      </c>
      <c r="R1163" s="77">
        <f t="shared" si="169"/>
        <v>0</v>
      </c>
      <c r="T1163" s="77">
        <v>1163</v>
      </c>
    </row>
    <row r="1164" spans="1:20" s="5" customFormat="1" outlineLevel="1">
      <c r="A1164" s="29"/>
      <c r="B1164" s="606">
        <v>400</v>
      </c>
      <c r="C1164" s="616">
        <v>413</v>
      </c>
      <c r="D1164" s="146">
        <v>19</v>
      </c>
      <c r="E1164" s="38" t="s">
        <v>955</v>
      </c>
      <c r="F1164" s="38" t="s">
        <v>955</v>
      </c>
      <c r="G1164" s="904">
        <v>48</v>
      </c>
      <c r="H1164" s="32" t="s">
        <v>725</v>
      </c>
      <c r="I1164" s="315"/>
      <c r="J1164" s="159">
        <v>0</v>
      </c>
      <c r="K1164" s="58">
        <v>0</v>
      </c>
      <c r="L1164" s="199">
        <f>J1164+K1164</f>
        <v>0</v>
      </c>
      <c r="M1164" s="200">
        <f>L1164*(G1164+I1164)</f>
        <v>0</v>
      </c>
      <c r="O1164" s="77" t="b">
        <f t="shared" si="166"/>
        <v>0</v>
      </c>
      <c r="P1164" s="77" t="b">
        <f t="shared" si="167"/>
        <v>0</v>
      </c>
      <c r="Q1164" s="77" t="b">
        <f t="shared" si="168"/>
        <v>0</v>
      </c>
      <c r="R1164" s="77">
        <f t="shared" si="169"/>
        <v>0</v>
      </c>
      <c r="T1164" s="77">
        <v>1164</v>
      </c>
    </row>
    <row r="1165" spans="1:20" s="5" customFormat="1" outlineLevel="1">
      <c r="A1165" s="29"/>
      <c r="B1165" s="606">
        <v>400</v>
      </c>
      <c r="C1165" s="616">
        <v>413</v>
      </c>
      <c r="D1165" s="146">
        <v>20</v>
      </c>
      <c r="E1165" s="38" t="s">
        <v>859</v>
      </c>
      <c r="F1165" s="38" t="s">
        <v>860</v>
      </c>
      <c r="G1165" s="904">
        <f>G1164</f>
        <v>48</v>
      </c>
      <c r="H1165" s="32" t="s">
        <v>725</v>
      </c>
      <c r="I1165" s="315"/>
      <c r="J1165" s="159">
        <v>0</v>
      </c>
      <c r="K1165" s="58">
        <v>0</v>
      </c>
      <c r="L1165" s="199">
        <f>J1165+K1165</f>
        <v>0</v>
      </c>
      <c r="M1165" s="200">
        <f>L1165*(G1165+I1165)</f>
        <v>0</v>
      </c>
      <c r="O1165" s="77" t="b">
        <f t="shared" si="166"/>
        <v>0</v>
      </c>
      <c r="P1165" s="77" t="b">
        <f t="shared" si="167"/>
        <v>0</v>
      </c>
      <c r="Q1165" s="77" t="b">
        <f t="shared" si="168"/>
        <v>0</v>
      </c>
      <c r="R1165" s="77">
        <f t="shared" si="169"/>
        <v>0</v>
      </c>
      <c r="T1165" s="77">
        <v>1165</v>
      </c>
    </row>
    <row r="1166" spans="1:20" s="5" customFormat="1" outlineLevel="1">
      <c r="A1166" s="29"/>
      <c r="B1166" s="613">
        <v>400</v>
      </c>
      <c r="C1166" s="617">
        <v>413</v>
      </c>
      <c r="D1166" s="146"/>
      <c r="E1166" s="265" t="s">
        <v>868</v>
      </c>
      <c r="F1166" s="265" t="s">
        <v>869</v>
      </c>
      <c r="G1166" s="904"/>
      <c r="H1166" s="32"/>
      <c r="I1166" s="315"/>
      <c r="J1166" s="159"/>
      <c r="K1166" s="58"/>
      <c r="L1166" s="199"/>
      <c r="M1166" s="200"/>
      <c r="O1166" s="77" t="b">
        <f t="shared" si="166"/>
        <v>1</v>
      </c>
      <c r="P1166" s="77" t="b">
        <f t="shared" si="167"/>
        <v>1</v>
      </c>
      <c r="Q1166" s="77" t="b">
        <f t="shared" si="168"/>
        <v>1</v>
      </c>
      <c r="R1166" s="77">
        <f t="shared" si="169"/>
        <v>0</v>
      </c>
      <c r="T1166" s="77">
        <v>1166</v>
      </c>
    </row>
    <row r="1167" spans="1:20" s="5" customFormat="1" ht="45" outlineLevel="1">
      <c r="A1167" s="29"/>
      <c r="B1167" s="613"/>
      <c r="C1167" s="617"/>
      <c r="D1167" s="146"/>
      <c r="E1167" s="108" t="s">
        <v>956</v>
      </c>
      <c r="F1167" s="108" t="s">
        <v>957</v>
      </c>
      <c r="G1167" s="904"/>
      <c r="H1167" s="32"/>
      <c r="I1167" s="315"/>
      <c r="J1167" s="159"/>
      <c r="K1167" s="58"/>
      <c r="L1167" s="199"/>
      <c r="M1167" s="200"/>
      <c r="O1167" s="77" t="b">
        <f t="shared" si="166"/>
        <v>1</v>
      </c>
      <c r="P1167" s="77" t="b">
        <f t="shared" si="167"/>
        <v>1</v>
      </c>
      <c r="Q1167" s="77" t="b">
        <f t="shared" si="168"/>
        <v>1</v>
      </c>
      <c r="R1167" s="77">
        <f t="shared" si="169"/>
        <v>0</v>
      </c>
      <c r="T1167" s="77">
        <v>1167</v>
      </c>
    </row>
    <row r="1168" spans="1:20" s="5" customFormat="1" outlineLevel="1">
      <c r="A1168" s="29"/>
      <c r="B1168" s="613">
        <v>400</v>
      </c>
      <c r="C1168" s="617">
        <v>413</v>
      </c>
      <c r="D1168" s="146">
        <v>21</v>
      </c>
      <c r="E1168" s="38" t="s">
        <v>876</v>
      </c>
      <c r="F1168" s="38" t="s">
        <v>876</v>
      </c>
      <c r="G1168" s="904">
        <v>22</v>
      </c>
      <c r="H1168" s="32" t="s">
        <v>742</v>
      </c>
      <c r="I1168" s="315"/>
      <c r="J1168" s="159">
        <v>0</v>
      </c>
      <c r="K1168" s="58">
        <v>0</v>
      </c>
      <c r="L1168" s="199">
        <f>J1168+K1168</f>
        <v>0</v>
      </c>
      <c r="M1168" s="200">
        <f>L1168*(G1168+I1168)</f>
        <v>0</v>
      </c>
      <c r="O1168" s="77" t="b">
        <f t="shared" si="166"/>
        <v>0</v>
      </c>
      <c r="P1168" s="77" t="b">
        <f t="shared" si="167"/>
        <v>0</v>
      </c>
      <c r="Q1168" s="77" t="b">
        <f t="shared" si="168"/>
        <v>0</v>
      </c>
      <c r="R1168" s="77">
        <f t="shared" si="169"/>
        <v>0</v>
      </c>
      <c r="T1168" s="77">
        <v>1168</v>
      </c>
    </row>
    <row r="1169" spans="1:20" s="5" customFormat="1" ht="45" outlineLevel="1">
      <c r="A1169" s="29"/>
      <c r="B1169" s="613">
        <v>400</v>
      </c>
      <c r="C1169" s="617">
        <v>413</v>
      </c>
      <c r="D1169" s="146"/>
      <c r="E1169" s="108" t="s">
        <v>958</v>
      </c>
      <c r="F1169" s="108" t="s">
        <v>959</v>
      </c>
      <c r="G1169" s="904"/>
      <c r="H1169" s="32"/>
      <c r="I1169" s="315"/>
      <c r="J1169" s="159"/>
      <c r="K1169" s="58"/>
      <c r="L1169" s="199"/>
      <c r="M1169" s="200"/>
      <c r="O1169" s="77" t="b">
        <f t="shared" si="166"/>
        <v>1</v>
      </c>
      <c r="P1169" s="77" t="b">
        <f t="shared" si="167"/>
        <v>1</v>
      </c>
      <c r="Q1169" s="77" t="b">
        <f t="shared" si="168"/>
        <v>1</v>
      </c>
      <c r="R1169" s="77">
        <f t="shared" si="169"/>
        <v>0</v>
      </c>
      <c r="T1169" s="77">
        <v>1169</v>
      </c>
    </row>
    <row r="1170" spans="1:20" s="5" customFormat="1" outlineLevel="1">
      <c r="A1170" s="29"/>
      <c r="B1170" s="613">
        <v>400</v>
      </c>
      <c r="C1170" s="617">
        <v>413</v>
      </c>
      <c r="D1170" s="146">
        <v>22</v>
      </c>
      <c r="E1170" s="38" t="s">
        <v>876</v>
      </c>
      <c r="F1170" s="38" t="s">
        <v>876</v>
      </c>
      <c r="G1170" s="904">
        <v>4</v>
      </c>
      <c r="H1170" s="32" t="s">
        <v>742</v>
      </c>
      <c r="I1170" s="315"/>
      <c r="J1170" s="159">
        <v>0</v>
      </c>
      <c r="K1170" s="58">
        <v>0</v>
      </c>
      <c r="L1170" s="199">
        <f>J1170+K1170</f>
        <v>0</v>
      </c>
      <c r="M1170" s="200">
        <f>L1170*(G1170+I1170)</f>
        <v>0</v>
      </c>
      <c r="O1170" s="77" t="b">
        <f t="shared" si="166"/>
        <v>0</v>
      </c>
      <c r="P1170" s="77" t="b">
        <f t="shared" si="167"/>
        <v>0</v>
      </c>
      <c r="Q1170" s="77" t="b">
        <f t="shared" si="168"/>
        <v>0</v>
      </c>
      <c r="R1170" s="77">
        <f t="shared" si="169"/>
        <v>0</v>
      </c>
      <c r="T1170" s="77">
        <v>1170</v>
      </c>
    </row>
    <row r="1171" spans="1:20" s="5" customFormat="1" outlineLevel="1">
      <c r="A1171" s="29"/>
      <c r="B1171" s="606">
        <v>400</v>
      </c>
      <c r="C1171" s="616">
        <v>413</v>
      </c>
      <c r="D1171" s="146">
        <v>23</v>
      </c>
      <c r="E1171" s="38" t="s">
        <v>737</v>
      </c>
      <c r="F1171" s="38" t="s">
        <v>737</v>
      </c>
      <c r="G1171" s="904">
        <v>4</v>
      </c>
      <c r="H1171" s="32" t="s">
        <v>742</v>
      </c>
      <c r="I1171" s="315"/>
      <c r="J1171" s="159">
        <v>0</v>
      </c>
      <c r="K1171" s="58">
        <v>0</v>
      </c>
      <c r="L1171" s="199">
        <f>J1171+K1171</f>
        <v>0</v>
      </c>
      <c r="M1171" s="200">
        <f>L1171*(G1171+I1171)</f>
        <v>0</v>
      </c>
      <c r="O1171" s="77" t="b">
        <f t="shared" si="166"/>
        <v>0</v>
      </c>
      <c r="P1171" s="77" t="b">
        <f t="shared" si="167"/>
        <v>0</v>
      </c>
      <c r="Q1171" s="77" t="b">
        <f t="shared" si="168"/>
        <v>0</v>
      </c>
      <c r="R1171" s="77">
        <f t="shared" si="169"/>
        <v>0</v>
      </c>
      <c r="T1171" s="77">
        <v>1171</v>
      </c>
    </row>
    <row r="1172" spans="1:20" s="5" customFormat="1" ht="67.5" outlineLevel="1">
      <c r="A1172" s="29"/>
      <c r="B1172" s="613">
        <v>400</v>
      </c>
      <c r="C1172" s="617">
        <v>413</v>
      </c>
      <c r="D1172" s="146"/>
      <c r="E1172" s="38" t="s">
        <v>960</v>
      </c>
      <c r="F1172" s="38" t="s">
        <v>961</v>
      </c>
      <c r="G1172" s="904"/>
      <c r="H1172" s="32"/>
      <c r="I1172" s="315"/>
      <c r="J1172" s="159"/>
      <c r="K1172" s="58"/>
      <c r="L1172" s="199"/>
      <c r="M1172" s="200"/>
      <c r="O1172" s="77" t="b">
        <f t="shared" si="166"/>
        <v>1</v>
      </c>
      <c r="P1172" s="77" t="b">
        <f t="shared" si="167"/>
        <v>1</v>
      </c>
      <c r="Q1172" s="77" t="b">
        <f t="shared" si="168"/>
        <v>1</v>
      </c>
      <c r="R1172" s="77">
        <f t="shared" si="169"/>
        <v>0</v>
      </c>
      <c r="T1172" s="77">
        <v>1172</v>
      </c>
    </row>
    <row r="1173" spans="1:20" s="5" customFormat="1" outlineLevel="1">
      <c r="A1173" s="29"/>
      <c r="B1173" s="606">
        <v>400</v>
      </c>
      <c r="C1173" s="616">
        <v>413</v>
      </c>
      <c r="D1173" s="146">
        <v>24</v>
      </c>
      <c r="E1173" s="38" t="s">
        <v>739</v>
      </c>
      <c r="F1173" s="38" t="s">
        <v>739</v>
      </c>
      <c r="G1173" s="904">
        <v>4</v>
      </c>
      <c r="H1173" s="32" t="s">
        <v>742</v>
      </c>
      <c r="I1173" s="315"/>
      <c r="J1173" s="159">
        <v>0</v>
      </c>
      <c r="K1173" s="58">
        <v>0</v>
      </c>
      <c r="L1173" s="199">
        <f>J1173+K1173</f>
        <v>0</v>
      </c>
      <c r="M1173" s="200">
        <f>L1173*(G1173+I1173)</f>
        <v>0</v>
      </c>
      <c r="O1173" s="77" t="b">
        <f t="shared" si="166"/>
        <v>0</v>
      </c>
      <c r="P1173" s="77" t="b">
        <f t="shared" si="167"/>
        <v>0</v>
      </c>
      <c r="Q1173" s="77" t="b">
        <f t="shared" si="168"/>
        <v>0</v>
      </c>
      <c r="R1173" s="77">
        <f t="shared" si="169"/>
        <v>0</v>
      </c>
      <c r="T1173" s="77">
        <v>1173</v>
      </c>
    </row>
    <row r="1174" spans="1:20" s="5" customFormat="1" outlineLevel="1">
      <c r="A1174" s="29"/>
      <c r="B1174" s="606">
        <v>400</v>
      </c>
      <c r="C1174" s="616">
        <v>413</v>
      </c>
      <c r="D1174" s="146">
        <v>25</v>
      </c>
      <c r="E1174" s="38" t="s">
        <v>874</v>
      </c>
      <c r="F1174" s="38" t="s">
        <v>874</v>
      </c>
      <c r="G1174" s="904">
        <v>4</v>
      </c>
      <c r="H1174" s="32" t="s">
        <v>742</v>
      </c>
      <c r="I1174" s="315"/>
      <c r="J1174" s="159">
        <v>0</v>
      </c>
      <c r="K1174" s="58">
        <v>0</v>
      </c>
      <c r="L1174" s="199">
        <f>J1174+K1174</f>
        <v>0</v>
      </c>
      <c r="M1174" s="200">
        <f>L1174*(G1174+I1174)</f>
        <v>0</v>
      </c>
      <c r="O1174" s="77" t="b">
        <f t="shared" si="166"/>
        <v>0</v>
      </c>
      <c r="P1174" s="77" t="b">
        <f t="shared" si="167"/>
        <v>0</v>
      </c>
      <c r="Q1174" s="77" t="b">
        <f t="shared" si="168"/>
        <v>0</v>
      </c>
      <c r="R1174" s="77">
        <f t="shared" si="169"/>
        <v>0</v>
      </c>
      <c r="T1174" s="77">
        <v>1174</v>
      </c>
    </row>
    <row r="1175" spans="1:20" s="5" customFormat="1" outlineLevel="1">
      <c r="A1175" s="29"/>
      <c r="B1175" s="606">
        <v>400</v>
      </c>
      <c r="C1175" s="616">
        <v>413</v>
      </c>
      <c r="D1175" s="146">
        <v>26</v>
      </c>
      <c r="E1175" s="38" t="s">
        <v>746</v>
      </c>
      <c r="F1175" s="38" t="s">
        <v>746</v>
      </c>
      <c r="G1175" s="904">
        <v>2</v>
      </c>
      <c r="H1175" s="32" t="s">
        <v>742</v>
      </c>
      <c r="I1175" s="315"/>
      <c r="J1175" s="159">
        <v>0</v>
      </c>
      <c r="K1175" s="58">
        <v>0</v>
      </c>
      <c r="L1175" s="199">
        <f>J1175+K1175</f>
        <v>0</v>
      </c>
      <c r="M1175" s="200">
        <f>L1175*(G1175+I1175)</f>
        <v>0</v>
      </c>
      <c r="O1175" s="77" t="b">
        <f t="shared" si="166"/>
        <v>0</v>
      </c>
      <c r="P1175" s="77" t="b">
        <f t="shared" si="167"/>
        <v>0</v>
      </c>
      <c r="Q1175" s="77" t="b">
        <f t="shared" si="168"/>
        <v>0</v>
      </c>
      <c r="R1175" s="77">
        <f t="shared" si="169"/>
        <v>0</v>
      </c>
      <c r="T1175" s="77">
        <v>1175</v>
      </c>
    </row>
    <row r="1176" spans="1:20" s="5" customFormat="1" ht="90" outlineLevel="1">
      <c r="A1176" s="29"/>
      <c r="B1176" s="606">
        <v>400</v>
      </c>
      <c r="C1176" s="616">
        <v>413</v>
      </c>
      <c r="D1176" s="146">
        <v>27</v>
      </c>
      <c r="E1176" s="38" t="s">
        <v>962</v>
      </c>
      <c r="F1176" s="38" t="s">
        <v>963</v>
      </c>
      <c r="G1176" s="904">
        <v>1</v>
      </c>
      <c r="H1176" s="32" t="s">
        <v>742</v>
      </c>
      <c r="I1176" s="315"/>
      <c r="J1176" s="159">
        <v>0</v>
      </c>
      <c r="K1176" s="58">
        <v>0</v>
      </c>
      <c r="L1176" s="199">
        <f>J1176+K1176</f>
        <v>0</v>
      </c>
      <c r="M1176" s="200">
        <f>L1176*(G1176+I1176)</f>
        <v>0</v>
      </c>
      <c r="O1176" s="77" t="b">
        <f t="shared" si="166"/>
        <v>0</v>
      </c>
      <c r="P1176" s="77" t="b">
        <f t="shared" si="167"/>
        <v>0</v>
      </c>
      <c r="Q1176" s="77" t="b">
        <f t="shared" si="168"/>
        <v>0</v>
      </c>
      <c r="R1176" s="77">
        <f t="shared" si="169"/>
        <v>0</v>
      </c>
      <c r="T1176" s="77">
        <v>1176</v>
      </c>
    </row>
    <row r="1177" spans="1:20" s="5" customFormat="1" ht="33.75" outlineLevel="1">
      <c r="A1177" s="29"/>
      <c r="B1177" s="606">
        <v>400</v>
      </c>
      <c r="C1177" s="616">
        <v>413</v>
      </c>
      <c r="D1177" s="146">
        <v>28</v>
      </c>
      <c r="E1177" s="38" t="s">
        <v>871</v>
      </c>
      <c r="F1177" s="38" t="s">
        <v>872</v>
      </c>
      <c r="G1177" s="904">
        <v>40</v>
      </c>
      <c r="H1177" s="32" t="s">
        <v>742</v>
      </c>
      <c r="I1177" s="315"/>
      <c r="J1177" s="159">
        <v>0</v>
      </c>
      <c r="K1177" s="58">
        <v>0</v>
      </c>
      <c r="L1177" s="199">
        <f>J1177+K1177</f>
        <v>0</v>
      </c>
      <c r="M1177" s="200">
        <f>L1177*(G1177+I1177)</f>
        <v>0</v>
      </c>
      <c r="O1177" s="77" t="b">
        <f t="shared" si="166"/>
        <v>0</v>
      </c>
      <c r="P1177" s="77" t="b">
        <f t="shared" si="167"/>
        <v>0</v>
      </c>
      <c r="Q1177" s="77" t="b">
        <f t="shared" si="168"/>
        <v>0</v>
      </c>
      <c r="R1177" s="77">
        <f t="shared" si="169"/>
        <v>0</v>
      </c>
      <c r="T1177" s="77">
        <v>1177</v>
      </c>
    </row>
    <row r="1178" spans="1:20" s="5" customFormat="1" ht="67.5" outlineLevel="1">
      <c r="A1178" s="29"/>
      <c r="B1178" s="606">
        <v>400</v>
      </c>
      <c r="C1178" s="616">
        <v>413</v>
      </c>
      <c r="D1178" s="146">
        <v>29</v>
      </c>
      <c r="E1178" s="274" t="s">
        <v>882</v>
      </c>
      <c r="F1178" s="274" t="s">
        <v>883</v>
      </c>
      <c r="G1178" s="904">
        <v>2</v>
      </c>
      <c r="H1178" s="32" t="s">
        <v>742</v>
      </c>
      <c r="I1178" s="315"/>
      <c r="J1178" s="159">
        <v>0</v>
      </c>
      <c r="K1178" s="58">
        <v>0</v>
      </c>
      <c r="L1178" s="199">
        <f t="shared" ref="L1178:L1204" si="170">J1178+K1178</f>
        <v>0</v>
      </c>
      <c r="M1178" s="200">
        <f t="shared" ref="M1178:M1204" si="171">L1178*(G1178+I1178)</f>
        <v>0</v>
      </c>
      <c r="O1178" s="77" t="b">
        <f t="shared" si="166"/>
        <v>0</v>
      </c>
      <c r="P1178" s="77" t="b">
        <f t="shared" si="167"/>
        <v>0</v>
      </c>
      <c r="Q1178" s="77" t="b">
        <f t="shared" si="168"/>
        <v>0</v>
      </c>
      <c r="R1178" s="77">
        <f t="shared" si="169"/>
        <v>0</v>
      </c>
      <c r="T1178" s="77">
        <v>1179</v>
      </c>
    </row>
    <row r="1179" spans="1:20" s="5" customFormat="1" ht="45" outlineLevel="1">
      <c r="A1179" s="29"/>
      <c r="B1179" s="606">
        <v>400</v>
      </c>
      <c r="C1179" s="616">
        <v>413</v>
      </c>
      <c r="D1179" s="146">
        <v>30</v>
      </c>
      <c r="E1179" s="120" t="s">
        <v>5628</v>
      </c>
      <c r="F1179" s="120" t="s">
        <v>5629</v>
      </c>
      <c r="G1179" s="904">
        <v>2</v>
      </c>
      <c r="H1179" s="32" t="s">
        <v>742</v>
      </c>
      <c r="I1179" s="315"/>
      <c r="J1179" s="159">
        <v>0</v>
      </c>
      <c r="K1179" s="58">
        <v>0</v>
      </c>
      <c r="L1179" s="199">
        <f t="shared" si="170"/>
        <v>0</v>
      </c>
      <c r="M1179" s="200">
        <f t="shared" si="171"/>
        <v>0</v>
      </c>
      <c r="O1179" s="77" t="b">
        <f t="shared" si="166"/>
        <v>0</v>
      </c>
      <c r="P1179" s="77" t="b">
        <f t="shared" si="167"/>
        <v>0</v>
      </c>
      <c r="Q1179" s="77" t="b">
        <f t="shared" si="168"/>
        <v>0</v>
      </c>
      <c r="R1179" s="77">
        <f t="shared" si="169"/>
        <v>0</v>
      </c>
      <c r="T1179" s="77">
        <v>1180</v>
      </c>
    </row>
    <row r="1180" spans="1:20" s="5" customFormat="1" ht="33.75" outlineLevel="1">
      <c r="A1180" s="29"/>
      <c r="B1180" s="606">
        <v>400</v>
      </c>
      <c r="C1180" s="616">
        <v>413</v>
      </c>
      <c r="D1180" s="146">
        <v>31</v>
      </c>
      <c r="E1180" s="38" t="s">
        <v>964</v>
      </c>
      <c r="F1180" s="38" t="s">
        <v>965</v>
      </c>
      <c r="G1180" s="904">
        <v>1</v>
      </c>
      <c r="H1180" s="32" t="s">
        <v>742</v>
      </c>
      <c r="I1180" s="315"/>
      <c r="J1180" s="159">
        <v>0</v>
      </c>
      <c r="K1180" s="58">
        <v>0</v>
      </c>
      <c r="L1180" s="199">
        <f t="shared" si="170"/>
        <v>0</v>
      </c>
      <c r="M1180" s="200">
        <f t="shared" si="171"/>
        <v>0</v>
      </c>
      <c r="O1180" s="77" t="b">
        <f t="shared" si="166"/>
        <v>0</v>
      </c>
      <c r="P1180" s="77" t="b">
        <f t="shared" si="167"/>
        <v>0</v>
      </c>
      <c r="Q1180" s="77" t="b">
        <f t="shared" si="168"/>
        <v>0</v>
      </c>
      <c r="R1180" s="77">
        <f t="shared" si="169"/>
        <v>0</v>
      </c>
      <c r="T1180" s="77">
        <v>1181</v>
      </c>
    </row>
    <row r="1181" spans="1:20" s="5" customFormat="1" ht="33.75" outlineLevel="1">
      <c r="A1181" s="29"/>
      <c r="B1181" s="606">
        <v>400</v>
      </c>
      <c r="C1181" s="616">
        <v>413</v>
      </c>
      <c r="D1181" s="146">
        <v>32</v>
      </c>
      <c r="E1181" s="38" t="s">
        <v>966</v>
      </c>
      <c r="F1181" s="38" t="s">
        <v>967</v>
      </c>
      <c r="G1181" s="904">
        <v>1</v>
      </c>
      <c r="H1181" s="32" t="s">
        <v>742</v>
      </c>
      <c r="I1181" s="315"/>
      <c r="J1181" s="159">
        <v>0</v>
      </c>
      <c r="K1181" s="58">
        <v>0</v>
      </c>
      <c r="L1181" s="199">
        <f t="shared" si="170"/>
        <v>0</v>
      </c>
      <c r="M1181" s="200">
        <f t="shared" si="171"/>
        <v>0</v>
      </c>
      <c r="O1181" s="77" t="b">
        <f t="shared" si="166"/>
        <v>0</v>
      </c>
      <c r="P1181" s="77" t="b">
        <f t="shared" si="167"/>
        <v>0</v>
      </c>
      <c r="Q1181" s="77" t="b">
        <f t="shared" si="168"/>
        <v>0</v>
      </c>
      <c r="R1181" s="77">
        <f t="shared" si="169"/>
        <v>0</v>
      </c>
      <c r="T1181" s="77">
        <v>1182</v>
      </c>
    </row>
    <row r="1182" spans="1:20" s="5" customFormat="1" ht="33.75" outlineLevel="1">
      <c r="A1182" s="29"/>
      <c r="B1182" s="606">
        <v>400</v>
      </c>
      <c r="C1182" s="616">
        <v>413</v>
      </c>
      <c r="D1182" s="146">
        <v>33</v>
      </c>
      <c r="E1182" s="38" t="s">
        <v>968</v>
      </c>
      <c r="F1182" s="38" t="s">
        <v>969</v>
      </c>
      <c r="G1182" s="904">
        <v>1</v>
      </c>
      <c r="H1182" s="32" t="s">
        <v>742</v>
      </c>
      <c r="I1182" s="315"/>
      <c r="J1182" s="159">
        <v>0</v>
      </c>
      <c r="K1182" s="58">
        <v>0</v>
      </c>
      <c r="L1182" s="199">
        <f t="shared" si="170"/>
        <v>0</v>
      </c>
      <c r="M1182" s="200">
        <f t="shared" si="171"/>
        <v>0</v>
      </c>
      <c r="O1182" s="77" t="b">
        <f t="shared" si="166"/>
        <v>0</v>
      </c>
      <c r="P1182" s="77" t="b">
        <f t="shared" si="167"/>
        <v>0</v>
      </c>
      <c r="Q1182" s="77" t="b">
        <f t="shared" si="168"/>
        <v>0</v>
      </c>
      <c r="R1182" s="77">
        <f t="shared" si="169"/>
        <v>0</v>
      </c>
      <c r="T1182" s="77">
        <v>1183</v>
      </c>
    </row>
    <row r="1183" spans="1:20" s="5" customFormat="1" outlineLevel="1">
      <c r="A1183" s="29"/>
      <c r="B1183" s="606">
        <v>400</v>
      </c>
      <c r="C1183" s="616">
        <v>413</v>
      </c>
      <c r="D1183" s="146">
        <v>34</v>
      </c>
      <c r="E1183" s="120" t="s">
        <v>910</v>
      </c>
      <c r="F1183" s="38" t="s">
        <v>911</v>
      </c>
      <c r="G1183" s="904">
        <v>1</v>
      </c>
      <c r="H1183" s="32" t="s">
        <v>786</v>
      </c>
      <c r="I1183" s="315"/>
      <c r="J1183" s="159">
        <v>0</v>
      </c>
      <c r="K1183" s="58">
        <v>0</v>
      </c>
      <c r="L1183" s="199">
        <f t="shared" si="170"/>
        <v>0</v>
      </c>
      <c r="M1183" s="200">
        <f t="shared" si="171"/>
        <v>0</v>
      </c>
      <c r="O1183" s="77" t="b">
        <f t="shared" si="166"/>
        <v>0</v>
      </c>
      <c r="P1183" s="77" t="b">
        <f t="shared" si="167"/>
        <v>0</v>
      </c>
      <c r="Q1183" s="77" t="b">
        <f t="shared" si="168"/>
        <v>0</v>
      </c>
      <c r="R1183" s="77">
        <f t="shared" si="169"/>
        <v>0</v>
      </c>
      <c r="T1183" s="77">
        <v>1184</v>
      </c>
    </row>
    <row r="1184" spans="1:20" s="5" customFormat="1" ht="22.5" outlineLevel="1">
      <c r="A1184" s="29"/>
      <c r="B1184" s="606">
        <v>400</v>
      </c>
      <c r="C1184" s="616">
        <v>413</v>
      </c>
      <c r="D1184" s="146">
        <v>35</v>
      </c>
      <c r="E1184" s="38" t="s">
        <v>912</v>
      </c>
      <c r="F1184" s="38" t="s">
        <v>913</v>
      </c>
      <c r="G1184" s="904">
        <v>1</v>
      </c>
      <c r="H1184" s="32" t="s">
        <v>786</v>
      </c>
      <c r="I1184" s="315"/>
      <c r="J1184" s="159">
        <v>0</v>
      </c>
      <c r="K1184" s="58">
        <v>0</v>
      </c>
      <c r="L1184" s="199">
        <f t="shared" si="170"/>
        <v>0</v>
      </c>
      <c r="M1184" s="200">
        <f t="shared" si="171"/>
        <v>0</v>
      </c>
      <c r="O1184" s="77" t="b">
        <f t="shared" si="166"/>
        <v>0</v>
      </c>
      <c r="P1184" s="77" t="b">
        <f t="shared" si="167"/>
        <v>0</v>
      </c>
      <c r="Q1184" s="77" t="b">
        <f t="shared" si="168"/>
        <v>0</v>
      </c>
      <c r="R1184" s="77">
        <f t="shared" si="169"/>
        <v>0</v>
      </c>
      <c r="T1184" s="77">
        <v>1185</v>
      </c>
    </row>
    <row r="1185" spans="1:20" s="5" customFormat="1" ht="123.75" outlineLevel="1">
      <c r="A1185" s="29"/>
      <c r="B1185" s="606">
        <v>400</v>
      </c>
      <c r="C1185" s="616">
        <v>413</v>
      </c>
      <c r="D1185" s="146">
        <v>36</v>
      </c>
      <c r="E1185" s="120" t="s">
        <v>914</v>
      </c>
      <c r="F1185" s="125" t="s">
        <v>915</v>
      </c>
      <c r="G1185" s="904">
        <v>3980</v>
      </c>
      <c r="H1185" s="32" t="s">
        <v>286</v>
      </c>
      <c r="I1185" s="315"/>
      <c r="J1185" s="159">
        <v>0</v>
      </c>
      <c r="K1185" s="58">
        <v>0</v>
      </c>
      <c r="L1185" s="199">
        <f t="shared" si="170"/>
        <v>0</v>
      </c>
      <c r="M1185" s="200">
        <f t="shared" si="171"/>
        <v>0</v>
      </c>
      <c r="O1185" s="77" t="b">
        <f t="shared" si="166"/>
        <v>0</v>
      </c>
      <c r="P1185" s="77" t="b">
        <f t="shared" si="167"/>
        <v>0</v>
      </c>
      <c r="Q1185" s="77" t="b">
        <f t="shared" si="168"/>
        <v>0</v>
      </c>
      <c r="R1185" s="77">
        <f t="shared" si="169"/>
        <v>0</v>
      </c>
      <c r="T1185" s="77">
        <v>1186</v>
      </c>
    </row>
    <row r="1186" spans="1:20" s="5" customFormat="1" ht="22.5" outlineLevel="1">
      <c r="A1186" s="29"/>
      <c r="B1186" s="606">
        <v>400</v>
      </c>
      <c r="C1186" s="616">
        <v>413</v>
      </c>
      <c r="D1186" s="146">
        <v>37</v>
      </c>
      <c r="E1186" s="122" t="s">
        <v>970</v>
      </c>
      <c r="F1186" s="123" t="s">
        <v>917</v>
      </c>
      <c r="G1186" s="904">
        <v>1</v>
      </c>
      <c r="H1186" s="32" t="s">
        <v>786</v>
      </c>
      <c r="I1186" s="315"/>
      <c r="J1186" s="159">
        <v>0</v>
      </c>
      <c r="K1186" s="58">
        <v>0</v>
      </c>
      <c r="L1186" s="199">
        <f t="shared" si="170"/>
        <v>0</v>
      </c>
      <c r="M1186" s="200">
        <f t="shared" si="171"/>
        <v>0</v>
      </c>
      <c r="O1186" s="77" t="b">
        <f t="shared" si="166"/>
        <v>0</v>
      </c>
      <c r="P1186" s="77" t="b">
        <f t="shared" si="167"/>
        <v>0</v>
      </c>
      <c r="Q1186" s="77" t="b">
        <f t="shared" si="168"/>
        <v>0</v>
      </c>
      <c r="R1186" s="77">
        <f t="shared" si="169"/>
        <v>0</v>
      </c>
      <c r="T1186" s="77">
        <v>1187</v>
      </c>
    </row>
    <row r="1187" spans="1:20" s="5" customFormat="1" outlineLevel="1">
      <c r="A1187" s="29"/>
      <c r="B1187" s="606">
        <v>400</v>
      </c>
      <c r="C1187" s="616">
        <v>413</v>
      </c>
      <c r="D1187" s="146">
        <v>38</v>
      </c>
      <c r="E1187" s="124" t="s">
        <v>918</v>
      </c>
      <c r="F1187" s="125" t="s">
        <v>919</v>
      </c>
      <c r="G1187" s="904">
        <v>1</v>
      </c>
      <c r="H1187" s="32" t="s">
        <v>786</v>
      </c>
      <c r="I1187" s="315"/>
      <c r="J1187" s="159">
        <v>0</v>
      </c>
      <c r="K1187" s="58">
        <v>0</v>
      </c>
      <c r="L1187" s="199">
        <f t="shared" si="170"/>
        <v>0</v>
      </c>
      <c r="M1187" s="200">
        <f t="shared" si="171"/>
        <v>0</v>
      </c>
      <c r="O1187" s="77" t="b">
        <f t="shared" si="166"/>
        <v>0</v>
      </c>
      <c r="P1187" s="77" t="b">
        <f t="shared" si="167"/>
        <v>0</v>
      </c>
      <c r="Q1187" s="77" t="b">
        <f t="shared" si="168"/>
        <v>0</v>
      </c>
      <c r="R1187" s="77">
        <f t="shared" si="169"/>
        <v>0</v>
      </c>
      <c r="T1187" s="77">
        <v>1188</v>
      </c>
    </row>
    <row r="1188" spans="1:20" s="5" customFormat="1" ht="22.5" outlineLevel="1">
      <c r="A1188" s="29"/>
      <c r="B1188" s="606">
        <v>400</v>
      </c>
      <c r="C1188" s="616">
        <v>413</v>
      </c>
      <c r="D1188" s="146">
        <v>39</v>
      </c>
      <c r="E1188" s="124" t="s">
        <v>920</v>
      </c>
      <c r="F1188" s="125" t="s">
        <v>921</v>
      </c>
      <c r="G1188" s="904">
        <v>1</v>
      </c>
      <c r="H1188" s="32" t="s">
        <v>786</v>
      </c>
      <c r="I1188" s="315"/>
      <c r="J1188" s="159">
        <v>0</v>
      </c>
      <c r="K1188" s="58">
        <v>0</v>
      </c>
      <c r="L1188" s="199">
        <f t="shared" si="170"/>
        <v>0</v>
      </c>
      <c r="M1188" s="200">
        <f t="shared" si="171"/>
        <v>0</v>
      </c>
      <c r="O1188" s="77" t="b">
        <f t="shared" si="166"/>
        <v>0</v>
      </c>
      <c r="P1188" s="77" t="b">
        <f t="shared" si="167"/>
        <v>0</v>
      </c>
      <c r="Q1188" s="77" t="b">
        <f t="shared" si="168"/>
        <v>0</v>
      </c>
      <c r="R1188" s="77">
        <f t="shared" si="169"/>
        <v>0</v>
      </c>
      <c r="T1188" s="77">
        <v>1189</v>
      </c>
    </row>
    <row r="1189" spans="1:20" s="5" customFormat="1" outlineLevel="1">
      <c r="A1189" s="29"/>
      <c r="B1189" s="606">
        <v>400</v>
      </c>
      <c r="C1189" s="616">
        <v>413</v>
      </c>
      <c r="D1189" s="146">
        <v>40</v>
      </c>
      <c r="E1189" s="124" t="s">
        <v>922</v>
      </c>
      <c r="F1189" s="125" t="s">
        <v>923</v>
      </c>
      <c r="G1189" s="904">
        <v>1</v>
      </c>
      <c r="H1189" s="32" t="s">
        <v>786</v>
      </c>
      <c r="I1189" s="315"/>
      <c r="J1189" s="159">
        <v>0</v>
      </c>
      <c r="K1189" s="58">
        <v>0</v>
      </c>
      <c r="L1189" s="199">
        <f t="shared" si="170"/>
        <v>0</v>
      </c>
      <c r="M1189" s="200">
        <f t="shared" si="171"/>
        <v>0</v>
      </c>
      <c r="O1189" s="77" t="b">
        <f t="shared" si="166"/>
        <v>0</v>
      </c>
      <c r="P1189" s="77" t="b">
        <f t="shared" si="167"/>
        <v>0</v>
      </c>
      <c r="Q1189" s="77" t="b">
        <f t="shared" si="168"/>
        <v>0</v>
      </c>
      <c r="R1189" s="77">
        <f t="shared" si="169"/>
        <v>0</v>
      </c>
      <c r="T1189" s="77">
        <v>1190</v>
      </c>
    </row>
    <row r="1190" spans="1:20" s="5" customFormat="1" ht="22.5" outlineLevel="1">
      <c r="A1190" s="29"/>
      <c r="B1190" s="606">
        <v>400</v>
      </c>
      <c r="C1190" s="616">
        <v>413</v>
      </c>
      <c r="D1190" s="146">
        <v>41</v>
      </c>
      <c r="E1190" s="124" t="s">
        <v>924</v>
      </c>
      <c r="F1190" s="125" t="s">
        <v>925</v>
      </c>
      <c r="G1190" s="904">
        <v>1</v>
      </c>
      <c r="H1190" s="32" t="s">
        <v>786</v>
      </c>
      <c r="I1190" s="315"/>
      <c r="J1190" s="159">
        <v>0</v>
      </c>
      <c r="K1190" s="58">
        <v>0</v>
      </c>
      <c r="L1190" s="199">
        <f t="shared" si="170"/>
        <v>0</v>
      </c>
      <c r="M1190" s="200">
        <f t="shared" si="171"/>
        <v>0</v>
      </c>
      <c r="O1190" s="77" t="b">
        <f t="shared" si="166"/>
        <v>0</v>
      </c>
      <c r="P1190" s="77" t="b">
        <f t="shared" si="167"/>
        <v>0</v>
      </c>
      <c r="Q1190" s="77" t="b">
        <f t="shared" si="168"/>
        <v>0</v>
      </c>
      <c r="R1190" s="77">
        <f t="shared" si="169"/>
        <v>0</v>
      </c>
      <c r="T1190" s="77">
        <v>1191</v>
      </c>
    </row>
    <row r="1191" spans="1:20" s="5" customFormat="1" ht="22.5" outlineLevel="1">
      <c r="A1191" s="29"/>
      <c r="B1191" s="606">
        <v>400</v>
      </c>
      <c r="C1191" s="616">
        <v>413</v>
      </c>
      <c r="D1191" s="146">
        <v>42</v>
      </c>
      <c r="E1191" s="124" t="s">
        <v>926</v>
      </c>
      <c r="F1191" s="125" t="s">
        <v>927</v>
      </c>
      <c r="G1191" s="904">
        <v>1</v>
      </c>
      <c r="H1191" s="32" t="s">
        <v>786</v>
      </c>
      <c r="I1191" s="315"/>
      <c r="J1191" s="159">
        <v>0</v>
      </c>
      <c r="K1191" s="58">
        <v>0</v>
      </c>
      <c r="L1191" s="199">
        <f t="shared" si="170"/>
        <v>0</v>
      </c>
      <c r="M1191" s="200">
        <f t="shared" si="171"/>
        <v>0</v>
      </c>
      <c r="O1191" s="77" t="b">
        <f t="shared" si="166"/>
        <v>0</v>
      </c>
      <c r="P1191" s="77" t="b">
        <f t="shared" si="167"/>
        <v>0</v>
      </c>
      <c r="Q1191" s="77" t="b">
        <f t="shared" si="168"/>
        <v>0</v>
      </c>
      <c r="R1191" s="77">
        <f t="shared" si="169"/>
        <v>0</v>
      </c>
      <c r="T1191" s="77">
        <v>1192</v>
      </c>
    </row>
    <row r="1192" spans="1:20" s="5" customFormat="1" outlineLevel="1">
      <c r="A1192" s="29"/>
      <c r="B1192" s="606">
        <v>400</v>
      </c>
      <c r="C1192" s="616">
        <v>413</v>
      </c>
      <c r="D1192" s="146">
        <v>43</v>
      </c>
      <c r="E1192" s="124" t="s">
        <v>928</v>
      </c>
      <c r="F1192" s="125" t="s">
        <v>929</v>
      </c>
      <c r="G1192" s="904">
        <v>1</v>
      </c>
      <c r="H1192" s="32" t="s">
        <v>786</v>
      </c>
      <c r="I1192" s="315"/>
      <c r="J1192" s="159">
        <v>0</v>
      </c>
      <c r="K1192" s="58">
        <v>0</v>
      </c>
      <c r="L1192" s="199">
        <f t="shared" si="170"/>
        <v>0</v>
      </c>
      <c r="M1192" s="200">
        <f t="shared" si="171"/>
        <v>0</v>
      </c>
      <c r="O1192" s="77" t="b">
        <f t="shared" si="166"/>
        <v>0</v>
      </c>
      <c r="P1192" s="77" t="b">
        <f t="shared" si="167"/>
        <v>0</v>
      </c>
      <c r="Q1192" s="77" t="b">
        <f t="shared" si="168"/>
        <v>0</v>
      </c>
      <c r="R1192" s="77">
        <f t="shared" si="169"/>
        <v>0</v>
      </c>
      <c r="T1192" s="77">
        <v>1193</v>
      </c>
    </row>
    <row r="1193" spans="1:20" s="5" customFormat="1" outlineLevel="1">
      <c r="A1193" s="29"/>
      <c r="B1193" s="606">
        <v>400</v>
      </c>
      <c r="C1193" s="616">
        <v>413</v>
      </c>
      <c r="D1193" s="146">
        <v>44</v>
      </c>
      <c r="E1193" s="124" t="s">
        <v>930</v>
      </c>
      <c r="F1193" s="125" t="s">
        <v>931</v>
      </c>
      <c r="G1193" s="904">
        <v>1</v>
      </c>
      <c r="H1193" s="32" t="s">
        <v>786</v>
      </c>
      <c r="I1193" s="315"/>
      <c r="J1193" s="159">
        <v>0</v>
      </c>
      <c r="K1193" s="58">
        <v>0</v>
      </c>
      <c r="L1193" s="199">
        <f t="shared" si="170"/>
        <v>0</v>
      </c>
      <c r="M1193" s="200">
        <f t="shared" si="171"/>
        <v>0</v>
      </c>
      <c r="O1193" s="77" t="b">
        <f t="shared" si="166"/>
        <v>0</v>
      </c>
      <c r="P1193" s="77" t="b">
        <f t="shared" si="167"/>
        <v>0</v>
      </c>
      <c r="Q1193" s="77" t="b">
        <f t="shared" si="168"/>
        <v>0</v>
      </c>
      <c r="R1193" s="77">
        <f t="shared" si="169"/>
        <v>0</v>
      </c>
      <c r="T1193" s="77">
        <v>1194</v>
      </c>
    </row>
    <row r="1194" spans="1:20" s="5" customFormat="1" outlineLevel="1">
      <c r="A1194" s="29"/>
      <c r="B1194" s="606">
        <v>400</v>
      </c>
      <c r="C1194" s="616">
        <v>413</v>
      </c>
      <c r="D1194" s="146">
        <v>45</v>
      </c>
      <c r="E1194" s="124" t="s">
        <v>932</v>
      </c>
      <c r="F1194" s="125" t="s">
        <v>933</v>
      </c>
      <c r="G1194" s="904">
        <v>1</v>
      </c>
      <c r="H1194" s="32" t="s">
        <v>786</v>
      </c>
      <c r="I1194" s="315"/>
      <c r="J1194" s="159">
        <v>0</v>
      </c>
      <c r="K1194" s="58">
        <v>0</v>
      </c>
      <c r="L1194" s="199">
        <f t="shared" si="170"/>
        <v>0</v>
      </c>
      <c r="M1194" s="200">
        <f t="shared" si="171"/>
        <v>0</v>
      </c>
      <c r="O1194" s="77" t="b">
        <f t="shared" si="166"/>
        <v>0</v>
      </c>
      <c r="P1194" s="77" t="b">
        <f t="shared" si="167"/>
        <v>0</v>
      </c>
      <c r="Q1194" s="77" t="b">
        <f t="shared" si="168"/>
        <v>0</v>
      </c>
      <c r="R1194" s="77">
        <f t="shared" si="169"/>
        <v>0</v>
      </c>
      <c r="T1194" s="77">
        <v>1195</v>
      </c>
    </row>
    <row r="1195" spans="1:20" s="5" customFormat="1" ht="22.5" outlineLevel="1">
      <c r="A1195" s="29"/>
      <c r="B1195" s="606">
        <v>400</v>
      </c>
      <c r="C1195" s="616">
        <v>413</v>
      </c>
      <c r="D1195" s="146">
        <v>46</v>
      </c>
      <c r="E1195" s="124" t="s">
        <v>934</v>
      </c>
      <c r="F1195" s="125" t="s">
        <v>935</v>
      </c>
      <c r="G1195" s="904">
        <v>1</v>
      </c>
      <c r="H1195" s="32" t="s">
        <v>786</v>
      </c>
      <c r="I1195" s="315"/>
      <c r="J1195" s="159">
        <v>0</v>
      </c>
      <c r="K1195" s="58">
        <v>0</v>
      </c>
      <c r="L1195" s="199">
        <f t="shared" si="170"/>
        <v>0</v>
      </c>
      <c r="M1195" s="200">
        <f t="shared" si="171"/>
        <v>0</v>
      </c>
      <c r="O1195" s="77" t="b">
        <f t="shared" si="166"/>
        <v>0</v>
      </c>
      <c r="P1195" s="77" t="b">
        <f t="shared" si="167"/>
        <v>0</v>
      </c>
      <c r="Q1195" s="77" t="b">
        <f t="shared" si="168"/>
        <v>0</v>
      </c>
      <c r="R1195" s="77">
        <f t="shared" si="169"/>
        <v>0</v>
      </c>
      <c r="T1195" s="77">
        <v>1196</v>
      </c>
    </row>
    <row r="1196" spans="1:20" s="5" customFormat="1" outlineLevel="1">
      <c r="A1196" s="29"/>
      <c r="B1196" s="606">
        <v>400</v>
      </c>
      <c r="C1196" s="616">
        <v>413</v>
      </c>
      <c r="D1196" s="146">
        <v>47</v>
      </c>
      <c r="E1196" s="124" t="s">
        <v>936</v>
      </c>
      <c r="F1196" s="125" t="s">
        <v>937</v>
      </c>
      <c r="G1196" s="904">
        <v>1</v>
      </c>
      <c r="H1196" s="32" t="s">
        <v>786</v>
      </c>
      <c r="I1196" s="315"/>
      <c r="J1196" s="159">
        <v>0</v>
      </c>
      <c r="K1196" s="58">
        <v>0</v>
      </c>
      <c r="L1196" s="199">
        <f t="shared" si="170"/>
        <v>0</v>
      </c>
      <c r="M1196" s="200">
        <f t="shared" si="171"/>
        <v>0</v>
      </c>
      <c r="O1196" s="77" t="b">
        <f t="shared" si="166"/>
        <v>0</v>
      </c>
      <c r="P1196" s="77" t="b">
        <f t="shared" si="167"/>
        <v>0</v>
      </c>
      <c r="Q1196" s="77" t="b">
        <f t="shared" si="168"/>
        <v>0</v>
      </c>
      <c r="R1196" s="77">
        <f t="shared" si="169"/>
        <v>0</v>
      </c>
      <c r="T1196" s="77">
        <v>1197</v>
      </c>
    </row>
    <row r="1197" spans="1:20" s="5" customFormat="1" outlineLevel="1">
      <c r="A1197" s="29"/>
      <c r="B1197" s="606">
        <v>400</v>
      </c>
      <c r="C1197" s="616">
        <v>413</v>
      </c>
      <c r="D1197" s="146">
        <v>48</v>
      </c>
      <c r="E1197" s="124" t="s">
        <v>938</v>
      </c>
      <c r="F1197" s="125" t="s">
        <v>939</v>
      </c>
      <c r="G1197" s="904">
        <v>1</v>
      </c>
      <c r="H1197" s="32" t="s">
        <v>786</v>
      </c>
      <c r="I1197" s="315"/>
      <c r="J1197" s="159">
        <v>0</v>
      </c>
      <c r="K1197" s="58">
        <v>0</v>
      </c>
      <c r="L1197" s="199">
        <f t="shared" si="170"/>
        <v>0</v>
      </c>
      <c r="M1197" s="200">
        <f t="shared" si="171"/>
        <v>0</v>
      </c>
      <c r="O1197" s="77" t="b">
        <f t="shared" si="166"/>
        <v>0</v>
      </c>
      <c r="P1197" s="77" t="b">
        <f t="shared" si="167"/>
        <v>0</v>
      </c>
      <c r="Q1197" s="77" t="b">
        <f t="shared" si="168"/>
        <v>0</v>
      </c>
      <c r="R1197" s="77">
        <f t="shared" si="169"/>
        <v>0</v>
      </c>
      <c r="T1197" s="77">
        <v>1198</v>
      </c>
    </row>
    <row r="1198" spans="1:20" s="5" customFormat="1" outlineLevel="1">
      <c r="A1198" s="29"/>
      <c r="B1198" s="606">
        <v>400</v>
      </c>
      <c r="C1198" s="616">
        <v>413</v>
      </c>
      <c r="D1198" s="146">
        <v>49</v>
      </c>
      <c r="E1198" s="124" t="s">
        <v>940</v>
      </c>
      <c r="F1198" s="125" t="s">
        <v>941</v>
      </c>
      <c r="G1198" s="904">
        <v>1</v>
      </c>
      <c r="H1198" s="32" t="s">
        <v>786</v>
      </c>
      <c r="I1198" s="315"/>
      <c r="J1198" s="159">
        <v>0</v>
      </c>
      <c r="K1198" s="58">
        <v>0</v>
      </c>
      <c r="L1198" s="199">
        <f t="shared" si="170"/>
        <v>0</v>
      </c>
      <c r="M1198" s="200">
        <f t="shared" si="171"/>
        <v>0</v>
      </c>
      <c r="O1198" s="77" t="b">
        <f t="shared" si="166"/>
        <v>0</v>
      </c>
      <c r="P1198" s="77" t="b">
        <f t="shared" si="167"/>
        <v>0</v>
      </c>
      <c r="Q1198" s="77" t="b">
        <f t="shared" si="168"/>
        <v>0</v>
      </c>
      <c r="R1198" s="77">
        <f t="shared" si="169"/>
        <v>0</v>
      </c>
      <c r="T1198" s="77">
        <v>1199</v>
      </c>
    </row>
    <row r="1199" spans="1:20" s="5" customFormat="1" outlineLevel="1">
      <c r="A1199" s="29"/>
      <c r="B1199" s="606">
        <v>400</v>
      </c>
      <c r="C1199" s="616">
        <v>413</v>
      </c>
      <c r="D1199" s="146">
        <v>50</v>
      </c>
      <c r="E1199" s="124" t="s">
        <v>11</v>
      </c>
      <c r="F1199" s="125" t="s">
        <v>942</v>
      </c>
      <c r="G1199" s="904">
        <v>1</v>
      </c>
      <c r="H1199" s="32" t="s">
        <v>786</v>
      </c>
      <c r="I1199" s="315"/>
      <c r="J1199" s="159">
        <v>0</v>
      </c>
      <c r="K1199" s="58">
        <v>0</v>
      </c>
      <c r="L1199" s="199">
        <f t="shared" si="170"/>
        <v>0</v>
      </c>
      <c r="M1199" s="200">
        <f t="shared" si="171"/>
        <v>0</v>
      </c>
      <c r="O1199" s="77" t="b">
        <f t="shared" si="166"/>
        <v>0</v>
      </c>
      <c r="P1199" s="77" t="b">
        <f t="shared" si="167"/>
        <v>0</v>
      </c>
      <c r="Q1199" s="77" t="b">
        <f t="shared" si="168"/>
        <v>0</v>
      </c>
      <c r="R1199" s="77">
        <f t="shared" si="169"/>
        <v>0</v>
      </c>
      <c r="T1199" s="77">
        <v>1200</v>
      </c>
    </row>
    <row r="1200" spans="1:20" s="5" customFormat="1" outlineLevel="1">
      <c r="A1200" s="29"/>
      <c r="B1200" s="606">
        <v>400</v>
      </c>
      <c r="C1200" s="616">
        <v>413</v>
      </c>
      <c r="D1200" s="146">
        <v>51</v>
      </c>
      <c r="E1200" s="124" t="s">
        <v>943</v>
      </c>
      <c r="F1200" s="125" t="s">
        <v>944</v>
      </c>
      <c r="G1200" s="904">
        <v>1</v>
      </c>
      <c r="H1200" s="32" t="s">
        <v>786</v>
      </c>
      <c r="I1200" s="315"/>
      <c r="J1200" s="159">
        <v>0</v>
      </c>
      <c r="K1200" s="58">
        <v>0</v>
      </c>
      <c r="L1200" s="199">
        <f t="shared" si="170"/>
        <v>0</v>
      </c>
      <c r="M1200" s="200">
        <f t="shared" si="171"/>
        <v>0</v>
      </c>
      <c r="O1200" s="77" t="b">
        <f t="shared" si="166"/>
        <v>0</v>
      </c>
      <c r="P1200" s="77" t="b">
        <f t="shared" si="167"/>
        <v>0</v>
      </c>
      <c r="Q1200" s="77" t="b">
        <f t="shared" si="168"/>
        <v>0</v>
      </c>
      <c r="R1200" s="77">
        <f t="shared" si="169"/>
        <v>0</v>
      </c>
      <c r="T1200" s="77">
        <v>1201</v>
      </c>
    </row>
    <row r="1201" spans="1:20" s="5" customFormat="1" outlineLevel="1">
      <c r="A1201" s="29"/>
      <c r="B1201" s="606">
        <v>400</v>
      </c>
      <c r="C1201" s="616">
        <v>413</v>
      </c>
      <c r="D1201" s="146">
        <v>52</v>
      </c>
      <c r="E1201" s="124" t="s">
        <v>945</v>
      </c>
      <c r="F1201" s="125" t="s">
        <v>946</v>
      </c>
      <c r="G1201" s="904">
        <v>1</v>
      </c>
      <c r="H1201" s="32" t="s">
        <v>786</v>
      </c>
      <c r="I1201" s="315"/>
      <c r="J1201" s="159">
        <v>0</v>
      </c>
      <c r="K1201" s="58">
        <v>0</v>
      </c>
      <c r="L1201" s="199">
        <f t="shared" si="170"/>
        <v>0</v>
      </c>
      <c r="M1201" s="200">
        <f t="shared" si="171"/>
        <v>0</v>
      </c>
      <c r="O1201" s="77" t="b">
        <f t="shared" si="166"/>
        <v>0</v>
      </c>
      <c r="P1201" s="77" t="b">
        <f t="shared" si="167"/>
        <v>0</v>
      </c>
      <c r="Q1201" s="77" t="b">
        <f t="shared" si="168"/>
        <v>0</v>
      </c>
      <c r="R1201" s="77">
        <f t="shared" si="169"/>
        <v>0</v>
      </c>
      <c r="T1201" s="77">
        <v>1202</v>
      </c>
    </row>
    <row r="1202" spans="1:20" s="5" customFormat="1" ht="22.5" outlineLevel="1">
      <c r="A1202" s="29"/>
      <c r="B1202" s="606">
        <v>400</v>
      </c>
      <c r="C1202" s="616">
        <v>413</v>
      </c>
      <c r="D1202" s="146">
        <v>53</v>
      </c>
      <c r="E1202" s="124" t="s">
        <v>947</v>
      </c>
      <c r="F1202" s="125" t="s">
        <v>948</v>
      </c>
      <c r="G1202" s="904">
        <v>1</v>
      </c>
      <c r="H1202" s="32" t="s">
        <v>786</v>
      </c>
      <c r="I1202" s="315"/>
      <c r="J1202" s="159">
        <v>0</v>
      </c>
      <c r="K1202" s="58">
        <v>0</v>
      </c>
      <c r="L1202" s="199">
        <f t="shared" si="170"/>
        <v>0</v>
      </c>
      <c r="M1202" s="200">
        <f t="shared" si="171"/>
        <v>0</v>
      </c>
      <c r="O1202" s="77" t="b">
        <f t="shared" si="166"/>
        <v>0</v>
      </c>
      <c r="P1202" s="77" t="b">
        <f t="shared" si="167"/>
        <v>0</v>
      </c>
      <c r="Q1202" s="77" t="b">
        <f t="shared" si="168"/>
        <v>0</v>
      </c>
      <c r="R1202" s="77">
        <f t="shared" si="169"/>
        <v>0</v>
      </c>
      <c r="T1202" s="77">
        <v>1203</v>
      </c>
    </row>
    <row r="1203" spans="1:20" s="5" customFormat="1" outlineLevel="1">
      <c r="A1203" s="29"/>
      <c r="B1203" s="606">
        <v>400</v>
      </c>
      <c r="C1203" s="616">
        <v>413</v>
      </c>
      <c r="D1203" s="146">
        <v>54</v>
      </c>
      <c r="E1203" s="124" t="s">
        <v>949</v>
      </c>
      <c r="F1203" s="125" t="s">
        <v>950</v>
      </c>
      <c r="G1203" s="904">
        <v>1</v>
      </c>
      <c r="H1203" s="32" t="s">
        <v>786</v>
      </c>
      <c r="I1203" s="315"/>
      <c r="J1203" s="159">
        <v>0</v>
      </c>
      <c r="K1203" s="58">
        <v>0</v>
      </c>
      <c r="L1203" s="199">
        <f t="shared" si="170"/>
        <v>0</v>
      </c>
      <c r="M1203" s="200">
        <f t="shared" si="171"/>
        <v>0</v>
      </c>
      <c r="O1203" s="77" t="b">
        <f t="shared" si="166"/>
        <v>0</v>
      </c>
      <c r="P1203" s="77" t="b">
        <f t="shared" si="167"/>
        <v>0</v>
      </c>
      <c r="Q1203" s="77" t="b">
        <f t="shared" si="168"/>
        <v>0</v>
      </c>
      <c r="R1203" s="77">
        <f t="shared" si="169"/>
        <v>0</v>
      </c>
      <c r="T1203" s="77">
        <v>1204</v>
      </c>
    </row>
    <row r="1204" spans="1:20" s="5" customFormat="1" ht="23.25" outlineLevel="1" thickBot="1">
      <c r="A1204" s="29"/>
      <c r="B1204" s="606">
        <v>400</v>
      </c>
      <c r="C1204" s="617">
        <v>413</v>
      </c>
      <c r="D1204" s="146">
        <v>55</v>
      </c>
      <c r="E1204" s="124" t="s">
        <v>951</v>
      </c>
      <c r="F1204" s="125" t="s">
        <v>952</v>
      </c>
      <c r="G1204" s="906">
        <v>1</v>
      </c>
      <c r="H1204" s="39" t="s">
        <v>786</v>
      </c>
      <c r="I1204" s="315"/>
      <c r="J1204" s="159">
        <v>0</v>
      </c>
      <c r="K1204" s="159">
        <v>0</v>
      </c>
      <c r="L1204" s="232">
        <f t="shared" si="170"/>
        <v>0</v>
      </c>
      <c r="M1204" s="200">
        <f t="shared" si="171"/>
        <v>0</v>
      </c>
      <c r="O1204" s="77" t="b">
        <f t="shared" si="166"/>
        <v>0</v>
      </c>
      <c r="P1204" s="77" t="b">
        <f t="shared" si="167"/>
        <v>0</v>
      </c>
      <c r="Q1204" s="77" t="b">
        <f t="shared" si="168"/>
        <v>0</v>
      </c>
      <c r="R1204" s="77">
        <f t="shared" si="169"/>
        <v>0</v>
      </c>
      <c r="T1204" s="77">
        <v>1205</v>
      </c>
    </row>
    <row r="1205" spans="1:20" s="5" customFormat="1" ht="13.5" outlineLevel="1" thickBot="1">
      <c r="A1205" s="112"/>
      <c r="B1205" s="633">
        <v>400</v>
      </c>
      <c r="C1205" s="634">
        <v>413</v>
      </c>
      <c r="D1205" s="435"/>
      <c r="E1205" s="127" t="s">
        <v>953</v>
      </c>
      <c r="F1205" s="127" t="s">
        <v>954</v>
      </c>
      <c r="G1205" s="920"/>
      <c r="H1205" s="492"/>
      <c r="I1205" s="493"/>
      <c r="J1205" s="494"/>
      <c r="K1205" s="494"/>
      <c r="L1205" s="495"/>
      <c r="M1205" s="496">
        <f>SUM(M1132:M1204)</f>
        <v>0</v>
      </c>
      <c r="O1205" s="77" t="b">
        <f t="shared" si="166"/>
        <v>1</v>
      </c>
      <c r="P1205" s="77" t="b">
        <f t="shared" si="167"/>
        <v>1</v>
      </c>
      <c r="Q1205" s="77" t="b">
        <f t="shared" si="168"/>
        <v>0</v>
      </c>
      <c r="R1205" s="77" t="str">
        <f t="shared" si="169"/>
        <v>!!!</v>
      </c>
      <c r="T1205" s="77">
        <v>1206</v>
      </c>
    </row>
    <row r="1206" spans="1:20" s="5" customFormat="1" ht="15.75" outlineLevel="1" thickBot="1">
      <c r="A1206" s="581"/>
      <c r="B1206" s="631">
        <v>400</v>
      </c>
      <c r="C1206" s="629">
        <v>413</v>
      </c>
      <c r="D1206" s="566"/>
      <c r="E1206" s="99" t="s">
        <v>23</v>
      </c>
      <c r="F1206" s="99" t="s">
        <v>197</v>
      </c>
      <c r="G1206" s="917"/>
      <c r="H1206" s="100"/>
      <c r="I1206" s="334"/>
      <c r="J1206" s="299"/>
      <c r="K1206" s="101"/>
      <c r="L1206" s="216"/>
      <c r="M1206" s="217"/>
      <c r="O1206" s="77" t="b">
        <f t="shared" si="166"/>
        <v>1</v>
      </c>
      <c r="P1206" s="77" t="b">
        <f t="shared" si="167"/>
        <v>1</v>
      </c>
      <c r="Q1206" s="77" t="b">
        <f t="shared" si="168"/>
        <v>1</v>
      </c>
      <c r="R1206" s="77">
        <f t="shared" si="169"/>
        <v>0</v>
      </c>
      <c r="T1206" s="77">
        <v>1207</v>
      </c>
    </row>
    <row r="1207" spans="1:20" s="5" customFormat="1" outlineLevel="1">
      <c r="A1207" s="170"/>
      <c r="B1207" s="618">
        <v>400</v>
      </c>
      <c r="C1207" s="640">
        <v>414</v>
      </c>
      <c r="D1207" s="146"/>
      <c r="E1207" s="276"/>
      <c r="F1207" s="276"/>
      <c r="G1207" s="904"/>
      <c r="H1207" s="32"/>
      <c r="I1207" s="315"/>
      <c r="J1207" s="159"/>
      <c r="K1207" s="58"/>
      <c r="L1207" s="199"/>
      <c r="M1207" s="200"/>
      <c r="O1207" s="77" t="b">
        <f t="shared" si="166"/>
        <v>1</v>
      </c>
      <c r="P1207" s="77" t="b">
        <f t="shared" si="167"/>
        <v>1</v>
      </c>
      <c r="Q1207" s="77" t="b">
        <f t="shared" si="168"/>
        <v>1</v>
      </c>
      <c r="R1207" s="77">
        <f t="shared" si="169"/>
        <v>0</v>
      </c>
      <c r="T1207" s="77">
        <v>1208</v>
      </c>
    </row>
    <row r="1208" spans="1:20" s="5" customFormat="1" outlineLevel="1">
      <c r="A1208" s="170"/>
      <c r="B1208" s="618"/>
      <c r="C1208" s="641"/>
      <c r="D1208" s="146"/>
      <c r="E1208" s="50" t="s">
        <v>971</v>
      </c>
      <c r="F1208" s="50" t="s">
        <v>972</v>
      </c>
      <c r="G1208" s="904"/>
      <c r="H1208" s="32"/>
      <c r="I1208" s="315"/>
      <c r="J1208" s="159"/>
      <c r="K1208" s="58"/>
      <c r="L1208" s="199"/>
      <c r="M1208" s="200"/>
      <c r="O1208" s="77" t="b">
        <f t="shared" si="166"/>
        <v>1</v>
      </c>
      <c r="P1208" s="77" t="b">
        <f t="shared" si="167"/>
        <v>1</v>
      </c>
      <c r="Q1208" s="77" t="b">
        <f t="shared" si="168"/>
        <v>1</v>
      </c>
      <c r="R1208" s="77">
        <f t="shared" si="169"/>
        <v>0</v>
      </c>
      <c r="T1208" s="77">
        <v>1209</v>
      </c>
    </row>
    <row r="1209" spans="1:20" s="5" customFormat="1" outlineLevel="1">
      <c r="A1209" s="170"/>
      <c r="B1209" s="618"/>
      <c r="C1209" s="641"/>
      <c r="D1209" s="146"/>
      <c r="E1209" s="276"/>
      <c r="F1209" s="276"/>
      <c r="G1209" s="904"/>
      <c r="H1209" s="32"/>
      <c r="I1209" s="315"/>
      <c r="J1209" s="159"/>
      <c r="K1209" s="58"/>
      <c r="L1209" s="199"/>
      <c r="M1209" s="200"/>
      <c r="O1209" s="77" t="b">
        <f t="shared" si="166"/>
        <v>1</v>
      </c>
      <c r="P1209" s="77" t="b">
        <f t="shared" si="167"/>
        <v>1</v>
      </c>
      <c r="Q1209" s="77" t="b">
        <f t="shared" si="168"/>
        <v>1</v>
      </c>
      <c r="R1209" s="77">
        <f t="shared" si="169"/>
        <v>0</v>
      </c>
      <c r="T1209" s="77">
        <v>1210</v>
      </c>
    </row>
    <row r="1210" spans="1:20" s="5" customFormat="1" outlineLevel="1">
      <c r="A1210" s="170"/>
      <c r="B1210" s="618"/>
      <c r="C1210" s="641"/>
      <c r="D1210" s="146"/>
      <c r="E1210" s="277" t="s">
        <v>973</v>
      </c>
      <c r="F1210" s="277" t="s">
        <v>974</v>
      </c>
      <c r="G1210" s="904"/>
      <c r="H1210" s="32"/>
      <c r="I1210" s="315"/>
      <c r="J1210" s="159"/>
      <c r="K1210" s="58"/>
      <c r="L1210" s="199"/>
      <c r="M1210" s="200"/>
      <c r="O1210" s="77" t="b">
        <f t="shared" si="166"/>
        <v>1</v>
      </c>
      <c r="P1210" s="77" t="b">
        <f t="shared" si="167"/>
        <v>1</v>
      </c>
      <c r="Q1210" s="77" t="b">
        <f t="shared" si="168"/>
        <v>1</v>
      </c>
      <c r="R1210" s="77">
        <f t="shared" si="169"/>
        <v>0</v>
      </c>
      <c r="T1210" s="77">
        <v>1211</v>
      </c>
    </row>
    <row r="1211" spans="1:20" s="5" customFormat="1" ht="22.5" outlineLevel="1">
      <c r="A1211" s="170"/>
      <c r="B1211" s="618"/>
      <c r="C1211" s="641"/>
      <c r="D1211" s="146"/>
      <c r="E1211" s="31" t="s">
        <v>975</v>
      </c>
      <c r="F1211" s="31" t="s">
        <v>976</v>
      </c>
      <c r="G1211" s="904"/>
      <c r="H1211" s="32"/>
      <c r="I1211" s="315"/>
      <c r="J1211" s="159"/>
      <c r="K1211" s="58"/>
      <c r="L1211" s="199"/>
      <c r="M1211" s="200"/>
      <c r="O1211" s="77" t="b">
        <f t="shared" si="166"/>
        <v>1</v>
      </c>
      <c r="P1211" s="77" t="b">
        <f t="shared" si="167"/>
        <v>1</v>
      </c>
      <c r="Q1211" s="77" t="b">
        <f t="shared" si="168"/>
        <v>1</v>
      </c>
      <c r="R1211" s="77">
        <f t="shared" si="169"/>
        <v>0</v>
      </c>
      <c r="T1211" s="77">
        <v>1212</v>
      </c>
    </row>
    <row r="1212" spans="1:20" s="5" customFormat="1" ht="45" outlineLevel="1">
      <c r="A1212" s="170"/>
      <c r="B1212" s="618"/>
      <c r="C1212" s="641"/>
      <c r="D1212" s="146"/>
      <c r="E1212" s="31" t="s">
        <v>977</v>
      </c>
      <c r="F1212" s="31" t="s">
        <v>978</v>
      </c>
      <c r="G1212" s="904"/>
      <c r="H1212" s="32"/>
      <c r="I1212" s="315"/>
      <c r="J1212" s="159"/>
      <c r="K1212" s="58"/>
      <c r="L1212" s="199"/>
      <c r="M1212" s="200"/>
      <c r="O1212" s="77" t="b">
        <f t="shared" si="166"/>
        <v>1</v>
      </c>
      <c r="P1212" s="77" t="b">
        <f t="shared" si="167"/>
        <v>1</v>
      </c>
      <c r="Q1212" s="77" t="b">
        <f t="shared" si="168"/>
        <v>1</v>
      </c>
      <c r="R1212" s="77">
        <f t="shared" si="169"/>
        <v>0</v>
      </c>
      <c r="T1212" s="77">
        <v>1213</v>
      </c>
    </row>
    <row r="1213" spans="1:20" s="5" customFormat="1" ht="22.5" outlineLevel="1">
      <c r="A1213" s="170"/>
      <c r="B1213" s="618"/>
      <c r="C1213" s="641"/>
      <c r="D1213" s="146"/>
      <c r="E1213" s="31" t="s">
        <v>979</v>
      </c>
      <c r="F1213" s="31" t="s">
        <v>980</v>
      </c>
      <c r="G1213" s="904"/>
      <c r="H1213" s="32"/>
      <c r="I1213" s="315"/>
      <c r="J1213" s="159"/>
      <c r="K1213" s="58"/>
      <c r="L1213" s="199"/>
      <c r="M1213" s="200"/>
      <c r="O1213" s="77" t="b">
        <f t="shared" si="166"/>
        <v>1</v>
      </c>
      <c r="P1213" s="77" t="b">
        <f t="shared" si="167"/>
        <v>1</v>
      </c>
      <c r="Q1213" s="77" t="b">
        <f t="shared" si="168"/>
        <v>1</v>
      </c>
      <c r="R1213" s="77">
        <f t="shared" si="169"/>
        <v>0</v>
      </c>
      <c r="T1213" s="77">
        <v>1214</v>
      </c>
    </row>
    <row r="1214" spans="1:20" s="5" customFormat="1" outlineLevel="1">
      <c r="A1214" s="170"/>
      <c r="B1214" s="618"/>
      <c r="C1214" s="641"/>
      <c r="D1214" s="146"/>
      <c r="E1214" s="277" t="s">
        <v>981</v>
      </c>
      <c r="F1214" s="277" t="s">
        <v>982</v>
      </c>
      <c r="G1214" s="904"/>
      <c r="H1214" s="32"/>
      <c r="I1214" s="315"/>
      <c r="J1214" s="159"/>
      <c r="K1214" s="58"/>
      <c r="L1214" s="199"/>
      <c r="M1214" s="200"/>
      <c r="O1214" s="77" t="b">
        <f t="shared" si="166"/>
        <v>1</v>
      </c>
      <c r="P1214" s="77" t="b">
        <f t="shared" si="167"/>
        <v>1</v>
      </c>
      <c r="Q1214" s="77" t="b">
        <f t="shared" si="168"/>
        <v>1</v>
      </c>
      <c r="R1214" s="77">
        <f t="shared" si="169"/>
        <v>0</v>
      </c>
      <c r="T1214" s="77">
        <v>1215</v>
      </c>
    </row>
    <row r="1215" spans="1:20" s="5" customFormat="1" ht="22.5" outlineLevel="1">
      <c r="A1215" s="170"/>
      <c r="B1215" s="618"/>
      <c r="C1215" s="641"/>
      <c r="D1215" s="146"/>
      <c r="E1215" s="31" t="s">
        <v>983</v>
      </c>
      <c r="F1215" s="31" t="s">
        <v>984</v>
      </c>
      <c r="G1215" s="904"/>
      <c r="H1215" s="32"/>
      <c r="I1215" s="315"/>
      <c r="J1215" s="159"/>
      <c r="K1215" s="58"/>
      <c r="L1215" s="199"/>
      <c r="M1215" s="200"/>
      <c r="O1215" s="77" t="b">
        <f t="shared" si="166"/>
        <v>1</v>
      </c>
      <c r="P1215" s="77" t="b">
        <f t="shared" si="167"/>
        <v>1</v>
      </c>
      <c r="Q1215" s="77" t="b">
        <f t="shared" si="168"/>
        <v>1</v>
      </c>
      <c r="R1215" s="77">
        <f t="shared" si="169"/>
        <v>0</v>
      </c>
      <c r="T1215" s="77">
        <v>1216</v>
      </c>
    </row>
    <row r="1216" spans="1:20" s="5" customFormat="1" ht="33.75" outlineLevel="1">
      <c r="A1216" s="170"/>
      <c r="B1216" s="618"/>
      <c r="C1216" s="641"/>
      <c r="D1216" s="146"/>
      <c r="E1216" s="31" t="s">
        <v>985</v>
      </c>
      <c r="F1216" s="31" t="s">
        <v>986</v>
      </c>
      <c r="G1216" s="904"/>
      <c r="H1216" s="32"/>
      <c r="I1216" s="315"/>
      <c r="J1216" s="159"/>
      <c r="K1216" s="58"/>
      <c r="L1216" s="199"/>
      <c r="M1216" s="200"/>
      <c r="O1216" s="77" t="b">
        <f t="shared" si="166"/>
        <v>1</v>
      </c>
      <c r="P1216" s="77" t="b">
        <f t="shared" si="167"/>
        <v>1</v>
      </c>
      <c r="Q1216" s="77" t="b">
        <f t="shared" si="168"/>
        <v>1</v>
      </c>
      <c r="R1216" s="77">
        <f t="shared" si="169"/>
        <v>0</v>
      </c>
      <c r="T1216" s="77">
        <v>1217</v>
      </c>
    </row>
    <row r="1217" spans="1:20" s="5" customFormat="1" ht="45" outlineLevel="1">
      <c r="A1217" s="170"/>
      <c r="B1217" s="618"/>
      <c r="C1217" s="641"/>
      <c r="D1217" s="146"/>
      <c r="E1217" s="31" t="s">
        <v>987</v>
      </c>
      <c r="F1217" s="31" t="s">
        <v>988</v>
      </c>
      <c r="G1217" s="904"/>
      <c r="H1217" s="32"/>
      <c r="I1217" s="315"/>
      <c r="J1217" s="159"/>
      <c r="K1217" s="58"/>
      <c r="L1217" s="199"/>
      <c r="M1217" s="200"/>
      <c r="O1217" s="77" t="b">
        <f t="shared" si="166"/>
        <v>1</v>
      </c>
      <c r="P1217" s="77" t="b">
        <f t="shared" si="167"/>
        <v>1</v>
      </c>
      <c r="Q1217" s="77" t="b">
        <f t="shared" si="168"/>
        <v>1</v>
      </c>
      <c r="R1217" s="77">
        <f t="shared" si="169"/>
        <v>0</v>
      </c>
      <c r="T1217" s="77">
        <v>1218</v>
      </c>
    </row>
    <row r="1218" spans="1:20" s="5" customFormat="1" outlineLevel="1">
      <c r="A1218" s="170"/>
      <c r="B1218" s="618"/>
      <c r="C1218" s="641"/>
      <c r="D1218" s="146"/>
      <c r="E1218" s="31" t="s">
        <v>989</v>
      </c>
      <c r="F1218" s="31" t="s">
        <v>990</v>
      </c>
      <c r="G1218" s="904"/>
      <c r="H1218" s="32"/>
      <c r="I1218" s="315"/>
      <c r="J1218" s="159"/>
      <c r="K1218" s="58"/>
      <c r="L1218" s="199"/>
      <c r="M1218" s="200"/>
      <c r="O1218" s="77" t="b">
        <f t="shared" si="166"/>
        <v>1</v>
      </c>
      <c r="P1218" s="77" t="b">
        <f t="shared" si="167"/>
        <v>1</v>
      </c>
      <c r="Q1218" s="77" t="b">
        <f t="shared" si="168"/>
        <v>1</v>
      </c>
      <c r="R1218" s="77">
        <f t="shared" si="169"/>
        <v>0</v>
      </c>
      <c r="T1218" s="77">
        <v>1219</v>
      </c>
    </row>
    <row r="1219" spans="1:20" s="5" customFormat="1" ht="22.5" outlineLevel="1">
      <c r="A1219" s="170"/>
      <c r="B1219" s="618"/>
      <c r="C1219" s="641"/>
      <c r="D1219" s="146"/>
      <c r="E1219" s="31" t="s">
        <v>991</v>
      </c>
      <c r="F1219" s="31" t="s">
        <v>992</v>
      </c>
      <c r="G1219" s="904"/>
      <c r="H1219" s="32"/>
      <c r="I1219" s="315"/>
      <c r="J1219" s="159"/>
      <c r="K1219" s="58"/>
      <c r="L1219" s="199"/>
      <c r="M1219" s="200"/>
      <c r="O1219" s="77" t="b">
        <f t="shared" si="166"/>
        <v>1</v>
      </c>
      <c r="P1219" s="77" t="b">
        <f t="shared" si="167"/>
        <v>1</v>
      </c>
      <c r="Q1219" s="77" t="b">
        <f t="shared" si="168"/>
        <v>1</v>
      </c>
      <c r="R1219" s="77">
        <f t="shared" si="169"/>
        <v>0</v>
      </c>
      <c r="T1219" s="77">
        <v>1220</v>
      </c>
    </row>
    <row r="1220" spans="1:20" s="5" customFormat="1" ht="45" outlineLevel="1">
      <c r="A1220" s="170"/>
      <c r="B1220" s="618"/>
      <c r="C1220" s="641"/>
      <c r="D1220" s="146"/>
      <c r="E1220" s="31" t="s">
        <v>993</v>
      </c>
      <c r="F1220" s="31" t="s">
        <v>994</v>
      </c>
      <c r="G1220" s="904"/>
      <c r="H1220" s="32"/>
      <c r="I1220" s="315"/>
      <c r="J1220" s="159"/>
      <c r="K1220" s="58"/>
      <c r="L1220" s="199"/>
      <c r="M1220" s="200"/>
      <c r="O1220" s="77" t="b">
        <f t="shared" si="166"/>
        <v>1</v>
      </c>
      <c r="P1220" s="77" t="b">
        <f t="shared" si="167"/>
        <v>1</v>
      </c>
      <c r="Q1220" s="77" t="b">
        <f t="shared" si="168"/>
        <v>1</v>
      </c>
      <c r="R1220" s="77">
        <f t="shared" si="169"/>
        <v>0</v>
      </c>
      <c r="T1220" s="77">
        <v>1221</v>
      </c>
    </row>
    <row r="1221" spans="1:20" s="5" customFormat="1" ht="67.5" outlineLevel="1">
      <c r="A1221" s="170"/>
      <c r="B1221" s="618"/>
      <c r="C1221" s="641"/>
      <c r="D1221" s="146"/>
      <c r="E1221" s="31" t="s">
        <v>995</v>
      </c>
      <c r="F1221" s="31" t="s">
        <v>996</v>
      </c>
      <c r="G1221" s="904"/>
      <c r="H1221" s="32"/>
      <c r="I1221" s="315"/>
      <c r="J1221" s="159"/>
      <c r="K1221" s="58"/>
      <c r="L1221" s="199"/>
      <c r="M1221" s="200"/>
      <c r="O1221" s="77" t="b">
        <f t="shared" si="166"/>
        <v>1</v>
      </c>
      <c r="P1221" s="77" t="b">
        <f t="shared" si="167"/>
        <v>1</v>
      </c>
      <c r="Q1221" s="77" t="b">
        <f t="shared" si="168"/>
        <v>1</v>
      </c>
      <c r="R1221" s="77">
        <f t="shared" si="169"/>
        <v>0</v>
      </c>
      <c r="T1221" s="77">
        <v>1222</v>
      </c>
    </row>
    <row r="1222" spans="1:20" s="5" customFormat="1" ht="33.75" outlineLevel="1">
      <c r="A1222" s="170"/>
      <c r="B1222" s="618"/>
      <c r="C1222" s="641"/>
      <c r="D1222" s="146"/>
      <c r="E1222" s="31" t="s">
        <v>997</v>
      </c>
      <c r="F1222" s="31" t="s">
        <v>998</v>
      </c>
      <c r="G1222" s="904"/>
      <c r="H1222" s="32"/>
      <c r="I1222" s="315"/>
      <c r="J1222" s="159"/>
      <c r="K1222" s="58"/>
      <c r="L1222" s="199"/>
      <c r="M1222" s="200"/>
      <c r="O1222" s="77" t="b">
        <f t="shared" si="166"/>
        <v>1</v>
      </c>
      <c r="P1222" s="77" t="b">
        <f t="shared" si="167"/>
        <v>1</v>
      </c>
      <c r="Q1222" s="77" t="b">
        <f t="shared" si="168"/>
        <v>1</v>
      </c>
      <c r="R1222" s="77">
        <f t="shared" si="169"/>
        <v>0</v>
      </c>
      <c r="T1222" s="77">
        <v>1223</v>
      </c>
    </row>
    <row r="1223" spans="1:20" s="5" customFormat="1" ht="33.75" outlineLevel="1">
      <c r="A1223" s="170"/>
      <c r="B1223" s="618"/>
      <c r="C1223" s="641"/>
      <c r="D1223" s="146"/>
      <c r="E1223" s="31" t="s">
        <v>999</v>
      </c>
      <c r="F1223" s="31" t="s">
        <v>999</v>
      </c>
      <c r="G1223" s="904"/>
      <c r="H1223" s="32"/>
      <c r="I1223" s="315"/>
      <c r="J1223" s="159"/>
      <c r="K1223" s="58"/>
      <c r="L1223" s="199"/>
      <c r="M1223" s="200"/>
      <c r="O1223" s="77" t="b">
        <f t="shared" ref="O1223:O1288" si="172">ISBLANK(D1223)</f>
        <v>1</v>
      </c>
      <c r="P1223" s="77" t="b">
        <f t="shared" ref="P1223:P1288" si="173">ISBLANK(G1223)</f>
        <v>1</v>
      </c>
      <c r="Q1223" s="77" t="b">
        <f t="shared" ref="Q1223:Q1288" si="174">ISBLANK(M1223)</f>
        <v>1</v>
      </c>
      <c r="R1223" s="77">
        <f t="shared" ref="R1223:R1288" si="175">IF(AND(O1223=P1223,O1223=Q1223),,"!!!")</f>
        <v>0</v>
      </c>
      <c r="T1223" s="77">
        <v>1224</v>
      </c>
    </row>
    <row r="1224" spans="1:20" s="5" customFormat="1" ht="22.5" outlineLevel="1">
      <c r="A1224" s="170"/>
      <c r="B1224" s="618"/>
      <c r="C1224" s="641"/>
      <c r="D1224" s="146"/>
      <c r="E1224" s="31" t="s">
        <v>1000</v>
      </c>
      <c r="F1224" s="31" t="s">
        <v>1001</v>
      </c>
      <c r="G1224" s="904"/>
      <c r="H1224" s="32"/>
      <c r="I1224" s="315"/>
      <c r="J1224" s="159"/>
      <c r="K1224" s="58"/>
      <c r="L1224" s="199"/>
      <c r="M1224" s="200"/>
      <c r="O1224" s="77" t="b">
        <f t="shared" si="172"/>
        <v>1</v>
      </c>
      <c r="P1224" s="77" t="b">
        <f t="shared" si="173"/>
        <v>1</v>
      </c>
      <c r="Q1224" s="77" t="b">
        <f t="shared" si="174"/>
        <v>1</v>
      </c>
      <c r="R1224" s="77">
        <f t="shared" si="175"/>
        <v>0</v>
      </c>
      <c r="T1224" s="77">
        <v>1225</v>
      </c>
    </row>
    <row r="1225" spans="1:20" s="5" customFormat="1" ht="45" outlineLevel="1">
      <c r="A1225" s="170"/>
      <c r="B1225" s="618"/>
      <c r="C1225" s="641"/>
      <c r="D1225" s="146"/>
      <c r="E1225" s="31" t="s">
        <v>1002</v>
      </c>
      <c r="F1225" s="31" t="s">
        <v>1003</v>
      </c>
      <c r="G1225" s="904"/>
      <c r="H1225" s="32"/>
      <c r="I1225" s="315"/>
      <c r="J1225" s="159"/>
      <c r="K1225" s="58"/>
      <c r="L1225" s="199"/>
      <c r="M1225" s="200"/>
      <c r="O1225" s="77" t="b">
        <f t="shared" si="172"/>
        <v>1</v>
      </c>
      <c r="P1225" s="77" t="b">
        <f t="shared" si="173"/>
        <v>1</v>
      </c>
      <c r="Q1225" s="77" t="b">
        <f t="shared" si="174"/>
        <v>1</v>
      </c>
      <c r="R1225" s="77">
        <f t="shared" si="175"/>
        <v>0</v>
      </c>
      <c r="T1225" s="77">
        <v>1226</v>
      </c>
    </row>
    <row r="1226" spans="1:20" s="5" customFormat="1" ht="33.75" outlineLevel="1">
      <c r="A1226" s="170"/>
      <c r="B1226" s="618"/>
      <c r="C1226" s="641"/>
      <c r="D1226" s="146"/>
      <c r="E1226" s="31" t="s">
        <v>1004</v>
      </c>
      <c r="F1226" s="31" t="s">
        <v>1005</v>
      </c>
      <c r="G1226" s="904"/>
      <c r="H1226" s="32"/>
      <c r="I1226" s="315"/>
      <c r="J1226" s="159"/>
      <c r="K1226" s="58"/>
      <c r="L1226" s="199"/>
      <c r="M1226" s="200"/>
      <c r="O1226" s="77" t="b">
        <f t="shared" si="172"/>
        <v>1</v>
      </c>
      <c r="P1226" s="77" t="b">
        <f t="shared" si="173"/>
        <v>1</v>
      </c>
      <c r="Q1226" s="77" t="b">
        <f t="shared" si="174"/>
        <v>1</v>
      </c>
      <c r="R1226" s="77">
        <f t="shared" si="175"/>
        <v>0</v>
      </c>
      <c r="T1226" s="77">
        <v>1227</v>
      </c>
    </row>
    <row r="1227" spans="1:20" s="5" customFormat="1" ht="33.75" outlineLevel="1">
      <c r="A1227" s="170"/>
      <c r="B1227" s="618"/>
      <c r="C1227" s="641"/>
      <c r="D1227" s="146"/>
      <c r="E1227" s="766" t="s">
        <v>5737</v>
      </c>
      <c r="F1227" s="31" t="s">
        <v>5738</v>
      </c>
      <c r="G1227" s="904"/>
      <c r="H1227" s="32"/>
      <c r="I1227" s="315"/>
      <c r="J1227" s="159"/>
      <c r="K1227" s="58"/>
      <c r="L1227" s="199"/>
      <c r="M1227" s="200"/>
      <c r="O1227" s="77"/>
      <c r="P1227" s="77"/>
      <c r="Q1227" s="77"/>
      <c r="R1227" s="77"/>
      <c r="T1227" s="77"/>
    </row>
    <row r="1228" spans="1:20" s="5" customFormat="1" ht="33.75" outlineLevel="1">
      <c r="A1228" s="170"/>
      <c r="B1228" s="618"/>
      <c r="C1228" s="641"/>
      <c r="D1228" s="146"/>
      <c r="E1228" s="31" t="s">
        <v>1006</v>
      </c>
      <c r="F1228" s="31" t="s">
        <v>1007</v>
      </c>
      <c r="G1228" s="904"/>
      <c r="H1228" s="32"/>
      <c r="I1228" s="315"/>
      <c r="J1228" s="159"/>
      <c r="K1228" s="58"/>
      <c r="L1228" s="199"/>
      <c r="M1228" s="200"/>
      <c r="O1228" s="77" t="b">
        <f t="shared" si="172"/>
        <v>1</v>
      </c>
      <c r="P1228" s="77" t="b">
        <f t="shared" si="173"/>
        <v>1</v>
      </c>
      <c r="Q1228" s="77" t="b">
        <f t="shared" si="174"/>
        <v>1</v>
      </c>
      <c r="R1228" s="77">
        <f t="shared" si="175"/>
        <v>0</v>
      </c>
      <c r="T1228" s="77">
        <v>1228</v>
      </c>
    </row>
    <row r="1229" spans="1:20" s="5" customFormat="1" ht="56.25" outlineLevel="1">
      <c r="A1229" s="170"/>
      <c r="B1229" s="618"/>
      <c r="C1229" s="641"/>
      <c r="D1229" s="146"/>
      <c r="E1229" s="31" t="s">
        <v>1008</v>
      </c>
      <c r="F1229" s="31" t="s">
        <v>1009</v>
      </c>
      <c r="G1229" s="904"/>
      <c r="H1229" s="32"/>
      <c r="I1229" s="315"/>
      <c r="J1229" s="159"/>
      <c r="K1229" s="58"/>
      <c r="L1229" s="199"/>
      <c r="M1229" s="200"/>
      <c r="O1229" s="77" t="b">
        <f t="shared" si="172"/>
        <v>1</v>
      </c>
      <c r="P1229" s="77" t="b">
        <f t="shared" si="173"/>
        <v>1</v>
      </c>
      <c r="Q1229" s="77" t="b">
        <f t="shared" si="174"/>
        <v>1</v>
      </c>
      <c r="R1229" s="77">
        <f t="shared" si="175"/>
        <v>0</v>
      </c>
      <c r="T1229" s="77">
        <v>1229</v>
      </c>
    </row>
    <row r="1230" spans="1:20" s="5" customFormat="1" ht="45" outlineLevel="1">
      <c r="A1230" s="170"/>
      <c r="B1230" s="618"/>
      <c r="C1230" s="641"/>
      <c r="D1230" s="146"/>
      <c r="E1230" s="31" t="s">
        <v>1010</v>
      </c>
      <c r="F1230" s="31" t="s">
        <v>1011</v>
      </c>
      <c r="G1230" s="904"/>
      <c r="H1230" s="32"/>
      <c r="I1230" s="315"/>
      <c r="J1230" s="159"/>
      <c r="K1230" s="58"/>
      <c r="L1230" s="199"/>
      <c r="M1230" s="200"/>
      <c r="O1230" s="77" t="b">
        <f t="shared" si="172"/>
        <v>1</v>
      </c>
      <c r="P1230" s="77" t="b">
        <f t="shared" si="173"/>
        <v>1</v>
      </c>
      <c r="Q1230" s="77" t="b">
        <f t="shared" si="174"/>
        <v>1</v>
      </c>
      <c r="R1230" s="77">
        <f t="shared" si="175"/>
        <v>0</v>
      </c>
      <c r="T1230" s="77">
        <v>1230</v>
      </c>
    </row>
    <row r="1231" spans="1:20" s="5" customFormat="1" ht="67.5" outlineLevel="1">
      <c r="A1231" s="170"/>
      <c r="B1231" s="618"/>
      <c r="C1231" s="641"/>
      <c r="D1231" s="146"/>
      <c r="E1231" s="31" t="s">
        <v>1012</v>
      </c>
      <c r="F1231" s="31" t="s">
        <v>1013</v>
      </c>
      <c r="G1231" s="904"/>
      <c r="H1231" s="32"/>
      <c r="I1231" s="315"/>
      <c r="J1231" s="159"/>
      <c r="K1231" s="58"/>
      <c r="L1231" s="199"/>
      <c r="M1231" s="200"/>
      <c r="O1231" s="77" t="b">
        <f t="shared" si="172"/>
        <v>1</v>
      </c>
      <c r="P1231" s="77" t="b">
        <f t="shared" si="173"/>
        <v>1</v>
      </c>
      <c r="Q1231" s="77" t="b">
        <f t="shared" si="174"/>
        <v>1</v>
      </c>
      <c r="R1231" s="77">
        <f t="shared" si="175"/>
        <v>0</v>
      </c>
      <c r="T1231" s="77">
        <v>1231</v>
      </c>
    </row>
    <row r="1232" spans="1:20" s="5" customFormat="1" ht="22.5" outlineLevel="1">
      <c r="A1232" s="170"/>
      <c r="B1232" s="618"/>
      <c r="C1232" s="641"/>
      <c r="D1232" s="146"/>
      <c r="E1232" s="31" t="s">
        <v>1014</v>
      </c>
      <c r="F1232" s="31" t="s">
        <v>1015</v>
      </c>
      <c r="G1232" s="904"/>
      <c r="H1232" s="32"/>
      <c r="I1232" s="315"/>
      <c r="J1232" s="159"/>
      <c r="K1232" s="58"/>
      <c r="L1232" s="199"/>
      <c r="M1232" s="200"/>
      <c r="O1232" s="77" t="b">
        <f t="shared" si="172"/>
        <v>1</v>
      </c>
      <c r="P1232" s="77" t="b">
        <f t="shared" si="173"/>
        <v>1</v>
      </c>
      <c r="Q1232" s="77" t="b">
        <f t="shared" si="174"/>
        <v>1</v>
      </c>
      <c r="R1232" s="77">
        <f t="shared" si="175"/>
        <v>0</v>
      </c>
      <c r="T1232" s="77">
        <v>1232</v>
      </c>
    </row>
    <row r="1233" spans="1:20" s="5" customFormat="1" ht="33.75" outlineLevel="1">
      <c r="A1233" s="170"/>
      <c r="B1233" s="618"/>
      <c r="C1233" s="641"/>
      <c r="D1233" s="146"/>
      <c r="E1233" s="31" t="s">
        <v>1016</v>
      </c>
      <c r="F1233" s="31" t="s">
        <v>1017</v>
      </c>
      <c r="G1233" s="904"/>
      <c r="H1233" s="32"/>
      <c r="I1233" s="315"/>
      <c r="J1233" s="159"/>
      <c r="K1233" s="58"/>
      <c r="L1233" s="199"/>
      <c r="M1233" s="200"/>
      <c r="O1233" s="77" t="b">
        <f t="shared" si="172"/>
        <v>1</v>
      </c>
      <c r="P1233" s="77" t="b">
        <f t="shared" si="173"/>
        <v>1</v>
      </c>
      <c r="Q1233" s="77" t="b">
        <f t="shared" si="174"/>
        <v>1</v>
      </c>
      <c r="R1233" s="77">
        <f t="shared" si="175"/>
        <v>0</v>
      </c>
      <c r="T1233" s="77">
        <v>1233</v>
      </c>
    </row>
    <row r="1234" spans="1:20" s="5" customFormat="1" outlineLevel="1">
      <c r="A1234" s="170"/>
      <c r="B1234" s="618"/>
      <c r="C1234" s="641"/>
      <c r="D1234" s="146"/>
      <c r="E1234" s="31" t="s">
        <v>1018</v>
      </c>
      <c r="F1234" s="31" t="s">
        <v>1019</v>
      </c>
      <c r="G1234" s="904"/>
      <c r="H1234" s="32"/>
      <c r="I1234" s="315"/>
      <c r="J1234" s="159"/>
      <c r="K1234" s="58"/>
      <c r="L1234" s="199"/>
      <c r="M1234" s="200"/>
      <c r="O1234" s="77" t="b">
        <f t="shared" si="172"/>
        <v>1</v>
      </c>
      <c r="P1234" s="77" t="b">
        <f t="shared" si="173"/>
        <v>1</v>
      </c>
      <c r="Q1234" s="77" t="b">
        <f t="shared" si="174"/>
        <v>1</v>
      </c>
      <c r="R1234" s="77">
        <f t="shared" si="175"/>
        <v>0</v>
      </c>
      <c r="T1234" s="77">
        <v>1234</v>
      </c>
    </row>
    <row r="1235" spans="1:20" s="5" customFormat="1" outlineLevel="1">
      <c r="A1235" s="170"/>
      <c r="B1235" s="618"/>
      <c r="C1235" s="641"/>
      <c r="D1235" s="146"/>
      <c r="E1235" s="31" t="s">
        <v>1020</v>
      </c>
      <c r="F1235" s="31" t="s">
        <v>1021</v>
      </c>
      <c r="G1235" s="904"/>
      <c r="H1235" s="32"/>
      <c r="I1235" s="315"/>
      <c r="J1235" s="159"/>
      <c r="K1235" s="58"/>
      <c r="L1235" s="199"/>
      <c r="M1235" s="200"/>
      <c r="O1235" s="77" t="b">
        <f t="shared" si="172"/>
        <v>1</v>
      </c>
      <c r="P1235" s="77" t="b">
        <f t="shared" si="173"/>
        <v>1</v>
      </c>
      <c r="Q1235" s="77" t="b">
        <f t="shared" si="174"/>
        <v>1</v>
      </c>
      <c r="R1235" s="77">
        <f t="shared" si="175"/>
        <v>0</v>
      </c>
      <c r="T1235" s="77">
        <v>1235</v>
      </c>
    </row>
    <row r="1236" spans="1:20" s="5" customFormat="1" ht="22.5" outlineLevel="1">
      <c r="A1236" s="170"/>
      <c r="B1236" s="618"/>
      <c r="C1236" s="641"/>
      <c r="D1236" s="146"/>
      <c r="E1236" s="31" t="s">
        <v>1022</v>
      </c>
      <c r="F1236" s="31" t="s">
        <v>1023</v>
      </c>
      <c r="G1236" s="904"/>
      <c r="H1236" s="32"/>
      <c r="I1236" s="315"/>
      <c r="J1236" s="159"/>
      <c r="K1236" s="58"/>
      <c r="L1236" s="199"/>
      <c r="M1236" s="200"/>
      <c r="O1236" s="77" t="b">
        <f t="shared" si="172"/>
        <v>1</v>
      </c>
      <c r="P1236" s="77" t="b">
        <f t="shared" si="173"/>
        <v>1</v>
      </c>
      <c r="Q1236" s="77" t="b">
        <f t="shared" si="174"/>
        <v>1</v>
      </c>
      <c r="R1236" s="77">
        <f t="shared" si="175"/>
        <v>0</v>
      </c>
      <c r="T1236" s="77">
        <v>1236</v>
      </c>
    </row>
    <row r="1237" spans="1:20" s="5" customFormat="1" ht="33.75" outlineLevel="1">
      <c r="A1237" s="170"/>
      <c r="B1237" s="618"/>
      <c r="C1237" s="641"/>
      <c r="D1237" s="146"/>
      <c r="E1237" s="31" t="s">
        <v>1024</v>
      </c>
      <c r="F1237" s="31" t="s">
        <v>1025</v>
      </c>
      <c r="G1237" s="904"/>
      <c r="H1237" s="32"/>
      <c r="I1237" s="315"/>
      <c r="J1237" s="159"/>
      <c r="K1237" s="58"/>
      <c r="L1237" s="199"/>
      <c r="M1237" s="200"/>
      <c r="O1237" s="77" t="b">
        <f t="shared" si="172"/>
        <v>1</v>
      </c>
      <c r="P1237" s="77" t="b">
        <f t="shared" si="173"/>
        <v>1</v>
      </c>
      <c r="Q1237" s="77" t="b">
        <f t="shared" si="174"/>
        <v>1</v>
      </c>
      <c r="R1237" s="77">
        <f t="shared" si="175"/>
        <v>0</v>
      </c>
      <c r="T1237" s="77">
        <v>1237</v>
      </c>
    </row>
    <row r="1238" spans="1:20" s="5" customFormat="1" ht="33.75" outlineLevel="1">
      <c r="A1238" s="170"/>
      <c r="B1238" s="618"/>
      <c r="C1238" s="641"/>
      <c r="D1238" s="146"/>
      <c r="E1238" s="31" t="s">
        <v>1026</v>
      </c>
      <c r="F1238" s="31" t="s">
        <v>1027</v>
      </c>
      <c r="G1238" s="904"/>
      <c r="H1238" s="32"/>
      <c r="I1238" s="315"/>
      <c r="J1238" s="159"/>
      <c r="K1238" s="58"/>
      <c r="L1238" s="199"/>
      <c r="M1238" s="200"/>
      <c r="O1238" s="77" t="b">
        <f t="shared" si="172"/>
        <v>1</v>
      </c>
      <c r="P1238" s="77" t="b">
        <f t="shared" si="173"/>
        <v>1</v>
      </c>
      <c r="Q1238" s="77" t="b">
        <f t="shared" si="174"/>
        <v>1</v>
      </c>
      <c r="R1238" s="77">
        <f t="shared" si="175"/>
        <v>0</v>
      </c>
      <c r="T1238" s="77">
        <v>1238</v>
      </c>
    </row>
    <row r="1239" spans="1:20" s="5" customFormat="1" ht="22.5" outlineLevel="1">
      <c r="A1239" s="170"/>
      <c r="B1239" s="618"/>
      <c r="C1239" s="619"/>
      <c r="D1239" s="149"/>
      <c r="E1239" s="38" t="s">
        <v>1028</v>
      </c>
      <c r="F1239" s="38" t="s">
        <v>1029</v>
      </c>
      <c r="G1239" s="906"/>
      <c r="H1239" s="39"/>
      <c r="I1239" s="315"/>
      <c r="J1239" s="159"/>
      <c r="K1239" s="159"/>
      <c r="L1239" s="232"/>
      <c r="M1239" s="200"/>
      <c r="O1239" s="77" t="b">
        <f t="shared" si="172"/>
        <v>1</v>
      </c>
      <c r="P1239" s="77" t="b">
        <f t="shared" si="173"/>
        <v>1</v>
      </c>
      <c r="Q1239" s="77" t="b">
        <f t="shared" si="174"/>
        <v>1</v>
      </c>
      <c r="R1239" s="77">
        <f t="shared" si="175"/>
        <v>0</v>
      </c>
      <c r="T1239" s="77">
        <v>1239</v>
      </c>
    </row>
    <row r="1240" spans="1:20" s="5" customFormat="1" ht="33.75" outlineLevel="1">
      <c r="A1240" s="170"/>
      <c r="B1240" s="618"/>
      <c r="C1240" s="619"/>
      <c r="D1240" s="149"/>
      <c r="E1240" s="38" t="s">
        <v>1030</v>
      </c>
      <c r="F1240" s="38" t="s">
        <v>1031</v>
      </c>
      <c r="G1240" s="906"/>
      <c r="H1240" s="39"/>
      <c r="I1240" s="315"/>
      <c r="J1240" s="159"/>
      <c r="K1240" s="159"/>
      <c r="L1240" s="232"/>
      <c r="M1240" s="200"/>
      <c r="O1240" s="77" t="b">
        <f t="shared" si="172"/>
        <v>1</v>
      </c>
      <c r="P1240" s="77" t="b">
        <f t="shared" si="173"/>
        <v>1</v>
      </c>
      <c r="Q1240" s="77" t="b">
        <f t="shared" si="174"/>
        <v>1</v>
      </c>
      <c r="R1240" s="77">
        <f t="shared" si="175"/>
        <v>0</v>
      </c>
      <c r="T1240" s="77">
        <v>1240</v>
      </c>
    </row>
    <row r="1241" spans="1:20" s="5" customFormat="1" ht="22.5" outlineLevel="1">
      <c r="A1241" s="170"/>
      <c r="B1241" s="618"/>
      <c r="C1241" s="641"/>
      <c r="D1241" s="146"/>
      <c r="E1241" s="31" t="s">
        <v>1032</v>
      </c>
      <c r="F1241" s="31" t="s">
        <v>1033</v>
      </c>
      <c r="G1241" s="904"/>
      <c r="H1241" s="32"/>
      <c r="I1241" s="315"/>
      <c r="J1241" s="159"/>
      <c r="K1241" s="58"/>
      <c r="L1241" s="199"/>
      <c r="M1241" s="200"/>
      <c r="O1241" s="77" t="b">
        <f t="shared" si="172"/>
        <v>1</v>
      </c>
      <c r="P1241" s="77" t="b">
        <f t="shared" si="173"/>
        <v>1</v>
      </c>
      <c r="Q1241" s="77" t="b">
        <f t="shared" si="174"/>
        <v>1</v>
      </c>
      <c r="R1241" s="77">
        <f t="shared" si="175"/>
        <v>0</v>
      </c>
      <c r="T1241" s="77">
        <v>1241</v>
      </c>
    </row>
    <row r="1242" spans="1:20" s="5" customFormat="1" ht="22.5" outlineLevel="1">
      <c r="A1242" s="170"/>
      <c r="B1242" s="618"/>
      <c r="C1242" s="641"/>
      <c r="D1242" s="146"/>
      <c r="E1242" s="31" t="s">
        <v>1034</v>
      </c>
      <c r="F1242" s="31" t="s">
        <v>1034</v>
      </c>
      <c r="G1242" s="904"/>
      <c r="H1242" s="32"/>
      <c r="I1242" s="315"/>
      <c r="J1242" s="159"/>
      <c r="K1242" s="58"/>
      <c r="L1242" s="199"/>
      <c r="M1242" s="200"/>
      <c r="O1242" s="77" t="b">
        <f t="shared" si="172"/>
        <v>1</v>
      </c>
      <c r="P1242" s="77" t="b">
        <f t="shared" si="173"/>
        <v>1</v>
      </c>
      <c r="Q1242" s="77" t="b">
        <f t="shared" si="174"/>
        <v>1</v>
      </c>
      <c r="R1242" s="77">
        <f t="shared" si="175"/>
        <v>0</v>
      </c>
      <c r="T1242" s="77">
        <v>1242</v>
      </c>
    </row>
    <row r="1243" spans="1:20" s="5" customFormat="1" ht="33.75" outlineLevel="1">
      <c r="A1243" s="170"/>
      <c r="B1243" s="618"/>
      <c r="C1243" s="641"/>
      <c r="D1243" s="146"/>
      <c r="E1243" s="31" t="s">
        <v>1035</v>
      </c>
      <c r="F1243" s="31" t="s">
        <v>1036</v>
      </c>
      <c r="G1243" s="904"/>
      <c r="H1243" s="32"/>
      <c r="I1243" s="315"/>
      <c r="J1243" s="159"/>
      <c r="K1243" s="58"/>
      <c r="L1243" s="199"/>
      <c r="M1243" s="200"/>
      <c r="O1243" s="77" t="b">
        <f t="shared" si="172"/>
        <v>1</v>
      </c>
      <c r="P1243" s="77" t="b">
        <f t="shared" si="173"/>
        <v>1</v>
      </c>
      <c r="Q1243" s="77" t="b">
        <f t="shared" si="174"/>
        <v>1</v>
      </c>
      <c r="R1243" s="77">
        <f t="shared" si="175"/>
        <v>0</v>
      </c>
      <c r="T1243" s="77">
        <v>1243</v>
      </c>
    </row>
    <row r="1244" spans="1:20" s="5" customFormat="1" ht="33.75" outlineLevel="1">
      <c r="A1244" s="170"/>
      <c r="B1244" s="618"/>
      <c r="C1244" s="641"/>
      <c r="D1244" s="146"/>
      <c r="E1244" s="31" t="s">
        <v>1037</v>
      </c>
      <c r="F1244" s="31" t="s">
        <v>1038</v>
      </c>
      <c r="G1244" s="904"/>
      <c r="H1244" s="32"/>
      <c r="I1244" s="315"/>
      <c r="J1244" s="159"/>
      <c r="K1244" s="58"/>
      <c r="L1244" s="199"/>
      <c r="M1244" s="200"/>
      <c r="O1244" s="77" t="b">
        <f t="shared" si="172"/>
        <v>1</v>
      </c>
      <c r="P1244" s="77" t="b">
        <f t="shared" si="173"/>
        <v>1</v>
      </c>
      <c r="Q1244" s="77" t="b">
        <f t="shared" si="174"/>
        <v>1</v>
      </c>
      <c r="R1244" s="77">
        <f t="shared" si="175"/>
        <v>0</v>
      </c>
      <c r="T1244" s="77">
        <v>1244</v>
      </c>
    </row>
    <row r="1245" spans="1:20" s="5" customFormat="1" ht="22.5" outlineLevel="1">
      <c r="A1245" s="170"/>
      <c r="B1245" s="618"/>
      <c r="C1245" s="641"/>
      <c r="D1245" s="146"/>
      <c r="E1245" s="31" t="s">
        <v>1039</v>
      </c>
      <c r="F1245" s="31" t="s">
        <v>1039</v>
      </c>
      <c r="G1245" s="904"/>
      <c r="H1245" s="32"/>
      <c r="I1245" s="315"/>
      <c r="J1245" s="159"/>
      <c r="K1245" s="58"/>
      <c r="L1245" s="199"/>
      <c r="M1245" s="200"/>
      <c r="O1245" s="77" t="b">
        <f t="shared" si="172"/>
        <v>1</v>
      </c>
      <c r="P1245" s="77" t="b">
        <f t="shared" si="173"/>
        <v>1</v>
      </c>
      <c r="Q1245" s="77" t="b">
        <f t="shared" si="174"/>
        <v>1</v>
      </c>
      <c r="R1245" s="77">
        <f t="shared" si="175"/>
        <v>0</v>
      </c>
      <c r="T1245" s="77">
        <v>1245</v>
      </c>
    </row>
    <row r="1246" spans="1:20" s="5" customFormat="1" ht="22.5" outlineLevel="1">
      <c r="A1246" s="170"/>
      <c r="B1246" s="618"/>
      <c r="C1246" s="641"/>
      <c r="D1246" s="146"/>
      <c r="E1246" s="31" t="s">
        <v>1040</v>
      </c>
      <c r="F1246" s="31" t="s">
        <v>1041</v>
      </c>
      <c r="G1246" s="904"/>
      <c r="H1246" s="32"/>
      <c r="I1246" s="315"/>
      <c r="J1246" s="159"/>
      <c r="K1246" s="58"/>
      <c r="L1246" s="199"/>
      <c r="M1246" s="200"/>
      <c r="O1246" s="77" t="b">
        <f t="shared" si="172"/>
        <v>1</v>
      </c>
      <c r="P1246" s="77" t="b">
        <f t="shared" si="173"/>
        <v>1</v>
      </c>
      <c r="Q1246" s="77" t="b">
        <f t="shared" si="174"/>
        <v>1</v>
      </c>
      <c r="R1246" s="77">
        <f t="shared" si="175"/>
        <v>0</v>
      </c>
      <c r="T1246" s="77">
        <v>1246</v>
      </c>
    </row>
    <row r="1247" spans="1:20" s="5" customFormat="1" ht="33.75" outlineLevel="1">
      <c r="A1247" s="170"/>
      <c r="B1247" s="618"/>
      <c r="C1247" s="641"/>
      <c r="D1247" s="146"/>
      <c r="E1247" s="31" t="s">
        <v>1042</v>
      </c>
      <c r="F1247" s="31" t="s">
        <v>1043</v>
      </c>
      <c r="G1247" s="904"/>
      <c r="H1247" s="32"/>
      <c r="I1247" s="315"/>
      <c r="J1247" s="159"/>
      <c r="K1247" s="58"/>
      <c r="L1247" s="199"/>
      <c r="M1247" s="200"/>
      <c r="O1247" s="77" t="b">
        <f t="shared" si="172"/>
        <v>1</v>
      </c>
      <c r="P1247" s="77" t="b">
        <f t="shared" si="173"/>
        <v>1</v>
      </c>
      <c r="Q1247" s="77" t="b">
        <f t="shared" si="174"/>
        <v>1</v>
      </c>
      <c r="R1247" s="77">
        <f t="shared" si="175"/>
        <v>0</v>
      </c>
      <c r="T1247" s="77">
        <v>1247</v>
      </c>
    </row>
    <row r="1248" spans="1:20" s="5" customFormat="1" ht="22.5" outlineLevel="1">
      <c r="A1248" s="170"/>
      <c r="B1248" s="618"/>
      <c r="C1248" s="641"/>
      <c r="D1248" s="146"/>
      <c r="E1248" s="31" t="s">
        <v>1044</v>
      </c>
      <c r="F1248" s="31" t="s">
        <v>1045</v>
      </c>
      <c r="G1248" s="904"/>
      <c r="H1248" s="32"/>
      <c r="I1248" s="315"/>
      <c r="J1248" s="159"/>
      <c r="K1248" s="58"/>
      <c r="L1248" s="199"/>
      <c r="M1248" s="200"/>
      <c r="O1248" s="77" t="b">
        <f t="shared" si="172"/>
        <v>1</v>
      </c>
      <c r="P1248" s="77" t="b">
        <f t="shared" si="173"/>
        <v>1</v>
      </c>
      <c r="Q1248" s="77" t="b">
        <f t="shared" si="174"/>
        <v>1</v>
      </c>
      <c r="R1248" s="77">
        <f t="shared" si="175"/>
        <v>0</v>
      </c>
      <c r="T1248" s="77">
        <v>1248</v>
      </c>
    </row>
    <row r="1249" spans="1:20" s="5" customFormat="1" ht="22.5" outlineLevel="1">
      <c r="A1249" s="170"/>
      <c r="B1249" s="618"/>
      <c r="C1249" s="641"/>
      <c r="D1249" s="146"/>
      <c r="E1249" s="31" t="s">
        <v>1046</v>
      </c>
      <c r="F1249" s="31" t="s">
        <v>1047</v>
      </c>
      <c r="G1249" s="904"/>
      <c r="H1249" s="32"/>
      <c r="I1249" s="315"/>
      <c r="J1249" s="159"/>
      <c r="K1249" s="58"/>
      <c r="L1249" s="199"/>
      <c r="M1249" s="200"/>
      <c r="O1249" s="77" t="b">
        <f t="shared" si="172"/>
        <v>1</v>
      </c>
      <c r="P1249" s="77" t="b">
        <f t="shared" si="173"/>
        <v>1</v>
      </c>
      <c r="Q1249" s="77" t="b">
        <f t="shared" si="174"/>
        <v>1</v>
      </c>
      <c r="R1249" s="77">
        <f t="shared" si="175"/>
        <v>0</v>
      </c>
      <c r="T1249" s="77">
        <v>1249</v>
      </c>
    </row>
    <row r="1250" spans="1:20" s="5" customFormat="1" outlineLevel="1">
      <c r="A1250" s="170"/>
      <c r="B1250" s="618"/>
      <c r="C1250" s="641"/>
      <c r="D1250" s="146"/>
      <c r="E1250" s="276"/>
      <c r="F1250" s="276"/>
      <c r="G1250" s="904"/>
      <c r="H1250" s="32"/>
      <c r="I1250" s="315"/>
      <c r="J1250" s="159"/>
      <c r="K1250" s="58"/>
      <c r="L1250" s="199"/>
      <c r="M1250" s="200"/>
      <c r="O1250" s="77" t="b">
        <f t="shared" si="172"/>
        <v>1</v>
      </c>
      <c r="P1250" s="77" t="b">
        <f t="shared" si="173"/>
        <v>1</v>
      </c>
      <c r="Q1250" s="77" t="b">
        <f t="shared" si="174"/>
        <v>1</v>
      </c>
      <c r="R1250" s="77">
        <f t="shared" si="175"/>
        <v>0</v>
      </c>
      <c r="T1250" s="77">
        <v>1250</v>
      </c>
    </row>
    <row r="1251" spans="1:20" s="5" customFormat="1" ht="33.75" outlineLevel="1">
      <c r="A1251" s="170"/>
      <c r="B1251" s="618"/>
      <c r="C1251" s="641"/>
      <c r="D1251" s="146"/>
      <c r="E1251" s="31" t="s">
        <v>1048</v>
      </c>
      <c r="F1251" s="31" t="s">
        <v>1049</v>
      </c>
      <c r="G1251" s="904"/>
      <c r="H1251" s="32"/>
      <c r="I1251" s="315"/>
      <c r="J1251" s="159"/>
      <c r="K1251" s="58"/>
      <c r="L1251" s="199"/>
      <c r="M1251" s="200"/>
      <c r="O1251" s="77" t="b">
        <f t="shared" si="172"/>
        <v>1</v>
      </c>
      <c r="P1251" s="77" t="b">
        <f t="shared" si="173"/>
        <v>1</v>
      </c>
      <c r="Q1251" s="77" t="b">
        <f t="shared" si="174"/>
        <v>1</v>
      </c>
      <c r="R1251" s="77">
        <f t="shared" si="175"/>
        <v>0</v>
      </c>
      <c r="T1251" s="77">
        <v>1251</v>
      </c>
    </row>
    <row r="1252" spans="1:20" s="5" customFormat="1" ht="13.5" outlineLevel="1" thickBot="1">
      <c r="A1252" s="170"/>
      <c r="B1252" s="618"/>
      <c r="C1252" s="619"/>
      <c r="D1252" s="149"/>
      <c r="E1252" s="428"/>
      <c r="F1252" s="428"/>
      <c r="G1252" s="906"/>
      <c r="H1252" s="39"/>
      <c r="I1252" s="315"/>
      <c r="J1252" s="159"/>
      <c r="K1252" s="159"/>
      <c r="L1252" s="232"/>
      <c r="M1252" s="200"/>
      <c r="O1252" s="77" t="b">
        <f t="shared" si="172"/>
        <v>1</v>
      </c>
      <c r="P1252" s="77" t="b">
        <f t="shared" si="173"/>
        <v>1</v>
      </c>
      <c r="Q1252" s="77" t="b">
        <f t="shared" si="174"/>
        <v>1</v>
      </c>
      <c r="R1252" s="77">
        <f t="shared" si="175"/>
        <v>0</v>
      </c>
      <c r="T1252" s="77">
        <v>1252</v>
      </c>
    </row>
    <row r="1253" spans="1:20" s="5" customFormat="1" ht="13.5" outlineLevel="1" thickBot="1">
      <c r="A1253" s="40"/>
      <c r="B1253" s="622"/>
      <c r="C1253" s="623"/>
      <c r="D1253" s="434"/>
      <c r="E1253" s="6" t="s">
        <v>23</v>
      </c>
      <c r="F1253" s="6" t="s">
        <v>213</v>
      </c>
      <c r="G1253" s="915"/>
      <c r="H1253" s="294"/>
      <c r="I1253" s="452"/>
      <c r="J1253" s="95"/>
      <c r="K1253" s="95"/>
      <c r="L1253" s="213"/>
      <c r="M1253" s="226">
        <f>SUM(M1207:M1252)</f>
        <v>0</v>
      </c>
      <c r="O1253" s="77" t="b">
        <f t="shared" si="172"/>
        <v>1</v>
      </c>
      <c r="P1253" s="77" t="b">
        <f t="shared" si="173"/>
        <v>1</v>
      </c>
      <c r="Q1253" s="77" t="b">
        <f t="shared" si="174"/>
        <v>0</v>
      </c>
      <c r="R1253" s="77" t="str">
        <f t="shared" si="175"/>
        <v>!!!</v>
      </c>
      <c r="T1253" s="77">
        <v>1253</v>
      </c>
    </row>
    <row r="1254" spans="1:20" ht="34.9" customHeight="1" thickBot="1">
      <c r="A1254" s="373"/>
      <c r="B1254" s="601">
        <v>400</v>
      </c>
      <c r="C1254" s="602">
        <v>413</v>
      </c>
      <c r="D1254" s="431"/>
      <c r="E1254" s="21" t="s">
        <v>4421</v>
      </c>
      <c r="F1254" s="21" t="s">
        <v>4422</v>
      </c>
      <c r="G1254" s="900"/>
      <c r="H1254" s="292"/>
      <c r="I1254" s="311"/>
      <c r="J1254" s="95"/>
      <c r="K1254" s="23"/>
      <c r="L1254" s="23"/>
      <c r="M1254" s="191">
        <f>SUMIF(D1256:D1357,"&gt;0",M1256:M1357)</f>
        <v>0</v>
      </c>
      <c r="O1254" s="77" t="b">
        <f t="shared" si="172"/>
        <v>1</v>
      </c>
      <c r="P1254" s="77" t="b">
        <f t="shared" si="173"/>
        <v>1</v>
      </c>
      <c r="Q1254" s="77" t="b">
        <f t="shared" si="174"/>
        <v>0</v>
      </c>
      <c r="R1254" s="77" t="str">
        <f t="shared" si="175"/>
        <v>!!!</v>
      </c>
      <c r="T1254" s="77">
        <v>1254</v>
      </c>
    </row>
    <row r="1255" spans="1:20" s="5" customFormat="1" ht="16.5" outlineLevel="1" thickBot="1">
      <c r="A1255" s="45"/>
      <c r="B1255" s="612"/>
      <c r="C1255" s="642"/>
      <c r="D1255" s="569"/>
      <c r="E1255" s="128" t="s">
        <v>48</v>
      </c>
      <c r="F1255" s="129" t="s">
        <v>47</v>
      </c>
      <c r="G1255" s="916"/>
      <c r="H1255" s="130"/>
      <c r="I1255" s="312"/>
      <c r="J1255" s="131"/>
      <c r="K1255" s="131"/>
      <c r="L1255" s="222"/>
      <c r="M1255" s="196"/>
      <c r="O1255" s="77" t="b">
        <f t="shared" si="172"/>
        <v>1</v>
      </c>
      <c r="P1255" s="77" t="b">
        <f t="shared" si="173"/>
        <v>1</v>
      </c>
      <c r="Q1255" s="77" t="b">
        <f t="shared" si="174"/>
        <v>1</v>
      </c>
      <c r="R1255" s="77">
        <f t="shared" si="175"/>
        <v>0</v>
      </c>
      <c r="T1255" s="77">
        <v>1255</v>
      </c>
    </row>
    <row r="1256" spans="1:20" s="12" customFormat="1" ht="13.5" outlineLevel="1" thickBot="1">
      <c r="A1256" s="581"/>
      <c r="B1256" s="631">
        <v>400</v>
      </c>
      <c r="C1256" s="629">
        <v>412</v>
      </c>
      <c r="D1256" s="566"/>
      <c r="E1256" s="9" t="s">
        <v>4252</v>
      </c>
      <c r="F1256" s="9" t="s">
        <v>4253</v>
      </c>
      <c r="G1256" s="926"/>
      <c r="H1256" s="10"/>
      <c r="I1256" s="340"/>
      <c r="J1256" s="307"/>
      <c r="K1256" s="11"/>
      <c r="L1256" s="223"/>
      <c r="M1256" s="224"/>
      <c r="O1256" s="77" t="b">
        <f t="shared" si="172"/>
        <v>1</v>
      </c>
      <c r="P1256" s="77" t="b">
        <f t="shared" si="173"/>
        <v>1</v>
      </c>
      <c r="Q1256" s="77" t="b">
        <f t="shared" si="174"/>
        <v>1</v>
      </c>
      <c r="R1256" s="77">
        <f t="shared" si="175"/>
        <v>0</v>
      </c>
      <c r="T1256" s="77">
        <v>1256</v>
      </c>
    </row>
    <row r="1257" spans="1:20" s="5" customFormat="1" ht="15" outlineLevel="1">
      <c r="A1257" s="169"/>
      <c r="B1257" s="618"/>
      <c r="C1257" s="619"/>
      <c r="D1257" s="438"/>
      <c r="G1257" s="907"/>
      <c r="H1257" s="51"/>
      <c r="I1257" s="335"/>
      <c r="J1257" s="300"/>
      <c r="K1257" s="52"/>
      <c r="L1257" s="197"/>
      <c r="M1257" s="198"/>
      <c r="O1257" s="77" t="b">
        <f t="shared" si="172"/>
        <v>1</v>
      </c>
      <c r="P1257" s="77" t="b">
        <f t="shared" si="173"/>
        <v>1</v>
      </c>
      <c r="Q1257" s="77" t="b">
        <f t="shared" si="174"/>
        <v>1</v>
      </c>
      <c r="R1257" s="77">
        <f t="shared" si="175"/>
        <v>0</v>
      </c>
      <c r="T1257" s="77">
        <v>1257</v>
      </c>
    </row>
    <row r="1258" spans="1:20" s="5" customFormat="1" ht="33.75" outlineLevel="1">
      <c r="A1258" s="29"/>
      <c r="B1258" s="606">
        <v>400</v>
      </c>
      <c r="C1258" s="616">
        <v>412</v>
      </c>
      <c r="D1258" s="30">
        <v>153</v>
      </c>
      <c r="E1258" s="132" t="s">
        <v>4254</v>
      </c>
      <c r="F1258" s="132" t="s">
        <v>4255</v>
      </c>
      <c r="G1258" s="903">
        <v>1</v>
      </c>
      <c r="H1258" s="550" t="s">
        <v>33</v>
      </c>
      <c r="I1258" s="341"/>
      <c r="J1258" s="159">
        <v>0</v>
      </c>
      <c r="K1258" s="58">
        <v>0</v>
      </c>
      <c r="L1258" s="199">
        <f t="shared" ref="L1258:L1268" si="176">J1258+K1258</f>
        <v>0</v>
      </c>
      <c r="M1258" s="200">
        <f t="shared" ref="M1258:M1268" si="177">L1258*(G1258+I1258)</f>
        <v>0</v>
      </c>
      <c r="O1258" s="77" t="b">
        <f t="shared" si="172"/>
        <v>0</v>
      </c>
      <c r="P1258" s="77" t="b">
        <f t="shared" si="173"/>
        <v>0</v>
      </c>
      <c r="Q1258" s="77" t="b">
        <f t="shared" si="174"/>
        <v>0</v>
      </c>
      <c r="R1258" s="77">
        <f t="shared" si="175"/>
        <v>0</v>
      </c>
      <c r="T1258" s="77">
        <v>1258</v>
      </c>
    </row>
    <row r="1259" spans="1:20" s="5" customFormat="1" ht="33.75" outlineLevel="1">
      <c r="A1259" s="29"/>
      <c r="B1259" s="606">
        <v>400</v>
      </c>
      <c r="C1259" s="617">
        <v>412</v>
      </c>
      <c r="D1259" s="37">
        <v>154</v>
      </c>
      <c r="E1259" s="132" t="s">
        <v>4256</v>
      </c>
      <c r="F1259" s="132" t="s">
        <v>4257</v>
      </c>
      <c r="G1259" s="903">
        <v>1</v>
      </c>
      <c r="H1259" s="550" t="s">
        <v>33</v>
      </c>
      <c r="I1259" s="341"/>
      <c r="J1259" s="159">
        <v>0</v>
      </c>
      <c r="K1259" s="159">
        <v>0</v>
      </c>
      <c r="L1259" s="232">
        <f t="shared" si="176"/>
        <v>0</v>
      </c>
      <c r="M1259" s="200">
        <f t="shared" si="177"/>
        <v>0</v>
      </c>
      <c r="O1259" s="77" t="b">
        <f t="shared" si="172"/>
        <v>0</v>
      </c>
      <c r="P1259" s="77" t="b">
        <f t="shared" si="173"/>
        <v>0</v>
      </c>
      <c r="Q1259" s="77" t="b">
        <f t="shared" si="174"/>
        <v>0</v>
      </c>
      <c r="R1259" s="77">
        <f t="shared" si="175"/>
        <v>0</v>
      </c>
      <c r="T1259" s="77">
        <v>1259</v>
      </c>
    </row>
    <row r="1260" spans="1:20" s="5" customFormat="1" outlineLevel="1">
      <c r="A1260" s="29"/>
      <c r="B1260" s="606">
        <v>400</v>
      </c>
      <c r="C1260" s="617">
        <v>412</v>
      </c>
      <c r="D1260" s="37" t="s">
        <v>5790</v>
      </c>
      <c r="E1260" s="132" t="s">
        <v>5753</v>
      </c>
      <c r="F1260" s="132" t="s">
        <v>5754</v>
      </c>
      <c r="G1260" s="903">
        <v>2200</v>
      </c>
      <c r="H1260" s="550" t="s">
        <v>13</v>
      </c>
      <c r="I1260" s="341"/>
      <c r="J1260" s="159">
        <v>0</v>
      </c>
      <c r="K1260" s="159">
        <v>0</v>
      </c>
      <c r="L1260" s="232">
        <f t="shared" si="176"/>
        <v>0</v>
      </c>
      <c r="M1260" s="200">
        <f t="shared" si="177"/>
        <v>0</v>
      </c>
      <c r="O1260" s="77" t="b">
        <f t="shared" si="172"/>
        <v>0</v>
      </c>
      <c r="P1260" s="77" t="b">
        <f t="shared" si="173"/>
        <v>0</v>
      </c>
      <c r="Q1260" s="77" t="b">
        <f t="shared" si="174"/>
        <v>0</v>
      </c>
      <c r="R1260" s="77">
        <f t="shared" si="175"/>
        <v>0</v>
      </c>
      <c r="T1260" s="77">
        <v>1260</v>
      </c>
    </row>
    <row r="1261" spans="1:20" s="5" customFormat="1" outlineLevel="1">
      <c r="A1261" s="29" t="s">
        <v>5251</v>
      </c>
      <c r="B1261" s="606"/>
      <c r="C1261" s="616"/>
      <c r="D1261" s="37" t="s">
        <v>5793</v>
      </c>
      <c r="E1261" s="132" t="s">
        <v>5755</v>
      </c>
      <c r="F1261" s="132" t="s">
        <v>5756</v>
      </c>
      <c r="G1261" s="903">
        <v>0</v>
      </c>
      <c r="H1261" s="550" t="s">
        <v>13</v>
      </c>
      <c r="I1261" s="341"/>
      <c r="J1261" s="159">
        <v>0</v>
      </c>
      <c r="K1261" s="159">
        <v>0</v>
      </c>
      <c r="L1261" s="232">
        <f t="shared" ref="L1261:L1262" si="178">J1261+K1261</f>
        <v>0</v>
      </c>
      <c r="M1261" s="200">
        <f t="shared" ref="M1261:M1262" si="179">L1261*(G1261+I1261)</f>
        <v>0</v>
      </c>
      <c r="O1261" s="77" t="b">
        <f t="shared" si="172"/>
        <v>0</v>
      </c>
      <c r="P1261" s="77" t="b">
        <f t="shared" si="173"/>
        <v>0</v>
      </c>
      <c r="Q1261" s="77" t="b">
        <f t="shared" si="174"/>
        <v>0</v>
      </c>
      <c r="R1261" s="77">
        <f t="shared" si="175"/>
        <v>0</v>
      </c>
      <c r="T1261" s="77">
        <v>1261</v>
      </c>
    </row>
    <row r="1262" spans="1:20" s="5" customFormat="1" ht="22.5" outlineLevel="1">
      <c r="A1262" s="29" t="s">
        <v>5251</v>
      </c>
      <c r="B1262" s="606"/>
      <c r="C1262" s="616"/>
      <c r="D1262" s="37" t="s">
        <v>5791</v>
      </c>
      <c r="E1262" s="132" t="s">
        <v>5757</v>
      </c>
      <c r="F1262" s="132" t="s">
        <v>5758</v>
      </c>
      <c r="G1262" s="903">
        <v>0</v>
      </c>
      <c r="H1262" s="550" t="s">
        <v>34</v>
      </c>
      <c r="I1262" s="341"/>
      <c r="J1262" s="159">
        <v>0</v>
      </c>
      <c r="K1262" s="58">
        <v>0</v>
      </c>
      <c r="L1262" s="199">
        <f t="shared" si="178"/>
        <v>0</v>
      </c>
      <c r="M1262" s="200">
        <f t="shared" si="179"/>
        <v>0</v>
      </c>
      <c r="O1262" s="77" t="b">
        <f t="shared" si="172"/>
        <v>0</v>
      </c>
      <c r="P1262" s="77"/>
      <c r="Q1262" s="77"/>
      <c r="R1262" s="77"/>
      <c r="T1262" s="77"/>
    </row>
    <row r="1263" spans="1:20" s="5" customFormat="1" outlineLevel="1">
      <c r="A1263" s="29"/>
      <c r="B1263" s="606">
        <v>400</v>
      </c>
      <c r="C1263" s="616">
        <v>412</v>
      </c>
      <c r="D1263" s="37" t="s">
        <v>5792</v>
      </c>
      <c r="E1263" s="132" t="s">
        <v>4258</v>
      </c>
      <c r="F1263" s="132" t="s">
        <v>4259</v>
      </c>
      <c r="G1263" s="903">
        <v>4</v>
      </c>
      <c r="H1263" s="550" t="s">
        <v>34</v>
      </c>
      <c r="I1263" s="341"/>
      <c r="J1263" s="159">
        <v>0</v>
      </c>
      <c r="K1263" s="58">
        <v>0</v>
      </c>
      <c r="L1263" s="199">
        <f t="shared" si="176"/>
        <v>0</v>
      </c>
      <c r="M1263" s="200">
        <f t="shared" si="177"/>
        <v>0</v>
      </c>
      <c r="O1263" s="77" t="b">
        <f t="shared" si="172"/>
        <v>0</v>
      </c>
      <c r="P1263" s="77" t="b">
        <f t="shared" si="173"/>
        <v>0</v>
      </c>
      <c r="Q1263" s="77" t="b">
        <f t="shared" si="174"/>
        <v>0</v>
      </c>
      <c r="R1263" s="77">
        <f t="shared" si="175"/>
        <v>0</v>
      </c>
      <c r="T1263" s="77">
        <v>1262</v>
      </c>
    </row>
    <row r="1264" spans="1:20" s="5" customFormat="1" outlineLevel="1">
      <c r="A1264" s="29"/>
      <c r="B1264" s="606">
        <v>400</v>
      </c>
      <c r="C1264" s="616">
        <v>412</v>
      </c>
      <c r="D1264" s="37">
        <v>157</v>
      </c>
      <c r="E1264" s="132" t="s">
        <v>4260</v>
      </c>
      <c r="F1264" s="132" t="s">
        <v>4261</v>
      </c>
      <c r="G1264" s="903">
        <v>37</v>
      </c>
      <c r="H1264" s="550" t="s">
        <v>34</v>
      </c>
      <c r="I1264" s="341"/>
      <c r="J1264" s="159">
        <v>0</v>
      </c>
      <c r="K1264" s="58">
        <v>0</v>
      </c>
      <c r="L1264" s="199">
        <f t="shared" si="176"/>
        <v>0</v>
      </c>
      <c r="M1264" s="200">
        <f t="shared" si="177"/>
        <v>0</v>
      </c>
      <c r="O1264" s="77" t="b">
        <f t="shared" si="172"/>
        <v>0</v>
      </c>
      <c r="P1264" s="77" t="b">
        <f t="shared" si="173"/>
        <v>0</v>
      </c>
      <c r="Q1264" s="77" t="b">
        <f t="shared" si="174"/>
        <v>0</v>
      </c>
      <c r="R1264" s="77">
        <f t="shared" si="175"/>
        <v>0</v>
      </c>
      <c r="T1264" s="77">
        <v>1263</v>
      </c>
    </row>
    <row r="1265" spans="1:20" s="5" customFormat="1" outlineLevel="1">
      <c r="A1265" s="29" t="s">
        <v>5251</v>
      </c>
      <c r="B1265" s="606">
        <v>400</v>
      </c>
      <c r="C1265" s="616">
        <v>412</v>
      </c>
      <c r="D1265" s="37">
        <v>158</v>
      </c>
      <c r="E1265" s="707" t="s">
        <v>5249</v>
      </c>
      <c r="F1265" s="707" t="s">
        <v>5250</v>
      </c>
      <c r="G1265" s="908">
        <v>3</v>
      </c>
      <c r="H1265" s="550" t="s">
        <v>34</v>
      </c>
      <c r="I1265" s="341"/>
      <c r="J1265" s="159">
        <v>0</v>
      </c>
      <c r="K1265" s="58">
        <v>0</v>
      </c>
      <c r="L1265" s="199">
        <f t="shared" si="176"/>
        <v>0</v>
      </c>
      <c r="M1265" s="200">
        <f t="shared" si="177"/>
        <v>0</v>
      </c>
      <c r="O1265" s="77" t="b">
        <f t="shared" si="172"/>
        <v>0</v>
      </c>
      <c r="P1265" s="77" t="b">
        <f t="shared" si="173"/>
        <v>0</v>
      </c>
      <c r="Q1265" s="77" t="b">
        <f t="shared" si="174"/>
        <v>0</v>
      </c>
      <c r="R1265" s="77">
        <f t="shared" si="175"/>
        <v>0</v>
      </c>
      <c r="T1265" s="77">
        <v>1264</v>
      </c>
    </row>
    <row r="1266" spans="1:20" s="5" customFormat="1" ht="45" outlineLevel="1">
      <c r="A1266" s="29"/>
      <c r="B1266" s="606">
        <v>400</v>
      </c>
      <c r="C1266" s="616">
        <v>412</v>
      </c>
      <c r="D1266" s="37">
        <v>159</v>
      </c>
      <c r="E1266" s="132" t="s">
        <v>4262</v>
      </c>
      <c r="F1266" s="132" t="s">
        <v>4263</v>
      </c>
      <c r="G1266" s="903">
        <v>1</v>
      </c>
      <c r="H1266" s="550" t="s">
        <v>33</v>
      </c>
      <c r="I1266" s="341"/>
      <c r="J1266" s="159">
        <v>0</v>
      </c>
      <c r="K1266" s="58">
        <v>0</v>
      </c>
      <c r="L1266" s="199">
        <f t="shared" si="176"/>
        <v>0</v>
      </c>
      <c r="M1266" s="200">
        <f t="shared" si="177"/>
        <v>0</v>
      </c>
      <c r="O1266" s="77" t="b">
        <f t="shared" si="172"/>
        <v>0</v>
      </c>
      <c r="P1266" s="77" t="b">
        <f t="shared" si="173"/>
        <v>0</v>
      </c>
      <c r="Q1266" s="77" t="b">
        <f t="shared" si="174"/>
        <v>0</v>
      </c>
      <c r="R1266" s="77">
        <f t="shared" si="175"/>
        <v>0</v>
      </c>
      <c r="T1266" s="77">
        <v>1265</v>
      </c>
    </row>
    <row r="1267" spans="1:20" s="5" customFormat="1" ht="33.75" outlineLevel="1">
      <c r="A1267" s="29"/>
      <c r="B1267" s="606">
        <v>400</v>
      </c>
      <c r="C1267" s="616">
        <v>412</v>
      </c>
      <c r="D1267" s="37">
        <v>160</v>
      </c>
      <c r="E1267" s="132" t="s">
        <v>4264</v>
      </c>
      <c r="F1267" s="132" t="s">
        <v>4265</v>
      </c>
      <c r="G1267" s="903">
        <v>50</v>
      </c>
      <c r="H1267" s="550" t="s">
        <v>13</v>
      </c>
      <c r="I1267" s="341"/>
      <c r="J1267" s="159">
        <v>0</v>
      </c>
      <c r="K1267" s="58">
        <v>0</v>
      </c>
      <c r="L1267" s="199">
        <f t="shared" si="176"/>
        <v>0</v>
      </c>
      <c r="M1267" s="200">
        <f t="shared" si="177"/>
        <v>0</v>
      </c>
      <c r="O1267" s="77" t="b">
        <f t="shared" si="172"/>
        <v>0</v>
      </c>
      <c r="P1267" s="77" t="b">
        <f t="shared" si="173"/>
        <v>0</v>
      </c>
      <c r="Q1267" s="77" t="b">
        <f t="shared" si="174"/>
        <v>0</v>
      </c>
      <c r="R1267" s="77">
        <f t="shared" si="175"/>
        <v>0</v>
      </c>
      <c r="T1267" s="77">
        <v>1266</v>
      </c>
    </row>
    <row r="1268" spans="1:20" s="5" customFormat="1" ht="13.5" outlineLevel="1" thickBot="1">
      <c r="A1268" s="29"/>
      <c r="B1268" s="606">
        <v>400</v>
      </c>
      <c r="C1268" s="617">
        <v>412</v>
      </c>
      <c r="D1268" s="37">
        <v>161</v>
      </c>
      <c r="E1268" s="132" t="s">
        <v>4266</v>
      </c>
      <c r="F1268" s="132" t="s">
        <v>4267</v>
      </c>
      <c r="G1268" s="903">
        <v>6</v>
      </c>
      <c r="H1268" s="550" t="s">
        <v>33</v>
      </c>
      <c r="I1268" s="341"/>
      <c r="J1268" s="159">
        <v>0</v>
      </c>
      <c r="K1268" s="159">
        <v>0</v>
      </c>
      <c r="L1268" s="232">
        <f t="shared" si="176"/>
        <v>0</v>
      </c>
      <c r="M1268" s="200">
        <f t="shared" si="177"/>
        <v>0</v>
      </c>
      <c r="O1268" s="77" t="b">
        <f t="shared" si="172"/>
        <v>0</v>
      </c>
      <c r="P1268" s="77" t="b">
        <f t="shared" si="173"/>
        <v>0</v>
      </c>
      <c r="Q1268" s="77" t="b">
        <f t="shared" si="174"/>
        <v>0</v>
      </c>
      <c r="R1268" s="77">
        <f t="shared" si="175"/>
        <v>0</v>
      </c>
      <c r="T1268" s="77">
        <v>1267</v>
      </c>
    </row>
    <row r="1269" spans="1:20" s="5" customFormat="1" ht="13.5" outlineLevel="1" thickBot="1">
      <c r="A1269" s="133"/>
      <c r="B1269" s="643"/>
      <c r="C1269" s="623"/>
      <c r="D1269" s="89"/>
      <c r="E1269" s="6" t="s">
        <v>4268</v>
      </c>
      <c r="F1269" s="6" t="s">
        <v>4269</v>
      </c>
      <c r="G1269" s="927"/>
      <c r="H1269" s="551"/>
      <c r="I1269" s="342"/>
      <c r="J1269" s="134"/>
      <c r="K1269" s="134"/>
      <c r="L1269" s="225"/>
      <c r="M1269" s="226">
        <f>SUM(M1258:M1268)</f>
        <v>0</v>
      </c>
      <c r="O1269" s="77" t="b">
        <f t="shared" si="172"/>
        <v>1</v>
      </c>
      <c r="P1269" s="77" t="b">
        <f t="shared" si="173"/>
        <v>1</v>
      </c>
      <c r="Q1269" s="77" t="b">
        <f t="shared" si="174"/>
        <v>0</v>
      </c>
      <c r="R1269" s="77" t="str">
        <f t="shared" si="175"/>
        <v>!!!</v>
      </c>
      <c r="T1269" s="77">
        <v>1268</v>
      </c>
    </row>
    <row r="1270" spans="1:20" s="5" customFormat="1" ht="13.5" outlineLevel="1" thickBot="1">
      <c r="A1270" s="40"/>
      <c r="B1270" s="622">
        <v>400</v>
      </c>
      <c r="C1270" s="623">
        <v>412</v>
      </c>
      <c r="D1270" s="89"/>
      <c r="E1270" s="13" t="s">
        <v>4270</v>
      </c>
      <c r="F1270" s="13" t="s">
        <v>4271</v>
      </c>
      <c r="G1270" s="926"/>
      <c r="H1270" s="296"/>
      <c r="I1270" s="508"/>
      <c r="J1270" s="163"/>
      <c r="K1270" s="163"/>
      <c r="L1270" s="233"/>
      <c r="M1270" s="214"/>
      <c r="O1270" s="77" t="b">
        <f t="shared" si="172"/>
        <v>1</v>
      </c>
      <c r="P1270" s="77" t="b">
        <f t="shared" si="173"/>
        <v>1</v>
      </c>
      <c r="Q1270" s="77" t="b">
        <f t="shared" si="174"/>
        <v>1</v>
      </c>
      <c r="R1270" s="77">
        <f t="shared" si="175"/>
        <v>0</v>
      </c>
      <c r="T1270" s="77">
        <v>1269</v>
      </c>
    </row>
    <row r="1271" spans="1:20" s="5" customFormat="1" outlineLevel="1">
      <c r="A1271" s="29"/>
      <c r="B1271" s="613"/>
      <c r="C1271" s="617"/>
      <c r="D1271" s="37"/>
      <c r="E1271" s="14"/>
      <c r="F1271" s="14"/>
      <c r="G1271" s="910"/>
      <c r="H1271" s="68"/>
      <c r="I1271" s="462"/>
      <c r="J1271" s="301"/>
      <c r="K1271" s="301"/>
      <c r="L1271" s="463"/>
      <c r="M1271" s="202"/>
      <c r="O1271" s="77" t="b">
        <f t="shared" si="172"/>
        <v>1</v>
      </c>
      <c r="P1271" s="77" t="b">
        <f t="shared" si="173"/>
        <v>1</v>
      </c>
      <c r="Q1271" s="77" t="b">
        <f t="shared" si="174"/>
        <v>1</v>
      </c>
      <c r="R1271" s="77">
        <f t="shared" si="175"/>
        <v>0</v>
      </c>
      <c r="T1271" s="77">
        <v>1270</v>
      </c>
    </row>
    <row r="1272" spans="1:20" s="5" customFormat="1" ht="45" outlineLevel="1">
      <c r="A1272" s="29"/>
      <c r="B1272" s="606">
        <v>400</v>
      </c>
      <c r="C1272" s="616">
        <v>412</v>
      </c>
      <c r="D1272" s="30">
        <v>162</v>
      </c>
      <c r="E1272" s="132" t="s">
        <v>4272</v>
      </c>
      <c r="F1272" s="132" t="s">
        <v>4273</v>
      </c>
      <c r="G1272" s="903">
        <v>1</v>
      </c>
      <c r="H1272" s="550" t="s">
        <v>33</v>
      </c>
      <c r="I1272" s="341"/>
      <c r="J1272" s="159">
        <v>0</v>
      </c>
      <c r="K1272" s="58">
        <v>0</v>
      </c>
      <c r="L1272" s="199">
        <f t="shared" ref="L1272:L1303" si="180">J1272+K1272</f>
        <v>0</v>
      </c>
      <c r="M1272" s="200">
        <f t="shared" ref="M1272:M1303" si="181">L1272*(G1272+I1272)</f>
        <v>0</v>
      </c>
      <c r="O1272" s="77" t="b">
        <f t="shared" si="172"/>
        <v>0</v>
      </c>
      <c r="P1272" s="77" t="b">
        <f t="shared" si="173"/>
        <v>0</v>
      </c>
      <c r="Q1272" s="77" t="b">
        <f t="shared" si="174"/>
        <v>0</v>
      </c>
      <c r="R1272" s="77">
        <f t="shared" si="175"/>
        <v>0</v>
      </c>
      <c r="T1272" s="77">
        <v>1271</v>
      </c>
    </row>
    <row r="1273" spans="1:20" s="5" customFormat="1" outlineLevel="1">
      <c r="A1273" s="29"/>
      <c r="B1273" s="606">
        <v>400</v>
      </c>
      <c r="C1273" s="616">
        <v>412</v>
      </c>
      <c r="D1273" s="30">
        <v>163</v>
      </c>
      <c r="E1273" s="132" t="s">
        <v>4274</v>
      </c>
      <c r="F1273" s="132" t="s">
        <v>4275</v>
      </c>
      <c r="G1273" s="903">
        <v>2</v>
      </c>
      <c r="H1273" s="550" t="s">
        <v>33</v>
      </c>
      <c r="I1273" s="341"/>
      <c r="J1273" s="159">
        <v>0</v>
      </c>
      <c r="K1273" s="58">
        <v>0</v>
      </c>
      <c r="L1273" s="199">
        <f t="shared" si="180"/>
        <v>0</v>
      </c>
      <c r="M1273" s="200">
        <f t="shared" si="181"/>
        <v>0</v>
      </c>
      <c r="O1273" s="77" t="b">
        <f t="shared" si="172"/>
        <v>0</v>
      </c>
      <c r="P1273" s="77" t="b">
        <f t="shared" si="173"/>
        <v>0</v>
      </c>
      <c r="Q1273" s="77" t="b">
        <f t="shared" si="174"/>
        <v>0</v>
      </c>
      <c r="R1273" s="77">
        <f t="shared" si="175"/>
        <v>0</v>
      </c>
      <c r="T1273" s="77">
        <v>1272</v>
      </c>
    </row>
    <row r="1274" spans="1:20" s="5" customFormat="1" ht="33.75" outlineLevel="1">
      <c r="A1274" s="29"/>
      <c r="B1274" s="606">
        <v>400</v>
      </c>
      <c r="C1274" s="616">
        <v>412</v>
      </c>
      <c r="D1274" s="30">
        <v>164</v>
      </c>
      <c r="E1274" s="132" t="s">
        <v>4276</v>
      </c>
      <c r="F1274" s="132" t="s">
        <v>4277</v>
      </c>
      <c r="G1274" s="903">
        <v>50</v>
      </c>
      <c r="H1274" s="550" t="s">
        <v>13</v>
      </c>
      <c r="I1274" s="341"/>
      <c r="J1274" s="159">
        <v>0</v>
      </c>
      <c r="K1274" s="58">
        <v>0</v>
      </c>
      <c r="L1274" s="199">
        <f t="shared" si="180"/>
        <v>0</v>
      </c>
      <c r="M1274" s="200">
        <f t="shared" si="181"/>
        <v>0</v>
      </c>
      <c r="O1274" s="77" t="b">
        <f t="shared" si="172"/>
        <v>0</v>
      </c>
      <c r="P1274" s="77" t="b">
        <f t="shared" si="173"/>
        <v>0</v>
      </c>
      <c r="Q1274" s="77" t="b">
        <f t="shared" si="174"/>
        <v>0</v>
      </c>
      <c r="R1274" s="77">
        <f t="shared" si="175"/>
        <v>0</v>
      </c>
      <c r="T1274" s="77">
        <v>1273</v>
      </c>
    </row>
    <row r="1275" spans="1:20" s="5" customFormat="1" ht="33.75" outlineLevel="1">
      <c r="A1275" s="29"/>
      <c r="B1275" s="606">
        <v>400</v>
      </c>
      <c r="C1275" s="616">
        <v>412</v>
      </c>
      <c r="D1275" s="30">
        <v>165</v>
      </c>
      <c r="E1275" s="132" t="s">
        <v>4278</v>
      </c>
      <c r="F1275" s="132" t="s">
        <v>4279</v>
      </c>
      <c r="G1275" s="903">
        <v>2</v>
      </c>
      <c r="H1275" s="550" t="s">
        <v>34</v>
      </c>
      <c r="I1275" s="341"/>
      <c r="J1275" s="159">
        <v>0</v>
      </c>
      <c r="K1275" s="58">
        <v>0</v>
      </c>
      <c r="L1275" s="199">
        <f t="shared" si="180"/>
        <v>0</v>
      </c>
      <c r="M1275" s="200">
        <f t="shared" si="181"/>
        <v>0</v>
      </c>
      <c r="O1275" s="77" t="b">
        <f t="shared" si="172"/>
        <v>0</v>
      </c>
      <c r="P1275" s="77" t="b">
        <f t="shared" si="173"/>
        <v>0</v>
      </c>
      <c r="Q1275" s="77" t="b">
        <f t="shared" si="174"/>
        <v>0</v>
      </c>
      <c r="R1275" s="77">
        <f t="shared" si="175"/>
        <v>0</v>
      </c>
      <c r="T1275" s="77">
        <v>1274</v>
      </c>
    </row>
    <row r="1276" spans="1:20" s="5" customFormat="1" ht="22.5" outlineLevel="1">
      <c r="A1276" s="29"/>
      <c r="B1276" s="606">
        <v>400</v>
      </c>
      <c r="C1276" s="616">
        <v>412</v>
      </c>
      <c r="D1276" s="30">
        <v>166</v>
      </c>
      <c r="E1276" s="132" t="s">
        <v>4280</v>
      </c>
      <c r="F1276" s="132" t="s">
        <v>4281</v>
      </c>
      <c r="G1276" s="903">
        <v>2</v>
      </c>
      <c r="H1276" s="550" t="s">
        <v>34</v>
      </c>
      <c r="I1276" s="341"/>
      <c r="J1276" s="159">
        <v>0</v>
      </c>
      <c r="K1276" s="58">
        <v>0</v>
      </c>
      <c r="L1276" s="199">
        <f t="shared" si="180"/>
        <v>0</v>
      </c>
      <c r="M1276" s="200">
        <f t="shared" si="181"/>
        <v>0</v>
      </c>
      <c r="O1276" s="77" t="b">
        <f t="shared" si="172"/>
        <v>0</v>
      </c>
      <c r="P1276" s="77" t="b">
        <f t="shared" si="173"/>
        <v>0</v>
      </c>
      <c r="Q1276" s="77" t="b">
        <f t="shared" si="174"/>
        <v>0</v>
      </c>
      <c r="R1276" s="77">
        <f t="shared" si="175"/>
        <v>0</v>
      </c>
      <c r="T1276" s="77">
        <v>1275</v>
      </c>
    </row>
    <row r="1277" spans="1:20" s="5" customFormat="1" ht="22.5" outlineLevel="1">
      <c r="A1277" s="29"/>
      <c r="B1277" s="606">
        <v>400</v>
      </c>
      <c r="C1277" s="616">
        <v>412</v>
      </c>
      <c r="D1277" s="30">
        <v>167</v>
      </c>
      <c r="E1277" s="132" t="s">
        <v>4282</v>
      </c>
      <c r="F1277" s="132" t="s">
        <v>4283</v>
      </c>
      <c r="G1277" s="903">
        <v>1</v>
      </c>
      <c r="H1277" s="550" t="s">
        <v>34</v>
      </c>
      <c r="I1277" s="341"/>
      <c r="J1277" s="159">
        <v>0</v>
      </c>
      <c r="K1277" s="58">
        <v>0</v>
      </c>
      <c r="L1277" s="199">
        <f t="shared" si="180"/>
        <v>0</v>
      </c>
      <c r="M1277" s="200">
        <f t="shared" si="181"/>
        <v>0</v>
      </c>
      <c r="O1277" s="77" t="b">
        <f t="shared" si="172"/>
        <v>0</v>
      </c>
      <c r="P1277" s="77" t="b">
        <f t="shared" si="173"/>
        <v>0</v>
      </c>
      <c r="Q1277" s="77" t="b">
        <f t="shared" si="174"/>
        <v>0</v>
      </c>
      <c r="R1277" s="77">
        <f t="shared" si="175"/>
        <v>0</v>
      </c>
      <c r="T1277" s="77">
        <v>1276</v>
      </c>
    </row>
    <row r="1278" spans="1:20" s="5" customFormat="1" ht="22.5" outlineLevel="1">
      <c r="A1278" s="29"/>
      <c r="B1278" s="606">
        <v>400</v>
      </c>
      <c r="C1278" s="616">
        <v>412</v>
      </c>
      <c r="D1278" s="30">
        <v>168</v>
      </c>
      <c r="E1278" s="132" t="s">
        <v>4284</v>
      </c>
      <c r="F1278" s="132" t="s">
        <v>4285</v>
      </c>
      <c r="G1278" s="903">
        <v>1</v>
      </c>
      <c r="H1278" s="550" t="s">
        <v>34</v>
      </c>
      <c r="I1278" s="341"/>
      <c r="J1278" s="159">
        <v>0</v>
      </c>
      <c r="K1278" s="58">
        <v>0</v>
      </c>
      <c r="L1278" s="199">
        <f t="shared" si="180"/>
        <v>0</v>
      </c>
      <c r="M1278" s="200">
        <f t="shared" si="181"/>
        <v>0</v>
      </c>
      <c r="O1278" s="77" t="b">
        <f t="shared" si="172"/>
        <v>0</v>
      </c>
      <c r="P1278" s="77" t="b">
        <f t="shared" si="173"/>
        <v>0</v>
      </c>
      <c r="Q1278" s="77" t="b">
        <f t="shared" si="174"/>
        <v>0</v>
      </c>
      <c r="R1278" s="77">
        <f t="shared" si="175"/>
        <v>0</v>
      </c>
      <c r="T1278" s="77">
        <v>1277</v>
      </c>
    </row>
    <row r="1279" spans="1:20" s="5" customFormat="1" ht="22.5" outlineLevel="1">
      <c r="A1279" s="29"/>
      <c r="B1279" s="606">
        <v>400</v>
      </c>
      <c r="C1279" s="616">
        <v>412</v>
      </c>
      <c r="D1279" s="30">
        <v>169</v>
      </c>
      <c r="E1279" s="132" t="s">
        <v>4286</v>
      </c>
      <c r="F1279" s="132" t="s">
        <v>4287</v>
      </c>
      <c r="G1279" s="903">
        <v>1</v>
      </c>
      <c r="H1279" s="550" t="s">
        <v>34</v>
      </c>
      <c r="I1279" s="341"/>
      <c r="J1279" s="159">
        <v>0</v>
      </c>
      <c r="K1279" s="58">
        <v>0</v>
      </c>
      <c r="L1279" s="199">
        <f t="shared" si="180"/>
        <v>0</v>
      </c>
      <c r="M1279" s="200">
        <f t="shared" si="181"/>
        <v>0</v>
      </c>
      <c r="O1279" s="77" t="b">
        <f t="shared" si="172"/>
        <v>0</v>
      </c>
      <c r="P1279" s="77" t="b">
        <f t="shared" si="173"/>
        <v>0</v>
      </c>
      <c r="Q1279" s="77" t="b">
        <f t="shared" si="174"/>
        <v>0</v>
      </c>
      <c r="R1279" s="77">
        <f t="shared" si="175"/>
        <v>0</v>
      </c>
      <c r="T1279" s="77">
        <v>1278</v>
      </c>
    </row>
    <row r="1280" spans="1:20" s="5" customFormat="1" ht="22.5" outlineLevel="1">
      <c r="A1280" s="29"/>
      <c r="B1280" s="606">
        <v>400</v>
      </c>
      <c r="C1280" s="616">
        <v>412</v>
      </c>
      <c r="D1280" s="30">
        <v>170</v>
      </c>
      <c r="E1280" s="132" t="s">
        <v>4288</v>
      </c>
      <c r="F1280" s="132" t="s">
        <v>4289</v>
      </c>
      <c r="G1280" s="903">
        <v>1</v>
      </c>
      <c r="H1280" s="550" t="s">
        <v>34</v>
      </c>
      <c r="I1280" s="341"/>
      <c r="J1280" s="159">
        <v>0</v>
      </c>
      <c r="K1280" s="58">
        <v>0</v>
      </c>
      <c r="L1280" s="199">
        <f t="shared" si="180"/>
        <v>0</v>
      </c>
      <c r="M1280" s="200">
        <f t="shared" si="181"/>
        <v>0</v>
      </c>
      <c r="O1280" s="77" t="b">
        <f t="shared" si="172"/>
        <v>0</v>
      </c>
      <c r="P1280" s="77" t="b">
        <f t="shared" si="173"/>
        <v>0</v>
      </c>
      <c r="Q1280" s="77" t="b">
        <f t="shared" si="174"/>
        <v>0</v>
      </c>
      <c r="R1280" s="77">
        <f t="shared" si="175"/>
        <v>0</v>
      </c>
      <c r="T1280" s="77">
        <v>1279</v>
      </c>
    </row>
    <row r="1281" spans="1:20" s="5" customFormat="1" outlineLevel="1">
      <c r="A1281" s="29"/>
      <c r="B1281" s="606">
        <v>400</v>
      </c>
      <c r="C1281" s="616">
        <v>412</v>
      </c>
      <c r="D1281" s="30">
        <v>171</v>
      </c>
      <c r="E1281" s="132" t="s">
        <v>4290</v>
      </c>
      <c r="F1281" s="132" t="s">
        <v>4291</v>
      </c>
      <c r="G1281" s="903">
        <v>2</v>
      </c>
      <c r="H1281" s="550" t="s">
        <v>34</v>
      </c>
      <c r="I1281" s="341"/>
      <c r="J1281" s="159">
        <v>0</v>
      </c>
      <c r="K1281" s="58">
        <v>0</v>
      </c>
      <c r="L1281" s="199">
        <f t="shared" si="180"/>
        <v>0</v>
      </c>
      <c r="M1281" s="200">
        <f t="shared" si="181"/>
        <v>0</v>
      </c>
      <c r="O1281" s="77" t="b">
        <f t="shared" si="172"/>
        <v>0</v>
      </c>
      <c r="P1281" s="77" t="b">
        <f t="shared" si="173"/>
        <v>0</v>
      </c>
      <c r="Q1281" s="77" t="b">
        <f t="shared" si="174"/>
        <v>0</v>
      </c>
      <c r="R1281" s="77">
        <f t="shared" si="175"/>
        <v>0</v>
      </c>
      <c r="T1281" s="77">
        <v>1280</v>
      </c>
    </row>
    <row r="1282" spans="1:20" s="5" customFormat="1" outlineLevel="1">
      <c r="A1282" s="29"/>
      <c r="B1282" s="606">
        <v>400</v>
      </c>
      <c r="C1282" s="616">
        <v>412</v>
      </c>
      <c r="D1282" s="30">
        <v>172</v>
      </c>
      <c r="E1282" s="132" t="s">
        <v>4292</v>
      </c>
      <c r="F1282" s="132" t="s">
        <v>4293</v>
      </c>
      <c r="G1282" s="903">
        <v>4</v>
      </c>
      <c r="H1282" s="550" t="s">
        <v>34</v>
      </c>
      <c r="I1282" s="341"/>
      <c r="J1282" s="159">
        <v>0</v>
      </c>
      <c r="K1282" s="58">
        <v>0</v>
      </c>
      <c r="L1282" s="199">
        <f t="shared" si="180"/>
        <v>0</v>
      </c>
      <c r="M1282" s="200">
        <f t="shared" si="181"/>
        <v>0</v>
      </c>
      <c r="O1282" s="77" t="b">
        <f t="shared" si="172"/>
        <v>0</v>
      </c>
      <c r="P1282" s="77" t="b">
        <f t="shared" si="173"/>
        <v>0</v>
      </c>
      <c r="Q1282" s="77" t="b">
        <f t="shared" si="174"/>
        <v>0</v>
      </c>
      <c r="R1282" s="77">
        <f t="shared" si="175"/>
        <v>0</v>
      </c>
      <c r="T1282" s="77">
        <v>1281</v>
      </c>
    </row>
    <row r="1283" spans="1:20" s="5" customFormat="1" ht="22.5" outlineLevel="1">
      <c r="A1283" s="29"/>
      <c r="B1283" s="606">
        <v>400</v>
      </c>
      <c r="C1283" s="616">
        <v>412</v>
      </c>
      <c r="D1283" s="30">
        <v>173</v>
      </c>
      <c r="E1283" s="132" t="s">
        <v>4294</v>
      </c>
      <c r="F1283" s="132" t="s">
        <v>4295</v>
      </c>
      <c r="G1283" s="903">
        <v>10</v>
      </c>
      <c r="H1283" s="550" t="s">
        <v>34</v>
      </c>
      <c r="I1283" s="341"/>
      <c r="J1283" s="159">
        <v>0</v>
      </c>
      <c r="K1283" s="58">
        <v>0</v>
      </c>
      <c r="L1283" s="199">
        <f t="shared" si="180"/>
        <v>0</v>
      </c>
      <c r="M1283" s="200">
        <f t="shared" si="181"/>
        <v>0</v>
      </c>
      <c r="O1283" s="77" t="b">
        <f t="shared" si="172"/>
        <v>0</v>
      </c>
      <c r="P1283" s="77" t="b">
        <f t="shared" si="173"/>
        <v>0</v>
      </c>
      <c r="Q1283" s="77" t="b">
        <f t="shared" si="174"/>
        <v>0</v>
      </c>
      <c r="R1283" s="77">
        <f t="shared" si="175"/>
        <v>0</v>
      </c>
      <c r="T1283" s="77">
        <v>1282</v>
      </c>
    </row>
    <row r="1284" spans="1:20" s="5" customFormat="1" ht="22.5" outlineLevel="1">
      <c r="A1284" s="29"/>
      <c r="B1284" s="606">
        <v>400</v>
      </c>
      <c r="C1284" s="616">
        <v>412</v>
      </c>
      <c r="D1284" s="30">
        <v>174</v>
      </c>
      <c r="E1284" s="132" t="s">
        <v>4296</v>
      </c>
      <c r="F1284" s="132" t="s">
        <v>4297</v>
      </c>
      <c r="G1284" s="903">
        <v>12</v>
      </c>
      <c r="H1284" s="550" t="s">
        <v>34</v>
      </c>
      <c r="I1284" s="341"/>
      <c r="J1284" s="159">
        <v>0</v>
      </c>
      <c r="K1284" s="58">
        <v>0</v>
      </c>
      <c r="L1284" s="199">
        <f t="shared" si="180"/>
        <v>0</v>
      </c>
      <c r="M1284" s="200">
        <f t="shared" si="181"/>
        <v>0</v>
      </c>
      <c r="O1284" s="77" t="b">
        <f t="shared" si="172"/>
        <v>0</v>
      </c>
      <c r="P1284" s="77" t="b">
        <f t="shared" si="173"/>
        <v>0</v>
      </c>
      <c r="Q1284" s="77" t="b">
        <f t="shared" si="174"/>
        <v>0</v>
      </c>
      <c r="R1284" s="77">
        <f t="shared" si="175"/>
        <v>0</v>
      </c>
      <c r="T1284" s="77">
        <v>1283</v>
      </c>
    </row>
    <row r="1285" spans="1:20" s="5" customFormat="1" ht="22.5" outlineLevel="1">
      <c r="A1285" s="29"/>
      <c r="B1285" s="606">
        <v>400</v>
      </c>
      <c r="C1285" s="616">
        <v>412</v>
      </c>
      <c r="D1285" s="30">
        <v>175</v>
      </c>
      <c r="E1285" s="132" t="s">
        <v>4298</v>
      </c>
      <c r="F1285" s="132" t="s">
        <v>4299</v>
      </c>
      <c r="G1285" s="903">
        <v>1</v>
      </c>
      <c r="H1285" s="550" t="s">
        <v>34</v>
      </c>
      <c r="I1285" s="341"/>
      <c r="J1285" s="159">
        <v>0</v>
      </c>
      <c r="K1285" s="58">
        <v>0</v>
      </c>
      <c r="L1285" s="199">
        <f t="shared" si="180"/>
        <v>0</v>
      </c>
      <c r="M1285" s="200">
        <f t="shared" si="181"/>
        <v>0</v>
      </c>
      <c r="O1285" s="77" t="b">
        <f t="shared" si="172"/>
        <v>0</v>
      </c>
      <c r="P1285" s="77" t="b">
        <f t="shared" si="173"/>
        <v>0</v>
      </c>
      <c r="Q1285" s="77" t="b">
        <f t="shared" si="174"/>
        <v>0</v>
      </c>
      <c r="R1285" s="77">
        <f t="shared" si="175"/>
        <v>0</v>
      </c>
      <c r="T1285" s="77">
        <v>1284</v>
      </c>
    </row>
    <row r="1286" spans="1:20" s="5" customFormat="1" ht="22.5" outlineLevel="1">
      <c r="A1286" s="29"/>
      <c r="B1286" s="606">
        <v>400</v>
      </c>
      <c r="C1286" s="616">
        <v>412</v>
      </c>
      <c r="D1286" s="30">
        <v>176</v>
      </c>
      <c r="E1286" s="132" t="s">
        <v>4300</v>
      </c>
      <c r="F1286" s="132" t="s">
        <v>4301</v>
      </c>
      <c r="G1286" s="903">
        <v>2</v>
      </c>
      <c r="H1286" s="550" t="s">
        <v>34</v>
      </c>
      <c r="I1286" s="341"/>
      <c r="J1286" s="159">
        <v>0</v>
      </c>
      <c r="K1286" s="58">
        <v>0</v>
      </c>
      <c r="L1286" s="199">
        <f t="shared" si="180"/>
        <v>0</v>
      </c>
      <c r="M1286" s="200">
        <f t="shared" si="181"/>
        <v>0</v>
      </c>
      <c r="O1286" s="77" t="b">
        <f t="shared" si="172"/>
        <v>0</v>
      </c>
      <c r="P1286" s="77" t="b">
        <f t="shared" si="173"/>
        <v>0</v>
      </c>
      <c r="Q1286" s="77" t="b">
        <f t="shared" si="174"/>
        <v>0</v>
      </c>
      <c r="R1286" s="77">
        <f t="shared" si="175"/>
        <v>0</v>
      </c>
      <c r="T1286" s="77">
        <v>1285</v>
      </c>
    </row>
    <row r="1287" spans="1:20" s="5" customFormat="1" outlineLevel="1">
      <c r="A1287" s="29"/>
      <c r="B1287" s="606">
        <v>400</v>
      </c>
      <c r="C1287" s="616">
        <v>412</v>
      </c>
      <c r="D1287" s="30">
        <v>177</v>
      </c>
      <c r="E1287" s="132" t="s">
        <v>4302</v>
      </c>
      <c r="F1287" s="132" t="s">
        <v>4303</v>
      </c>
      <c r="G1287" s="903">
        <v>5</v>
      </c>
      <c r="H1287" s="550" t="s">
        <v>34</v>
      </c>
      <c r="I1287" s="341"/>
      <c r="J1287" s="159">
        <v>0</v>
      </c>
      <c r="K1287" s="58">
        <v>0</v>
      </c>
      <c r="L1287" s="199">
        <f t="shared" si="180"/>
        <v>0</v>
      </c>
      <c r="M1287" s="200">
        <f t="shared" si="181"/>
        <v>0</v>
      </c>
      <c r="O1287" s="77" t="b">
        <f t="shared" si="172"/>
        <v>0</v>
      </c>
      <c r="P1287" s="77" t="b">
        <f t="shared" si="173"/>
        <v>0</v>
      </c>
      <c r="Q1287" s="77" t="b">
        <f t="shared" si="174"/>
        <v>0</v>
      </c>
      <c r="R1287" s="77">
        <f t="shared" si="175"/>
        <v>0</v>
      </c>
      <c r="T1287" s="77">
        <v>1286</v>
      </c>
    </row>
    <row r="1288" spans="1:20" s="5" customFormat="1" outlineLevel="1">
      <c r="A1288" s="29"/>
      <c r="B1288" s="606">
        <v>400</v>
      </c>
      <c r="C1288" s="616">
        <v>412</v>
      </c>
      <c r="D1288" s="30">
        <v>178</v>
      </c>
      <c r="E1288" s="132" t="s">
        <v>4304</v>
      </c>
      <c r="F1288" s="132" t="s">
        <v>4305</v>
      </c>
      <c r="G1288" s="903">
        <v>2</v>
      </c>
      <c r="H1288" s="550" t="s">
        <v>34</v>
      </c>
      <c r="I1288" s="341"/>
      <c r="J1288" s="159">
        <v>0</v>
      </c>
      <c r="K1288" s="58">
        <v>0</v>
      </c>
      <c r="L1288" s="199">
        <f t="shared" si="180"/>
        <v>0</v>
      </c>
      <c r="M1288" s="200">
        <f t="shared" si="181"/>
        <v>0</v>
      </c>
      <c r="O1288" s="77" t="b">
        <f t="shared" si="172"/>
        <v>0</v>
      </c>
      <c r="P1288" s="77" t="b">
        <f t="shared" si="173"/>
        <v>0</v>
      </c>
      <c r="Q1288" s="77" t="b">
        <f t="shared" si="174"/>
        <v>0</v>
      </c>
      <c r="R1288" s="77">
        <f t="shared" si="175"/>
        <v>0</v>
      </c>
      <c r="T1288" s="77">
        <v>1287</v>
      </c>
    </row>
    <row r="1289" spans="1:20" s="5" customFormat="1" outlineLevel="1">
      <c r="A1289" s="29"/>
      <c r="B1289" s="606">
        <v>400</v>
      </c>
      <c r="C1289" s="616">
        <v>412</v>
      </c>
      <c r="D1289" s="30">
        <v>179</v>
      </c>
      <c r="E1289" s="132" t="s">
        <v>4306</v>
      </c>
      <c r="F1289" s="132" t="s">
        <v>4307</v>
      </c>
      <c r="G1289" s="903">
        <v>1</v>
      </c>
      <c r="H1289" s="550" t="s">
        <v>34</v>
      </c>
      <c r="I1289" s="341"/>
      <c r="J1289" s="159">
        <v>0</v>
      </c>
      <c r="K1289" s="58">
        <v>0</v>
      </c>
      <c r="L1289" s="199">
        <f t="shared" si="180"/>
        <v>0</v>
      </c>
      <c r="M1289" s="200">
        <f t="shared" si="181"/>
        <v>0</v>
      </c>
      <c r="O1289" s="77" t="b">
        <f t="shared" ref="O1289:O1362" si="182">ISBLANK(D1289)</f>
        <v>0</v>
      </c>
      <c r="P1289" s="77" t="b">
        <f t="shared" ref="P1289:P1362" si="183">ISBLANK(G1289)</f>
        <v>0</v>
      </c>
      <c r="Q1289" s="77" t="b">
        <f t="shared" ref="Q1289:Q1362" si="184">ISBLANK(M1289)</f>
        <v>0</v>
      </c>
      <c r="R1289" s="77">
        <f t="shared" ref="R1289:R1362" si="185">IF(AND(O1289=P1289,O1289=Q1289),,"!!!")</f>
        <v>0</v>
      </c>
      <c r="T1289" s="77">
        <v>1288</v>
      </c>
    </row>
    <row r="1290" spans="1:20" s="5" customFormat="1" outlineLevel="1">
      <c r="A1290" s="29"/>
      <c r="B1290" s="606">
        <v>400</v>
      </c>
      <c r="C1290" s="616">
        <v>412</v>
      </c>
      <c r="D1290" s="30">
        <v>180</v>
      </c>
      <c r="E1290" s="132" t="s">
        <v>4308</v>
      </c>
      <c r="F1290" s="132" t="s">
        <v>4309</v>
      </c>
      <c r="G1290" s="903">
        <v>2</v>
      </c>
      <c r="H1290" s="550" t="s">
        <v>34</v>
      </c>
      <c r="I1290" s="341"/>
      <c r="J1290" s="159">
        <v>0</v>
      </c>
      <c r="K1290" s="58">
        <v>0</v>
      </c>
      <c r="L1290" s="199">
        <f t="shared" si="180"/>
        <v>0</v>
      </c>
      <c r="M1290" s="200">
        <f t="shared" si="181"/>
        <v>0</v>
      </c>
      <c r="O1290" s="77" t="b">
        <f t="shared" si="182"/>
        <v>0</v>
      </c>
      <c r="P1290" s="77" t="b">
        <f t="shared" si="183"/>
        <v>0</v>
      </c>
      <c r="Q1290" s="77" t="b">
        <f t="shared" si="184"/>
        <v>0</v>
      </c>
      <c r="R1290" s="77">
        <f t="shared" si="185"/>
        <v>0</v>
      </c>
      <c r="T1290" s="77">
        <v>1289</v>
      </c>
    </row>
    <row r="1291" spans="1:20" s="5" customFormat="1" outlineLevel="1">
      <c r="A1291" s="29"/>
      <c r="B1291" s="606">
        <v>400</v>
      </c>
      <c r="C1291" s="616">
        <v>412</v>
      </c>
      <c r="D1291" s="30">
        <v>181</v>
      </c>
      <c r="E1291" s="132" t="s">
        <v>4310</v>
      </c>
      <c r="F1291" s="132" t="s">
        <v>4311</v>
      </c>
      <c r="G1291" s="903">
        <v>6</v>
      </c>
      <c r="H1291" s="550" t="s">
        <v>34</v>
      </c>
      <c r="I1291" s="341"/>
      <c r="J1291" s="159">
        <v>0</v>
      </c>
      <c r="K1291" s="58">
        <v>0</v>
      </c>
      <c r="L1291" s="199">
        <f t="shared" si="180"/>
        <v>0</v>
      </c>
      <c r="M1291" s="200">
        <f t="shared" si="181"/>
        <v>0</v>
      </c>
      <c r="O1291" s="77" t="b">
        <f t="shared" si="182"/>
        <v>0</v>
      </c>
      <c r="P1291" s="77" t="b">
        <f t="shared" si="183"/>
        <v>0</v>
      </c>
      <c r="Q1291" s="77" t="b">
        <f t="shared" si="184"/>
        <v>0</v>
      </c>
      <c r="R1291" s="77">
        <f t="shared" si="185"/>
        <v>0</v>
      </c>
      <c r="T1291" s="77">
        <v>1290</v>
      </c>
    </row>
    <row r="1292" spans="1:20" s="5" customFormat="1" outlineLevel="1">
      <c r="A1292" s="29"/>
      <c r="B1292" s="606">
        <v>400</v>
      </c>
      <c r="C1292" s="616">
        <v>412</v>
      </c>
      <c r="D1292" s="30">
        <v>182</v>
      </c>
      <c r="E1292" s="132" t="s">
        <v>4312</v>
      </c>
      <c r="F1292" s="132" t="s">
        <v>4313</v>
      </c>
      <c r="G1292" s="903">
        <v>3</v>
      </c>
      <c r="H1292" s="550" t="s">
        <v>34</v>
      </c>
      <c r="I1292" s="341"/>
      <c r="J1292" s="159">
        <v>0</v>
      </c>
      <c r="K1292" s="58">
        <v>0</v>
      </c>
      <c r="L1292" s="199">
        <f t="shared" si="180"/>
        <v>0</v>
      </c>
      <c r="M1292" s="200">
        <f t="shared" si="181"/>
        <v>0</v>
      </c>
      <c r="O1292" s="77" t="b">
        <f t="shared" si="182"/>
        <v>0</v>
      </c>
      <c r="P1292" s="77" t="b">
        <f t="shared" si="183"/>
        <v>0</v>
      </c>
      <c r="Q1292" s="77" t="b">
        <f t="shared" si="184"/>
        <v>0</v>
      </c>
      <c r="R1292" s="77">
        <f t="shared" si="185"/>
        <v>0</v>
      </c>
      <c r="T1292" s="77">
        <v>1291</v>
      </c>
    </row>
    <row r="1293" spans="1:20" s="5" customFormat="1" outlineLevel="1">
      <c r="A1293" s="29"/>
      <c r="B1293" s="606">
        <v>400</v>
      </c>
      <c r="C1293" s="616">
        <v>412</v>
      </c>
      <c r="D1293" s="30">
        <v>183</v>
      </c>
      <c r="E1293" s="132" t="s">
        <v>4314</v>
      </c>
      <c r="F1293" s="132" t="s">
        <v>4315</v>
      </c>
      <c r="G1293" s="903">
        <v>1</v>
      </c>
      <c r="H1293" s="550" t="s">
        <v>34</v>
      </c>
      <c r="I1293" s="341"/>
      <c r="J1293" s="159">
        <v>0</v>
      </c>
      <c r="K1293" s="58">
        <v>0</v>
      </c>
      <c r="L1293" s="199">
        <f t="shared" si="180"/>
        <v>0</v>
      </c>
      <c r="M1293" s="200">
        <f t="shared" si="181"/>
        <v>0</v>
      </c>
      <c r="O1293" s="77" t="b">
        <f t="shared" si="182"/>
        <v>0</v>
      </c>
      <c r="P1293" s="77" t="b">
        <f t="shared" si="183"/>
        <v>0</v>
      </c>
      <c r="Q1293" s="77" t="b">
        <f t="shared" si="184"/>
        <v>0</v>
      </c>
      <c r="R1293" s="77">
        <f t="shared" si="185"/>
        <v>0</v>
      </c>
      <c r="T1293" s="77">
        <v>1292</v>
      </c>
    </row>
    <row r="1294" spans="1:20" s="5" customFormat="1" ht="22.5" outlineLevel="1">
      <c r="A1294" s="29"/>
      <c r="B1294" s="606">
        <v>400</v>
      </c>
      <c r="C1294" s="616">
        <v>412</v>
      </c>
      <c r="D1294" s="30">
        <v>184</v>
      </c>
      <c r="E1294" s="132" t="s">
        <v>4316</v>
      </c>
      <c r="F1294" s="132" t="s">
        <v>4317</v>
      </c>
      <c r="G1294" s="903">
        <v>7</v>
      </c>
      <c r="H1294" s="550" t="s">
        <v>34</v>
      </c>
      <c r="I1294" s="341"/>
      <c r="J1294" s="159">
        <v>0</v>
      </c>
      <c r="K1294" s="58">
        <v>0</v>
      </c>
      <c r="L1294" s="199">
        <f t="shared" si="180"/>
        <v>0</v>
      </c>
      <c r="M1294" s="200">
        <f t="shared" si="181"/>
        <v>0</v>
      </c>
      <c r="O1294" s="77" t="b">
        <f t="shared" si="182"/>
        <v>0</v>
      </c>
      <c r="P1294" s="77" t="b">
        <f t="shared" si="183"/>
        <v>0</v>
      </c>
      <c r="Q1294" s="77" t="b">
        <f t="shared" si="184"/>
        <v>0</v>
      </c>
      <c r="R1294" s="77">
        <f t="shared" si="185"/>
        <v>0</v>
      </c>
      <c r="T1294" s="77">
        <v>1293</v>
      </c>
    </row>
    <row r="1295" spans="1:20" s="5" customFormat="1" outlineLevel="1">
      <c r="A1295" s="29"/>
      <c r="B1295" s="606">
        <v>400</v>
      </c>
      <c r="C1295" s="616">
        <v>412</v>
      </c>
      <c r="D1295" s="30">
        <v>185</v>
      </c>
      <c r="E1295" s="132" t="s">
        <v>4318</v>
      </c>
      <c r="F1295" s="132" t="s">
        <v>4319</v>
      </c>
      <c r="G1295" s="903">
        <v>1</v>
      </c>
      <c r="H1295" s="550" t="s">
        <v>34</v>
      </c>
      <c r="I1295" s="341"/>
      <c r="J1295" s="159">
        <v>0</v>
      </c>
      <c r="K1295" s="58">
        <v>0</v>
      </c>
      <c r="L1295" s="199">
        <f t="shared" si="180"/>
        <v>0</v>
      </c>
      <c r="M1295" s="200">
        <f t="shared" si="181"/>
        <v>0</v>
      </c>
      <c r="O1295" s="77" t="b">
        <f t="shared" si="182"/>
        <v>0</v>
      </c>
      <c r="P1295" s="77" t="b">
        <f t="shared" si="183"/>
        <v>0</v>
      </c>
      <c r="Q1295" s="77" t="b">
        <f t="shared" si="184"/>
        <v>0</v>
      </c>
      <c r="R1295" s="77">
        <f t="shared" si="185"/>
        <v>0</v>
      </c>
      <c r="T1295" s="77">
        <v>1294</v>
      </c>
    </row>
    <row r="1296" spans="1:20" s="5" customFormat="1" outlineLevel="1">
      <c r="A1296" s="29"/>
      <c r="B1296" s="606">
        <v>400</v>
      </c>
      <c r="C1296" s="616">
        <v>412</v>
      </c>
      <c r="D1296" s="30">
        <v>186</v>
      </c>
      <c r="E1296" s="132" t="s">
        <v>4320</v>
      </c>
      <c r="F1296" s="132" t="s">
        <v>4321</v>
      </c>
      <c r="G1296" s="903">
        <v>6</v>
      </c>
      <c r="H1296" s="550" t="s">
        <v>34</v>
      </c>
      <c r="I1296" s="341"/>
      <c r="J1296" s="159">
        <v>0</v>
      </c>
      <c r="K1296" s="58">
        <v>0</v>
      </c>
      <c r="L1296" s="199">
        <f t="shared" si="180"/>
        <v>0</v>
      </c>
      <c r="M1296" s="200">
        <f t="shared" si="181"/>
        <v>0</v>
      </c>
      <c r="O1296" s="77" t="b">
        <f t="shared" si="182"/>
        <v>0</v>
      </c>
      <c r="P1296" s="77" t="b">
        <f t="shared" si="183"/>
        <v>0</v>
      </c>
      <c r="Q1296" s="77" t="b">
        <f t="shared" si="184"/>
        <v>0</v>
      </c>
      <c r="R1296" s="77">
        <f t="shared" si="185"/>
        <v>0</v>
      </c>
      <c r="T1296" s="77">
        <v>1295</v>
      </c>
    </row>
    <row r="1297" spans="1:20" s="5" customFormat="1" outlineLevel="1">
      <c r="A1297" s="29"/>
      <c r="B1297" s="606">
        <v>400</v>
      </c>
      <c r="C1297" s="616">
        <v>412</v>
      </c>
      <c r="D1297" s="30">
        <v>187</v>
      </c>
      <c r="E1297" s="132" t="s">
        <v>4322</v>
      </c>
      <c r="F1297" s="132" t="s">
        <v>4323</v>
      </c>
      <c r="G1297" s="903">
        <v>5</v>
      </c>
      <c r="H1297" s="550" t="s">
        <v>34</v>
      </c>
      <c r="I1297" s="341"/>
      <c r="J1297" s="159">
        <v>0</v>
      </c>
      <c r="K1297" s="58">
        <v>0</v>
      </c>
      <c r="L1297" s="199">
        <f t="shared" si="180"/>
        <v>0</v>
      </c>
      <c r="M1297" s="200">
        <f t="shared" si="181"/>
        <v>0</v>
      </c>
      <c r="O1297" s="77" t="b">
        <f t="shared" si="182"/>
        <v>0</v>
      </c>
      <c r="P1297" s="77" t="b">
        <f t="shared" si="183"/>
        <v>0</v>
      </c>
      <c r="Q1297" s="77" t="b">
        <f t="shared" si="184"/>
        <v>0</v>
      </c>
      <c r="R1297" s="77">
        <f t="shared" si="185"/>
        <v>0</v>
      </c>
      <c r="T1297" s="77">
        <v>1296</v>
      </c>
    </row>
    <row r="1298" spans="1:20" s="5" customFormat="1" outlineLevel="1">
      <c r="A1298" s="29"/>
      <c r="B1298" s="606">
        <v>400</v>
      </c>
      <c r="C1298" s="616">
        <v>412</v>
      </c>
      <c r="D1298" s="30">
        <v>188</v>
      </c>
      <c r="E1298" s="132" t="s">
        <v>4324</v>
      </c>
      <c r="F1298" s="132" t="s">
        <v>4325</v>
      </c>
      <c r="G1298" s="903">
        <v>2</v>
      </c>
      <c r="H1298" s="550" t="s">
        <v>34</v>
      </c>
      <c r="I1298" s="341"/>
      <c r="J1298" s="159">
        <v>0</v>
      </c>
      <c r="K1298" s="58">
        <v>0</v>
      </c>
      <c r="L1298" s="199">
        <f t="shared" si="180"/>
        <v>0</v>
      </c>
      <c r="M1298" s="200">
        <f t="shared" si="181"/>
        <v>0</v>
      </c>
      <c r="O1298" s="77" t="b">
        <f t="shared" si="182"/>
        <v>0</v>
      </c>
      <c r="P1298" s="77" t="b">
        <f t="shared" si="183"/>
        <v>0</v>
      </c>
      <c r="Q1298" s="77" t="b">
        <f t="shared" si="184"/>
        <v>0</v>
      </c>
      <c r="R1298" s="77">
        <f t="shared" si="185"/>
        <v>0</v>
      </c>
      <c r="T1298" s="77">
        <v>1297</v>
      </c>
    </row>
    <row r="1299" spans="1:20" s="5" customFormat="1" outlineLevel="1">
      <c r="A1299" s="29"/>
      <c r="B1299" s="606">
        <v>400</v>
      </c>
      <c r="C1299" s="616">
        <v>412</v>
      </c>
      <c r="D1299" s="30">
        <v>189</v>
      </c>
      <c r="E1299" s="132" t="s">
        <v>4326</v>
      </c>
      <c r="F1299" s="132" t="s">
        <v>4327</v>
      </c>
      <c r="G1299" s="903">
        <v>1</v>
      </c>
      <c r="H1299" s="550" t="s">
        <v>34</v>
      </c>
      <c r="I1299" s="341"/>
      <c r="J1299" s="159">
        <v>0</v>
      </c>
      <c r="K1299" s="58">
        <v>0</v>
      </c>
      <c r="L1299" s="199">
        <f t="shared" si="180"/>
        <v>0</v>
      </c>
      <c r="M1299" s="200">
        <f t="shared" si="181"/>
        <v>0</v>
      </c>
      <c r="O1299" s="77" t="b">
        <f t="shared" si="182"/>
        <v>0</v>
      </c>
      <c r="P1299" s="77" t="b">
        <f t="shared" si="183"/>
        <v>0</v>
      </c>
      <c r="Q1299" s="77" t="b">
        <f t="shared" si="184"/>
        <v>0</v>
      </c>
      <c r="R1299" s="77">
        <f t="shared" si="185"/>
        <v>0</v>
      </c>
      <c r="T1299" s="77">
        <v>1298</v>
      </c>
    </row>
    <row r="1300" spans="1:20" s="5" customFormat="1" outlineLevel="1">
      <c r="A1300" s="29"/>
      <c r="B1300" s="606">
        <v>400</v>
      </c>
      <c r="C1300" s="616">
        <v>412</v>
      </c>
      <c r="D1300" s="30">
        <v>190</v>
      </c>
      <c r="E1300" s="132" t="s">
        <v>4328</v>
      </c>
      <c r="F1300" s="132" t="s">
        <v>4329</v>
      </c>
      <c r="G1300" s="903">
        <v>1</v>
      </c>
      <c r="H1300" s="550" t="s">
        <v>34</v>
      </c>
      <c r="I1300" s="341"/>
      <c r="J1300" s="159">
        <v>0</v>
      </c>
      <c r="K1300" s="58">
        <v>0</v>
      </c>
      <c r="L1300" s="199">
        <f t="shared" si="180"/>
        <v>0</v>
      </c>
      <c r="M1300" s="200">
        <f t="shared" si="181"/>
        <v>0</v>
      </c>
      <c r="O1300" s="77" t="b">
        <f t="shared" si="182"/>
        <v>0</v>
      </c>
      <c r="P1300" s="77" t="b">
        <f t="shared" si="183"/>
        <v>0</v>
      </c>
      <c r="Q1300" s="77" t="b">
        <f t="shared" si="184"/>
        <v>0</v>
      </c>
      <c r="R1300" s="77">
        <f t="shared" si="185"/>
        <v>0</v>
      </c>
      <c r="T1300" s="77">
        <v>1299</v>
      </c>
    </row>
    <row r="1301" spans="1:20" s="5" customFormat="1" outlineLevel="1">
      <c r="A1301" s="29"/>
      <c r="B1301" s="606">
        <v>400</v>
      </c>
      <c r="C1301" s="616">
        <v>412</v>
      </c>
      <c r="D1301" s="30">
        <v>191</v>
      </c>
      <c r="E1301" s="132" t="s">
        <v>4330</v>
      </c>
      <c r="F1301" s="132" t="s">
        <v>4331</v>
      </c>
      <c r="G1301" s="903">
        <v>10</v>
      </c>
      <c r="H1301" s="550" t="s">
        <v>34</v>
      </c>
      <c r="I1301" s="341"/>
      <c r="J1301" s="159">
        <v>0</v>
      </c>
      <c r="K1301" s="58">
        <v>0</v>
      </c>
      <c r="L1301" s="199">
        <f t="shared" si="180"/>
        <v>0</v>
      </c>
      <c r="M1301" s="200">
        <f t="shared" si="181"/>
        <v>0</v>
      </c>
      <c r="O1301" s="77" t="b">
        <f t="shared" si="182"/>
        <v>0</v>
      </c>
      <c r="P1301" s="77" t="b">
        <f t="shared" si="183"/>
        <v>0</v>
      </c>
      <c r="Q1301" s="77" t="b">
        <f t="shared" si="184"/>
        <v>0</v>
      </c>
      <c r="R1301" s="77">
        <f t="shared" si="185"/>
        <v>0</v>
      </c>
      <c r="T1301" s="77">
        <v>1300</v>
      </c>
    </row>
    <row r="1302" spans="1:20" s="5" customFormat="1" outlineLevel="1">
      <c r="A1302" s="29"/>
      <c r="B1302" s="606">
        <v>400</v>
      </c>
      <c r="C1302" s="616">
        <v>412</v>
      </c>
      <c r="D1302" s="30">
        <v>192</v>
      </c>
      <c r="E1302" s="132" t="s">
        <v>4332</v>
      </c>
      <c r="F1302" s="132" t="s">
        <v>4333</v>
      </c>
      <c r="G1302" s="903">
        <v>6</v>
      </c>
      <c r="H1302" s="550" t="s">
        <v>34</v>
      </c>
      <c r="I1302" s="341"/>
      <c r="J1302" s="159">
        <v>0</v>
      </c>
      <c r="K1302" s="58">
        <v>0</v>
      </c>
      <c r="L1302" s="199">
        <f t="shared" si="180"/>
        <v>0</v>
      </c>
      <c r="M1302" s="200">
        <f t="shared" si="181"/>
        <v>0</v>
      </c>
      <c r="O1302" s="77" t="b">
        <f t="shared" si="182"/>
        <v>0</v>
      </c>
      <c r="P1302" s="77" t="b">
        <f t="shared" si="183"/>
        <v>0</v>
      </c>
      <c r="Q1302" s="77" t="b">
        <f t="shared" si="184"/>
        <v>0</v>
      </c>
      <c r="R1302" s="77">
        <f t="shared" si="185"/>
        <v>0</v>
      </c>
      <c r="T1302" s="77">
        <v>1301</v>
      </c>
    </row>
    <row r="1303" spans="1:20" s="5" customFormat="1" outlineLevel="1">
      <c r="A1303" s="29"/>
      <c r="B1303" s="606">
        <v>400</v>
      </c>
      <c r="C1303" s="616">
        <v>412</v>
      </c>
      <c r="D1303" s="30">
        <v>193</v>
      </c>
      <c r="E1303" s="132" t="s">
        <v>4330</v>
      </c>
      <c r="F1303" s="132" t="s">
        <v>4334</v>
      </c>
      <c r="G1303" s="903">
        <v>7</v>
      </c>
      <c r="H1303" s="550" t="s">
        <v>34</v>
      </c>
      <c r="I1303" s="341"/>
      <c r="J1303" s="159">
        <v>0</v>
      </c>
      <c r="K1303" s="58">
        <v>0</v>
      </c>
      <c r="L1303" s="199">
        <f t="shared" si="180"/>
        <v>0</v>
      </c>
      <c r="M1303" s="200">
        <f t="shared" si="181"/>
        <v>0</v>
      </c>
      <c r="O1303" s="77" t="b">
        <f t="shared" si="182"/>
        <v>0</v>
      </c>
      <c r="P1303" s="77" t="b">
        <f t="shared" si="183"/>
        <v>0</v>
      </c>
      <c r="Q1303" s="77" t="b">
        <f t="shared" si="184"/>
        <v>0</v>
      </c>
      <c r="R1303" s="77">
        <f t="shared" si="185"/>
        <v>0</v>
      </c>
      <c r="T1303" s="77">
        <v>1302</v>
      </c>
    </row>
    <row r="1304" spans="1:20" s="5" customFormat="1" outlineLevel="1">
      <c r="A1304" s="29"/>
      <c r="B1304" s="606">
        <v>400</v>
      </c>
      <c r="C1304" s="616">
        <v>412</v>
      </c>
      <c r="D1304" s="30">
        <v>194</v>
      </c>
      <c r="E1304" s="132" t="s">
        <v>4335</v>
      </c>
      <c r="F1304" s="132" t="s">
        <v>4336</v>
      </c>
      <c r="G1304" s="903">
        <v>1</v>
      </c>
      <c r="H1304" s="550" t="s">
        <v>34</v>
      </c>
      <c r="I1304" s="341"/>
      <c r="J1304" s="159">
        <v>0</v>
      </c>
      <c r="K1304" s="58">
        <v>0</v>
      </c>
      <c r="L1304" s="199">
        <f t="shared" ref="L1304:L1345" si="186">J1304+K1304</f>
        <v>0</v>
      </c>
      <c r="M1304" s="200">
        <f t="shared" ref="M1304:M1345" si="187">L1304*(G1304+I1304)</f>
        <v>0</v>
      </c>
      <c r="O1304" s="77" t="b">
        <f t="shared" si="182"/>
        <v>0</v>
      </c>
      <c r="P1304" s="77" t="b">
        <f t="shared" si="183"/>
        <v>0</v>
      </c>
      <c r="Q1304" s="77" t="b">
        <f t="shared" si="184"/>
        <v>0</v>
      </c>
      <c r="R1304" s="77">
        <f t="shared" si="185"/>
        <v>0</v>
      </c>
      <c r="T1304" s="77">
        <v>1303</v>
      </c>
    </row>
    <row r="1305" spans="1:20" s="5" customFormat="1" outlineLevel="1">
      <c r="A1305" s="29"/>
      <c r="B1305" s="606">
        <v>400</v>
      </c>
      <c r="C1305" s="616">
        <v>412</v>
      </c>
      <c r="D1305" s="30">
        <v>195</v>
      </c>
      <c r="E1305" s="132" t="s">
        <v>4337</v>
      </c>
      <c r="F1305" s="132" t="s">
        <v>4338</v>
      </c>
      <c r="G1305" s="903">
        <v>1</v>
      </c>
      <c r="H1305" s="550" t="s">
        <v>34</v>
      </c>
      <c r="I1305" s="341"/>
      <c r="J1305" s="159">
        <v>0</v>
      </c>
      <c r="K1305" s="58">
        <v>0</v>
      </c>
      <c r="L1305" s="199">
        <f t="shared" si="186"/>
        <v>0</v>
      </c>
      <c r="M1305" s="200">
        <f t="shared" si="187"/>
        <v>0</v>
      </c>
      <c r="O1305" s="77" t="b">
        <f t="shared" si="182"/>
        <v>0</v>
      </c>
      <c r="P1305" s="77" t="b">
        <f t="shared" si="183"/>
        <v>0</v>
      </c>
      <c r="Q1305" s="77" t="b">
        <f t="shared" si="184"/>
        <v>0</v>
      </c>
      <c r="R1305" s="77">
        <f t="shared" si="185"/>
        <v>0</v>
      </c>
      <c r="T1305" s="77">
        <v>1304</v>
      </c>
    </row>
    <row r="1306" spans="1:20" s="5" customFormat="1" outlineLevel="1">
      <c r="A1306" s="29"/>
      <c r="B1306" s="606">
        <v>400</v>
      </c>
      <c r="C1306" s="616">
        <v>412</v>
      </c>
      <c r="D1306" s="30">
        <v>196</v>
      </c>
      <c r="E1306" s="132" t="s">
        <v>4339</v>
      </c>
      <c r="F1306" s="132" t="s">
        <v>4340</v>
      </c>
      <c r="G1306" s="903">
        <v>1750</v>
      </c>
      <c r="H1306" s="550" t="s">
        <v>34</v>
      </c>
      <c r="I1306" s="341"/>
      <c r="J1306" s="159">
        <v>0</v>
      </c>
      <c r="K1306" s="58">
        <v>0</v>
      </c>
      <c r="L1306" s="199">
        <f t="shared" si="186"/>
        <v>0</v>
      </c>
      <c r="M1306" s="200">
        <f t="shared" si="187"/>
        <v>0</v>
      </c>
      <c r="O1306" s="77" t="b">
        <f t="shared" si="182"/>
        <v>0</v>
      </c>
      <c r="P1306" s="77" t="b">
        <f t="shared" si="183"/>
        <v>0</v>
      </c>
      <c r="Q1306" s="77" t="b">
        <f t="shared" si="184"/>
        <v>0</v>
      </c>
      <c r="R1306" s="77">
        <f t="shared" si="185"/>
        <v>0</v>
      </c>
      <c r="T1306" s="77">
        <v>1305</v>
      </c>
    </row>
    <row r="1307" spans="1:20" s="5" customFormat="1" outlineLevel="1">
      <c r="A1307" s="29"/>
      <c r="B1307" s="606">
        <v>400</v>
      </c>
      <c r="C1307" s="616">
        <v>412</v>
      </c>
      <c r="D1307" s="30">
        <v>197</v>
      </c>
      <c r="E1307" s="132" t="s">
        <v>4341</v>
      </c>
      <c r="F1307" s="132" t="s">
        <v>4342</v>
      </c>
      <c r="G1307" s="903">
        <v>190</v>
      </c>
      <c r="H1307" s="550" t="s">
        <v>34</v>
      </c>
      <c r="I1307" s="341"/>
      <c r="J1307" s="159">
        <v>0</v>
      </c>
      <c r="K1307" s="58">
        <v>0</v>
      </c>
      <c r="L1307" s="199">
        <f t="shared" si="186"/>
        <v>0</v>
      </c>
      <c r="M1307" s="200">
        <f t="shared" si="187"/>
        <v>0</v>
      </c>
      <c r="O1307" s="77" t="b">
        <f t="shared" si="182"/>
        <v>0</v>
      </c>
      <c r="P1307" s="77" t="b">
        <f t="shared" si="183"/>
        <v>0</v>
      </c>
      <c r="Q1307" s="77" t="b">
        <f t="shared" si="184"/>
        <v>0</v>
      </c>
      <c r="R1307" s="77">
        <f t="shared" si="185"/>
        <v>0</v>
      </c>
      <c r="T1307" s="77">
        <v>1306</v>
      </c>
    </row>
    <row r="1308" spans="1:20" s="5" customFormat="1" outlineLevel="1">
      <c r="A1308" s="29"/>
      <c r="B1308" s="606">
        <v>400</v>
      </c>
      <c r="C1308" s="616">
        <v>412</v>
      </c>
      <c r="D1308" s="30">
        <v>198</v>
      </c>
      <c r="E1308" s="132" t="s">
        <v>4343</v>
      </c>
      <c r="F1308" s="132" t="s">
        <v>4344</v>
      </c>
      <c r="G1308" s="903">
        <v>200</v>
      </c>
      <c r="H1308" s="550" t="s">
        <v>34</v>
      </c>
      <c r="I1308" s="341"/>
      <c r="J1308" s="159">
        <v>0</v>
      </c>
      <c r="K1308" s="58">
        <v>0</v>
      </c>
      <c r="L1308" s="199">
        <f t="shared" si="186"/>
        <v>0</v>
      </c>
      <c r="M1308" s="200">
        <f t="shared" si="187"/>
        <v>0</v>
      </c>
      <c r="O1308" s="77" t="b">
        <f t="shared" si="182"/>
        <v>0</v>
      </c>
      <c r="P1308" s="77" t="b">
        <f t="shared" si="183"/>
        <v>0</v>
      </c>
      <c r="Q1308" s="77" t="b">
        <f t="shared" si="184"/>
        <v>0</v>
      </c>
      <c r="R1308" s="77">
        <f t="shared" si="185"/>
        <v>0</v>
      </c>
      <c r="T1308" s="77">
        <v>1307</v>
      </c>
    </row>
    <row r="1309" spans="1:20" s="5" customFormat="1" outlineLevel="1">
      <c r="A1309" s="29"/>
      <c r="B1309" s="606">
        <v>400</v>
      </c>
      <c r="C1309" s="616">
        <v>412</v>
      </c>
      <c r="D1309" s="30">
        <v>199</v>
      </c>
      <c r="E1309" s="132" t="s">
        <v>4345</v>
      </c>
      <c r="F1309" s="132" t="s">
        <v>4346</v>
      </c>
      <c r="G1309" s="903">
        <v>1300</v>
      </c>
      <c r="H1309" s="550" t="s">
        <v>34</v>
      </c>
      <c r="I1309" s="341"/>
      <c r="J1309" s="159">
        <v>0</v>
      </c>
      <c r="K1309" s="58">
        <v>0</v>
      </c>
      <c r="L1309" s="199">
        <f t="shared" si="186"/>
        <v>0</v>
      </c>
      <c r="M1309" s="200">
        <f t="shared" si="187"/>
        <v>0</v>
      </c>
      <c r="O1309" s="77" t="b">
        <f t="shared" si="182"/>
        <v>0</v>
      </c>
      <c r="P1309" s="77" t="b">
        <f t="shared" si="183"/>
        <v>0</v>
      </c>
      <c r="Q1309" s="77" t="b">
        <f t="shared" si="184"/>
        <v>0</v>
      </c>
      <c r="R1309" s="77">
        <f t="shared" si="185"/>
        <v>0</v>
      </c>
      <c r="T1309" s="77">
        <v>1308</v>
      </c>
    </row>
    <row r="1310" spans="1:20" s="5" customFormat="1" outlineLevel="1">
      <c r="A1310" s="29"/>
      <c r="B1310" s="606">
        <v>400</v>
      </c>
      <c r="C1310" s="616">
        <v>412</v>
      </c>
      <c r="D1310" s="30">
        <v>200</v>
      </c>
      <c r="E1310" s="132" t="s">
        <v>4347</v>
      </c>
      <c r="F1310" s="132" t="s">
        <v>4348</v>
      </c>
      <c r="G1310" s="903">
        <v>620</v>
      </c>
      <c r="H1310" s="550" t="s">
        <v>34</v>
      </c>
      <c r="I1310" s="341"/>
      <c r="J1310" s="159">
        <v>0</v>
      </c>
      <c r="K1310" s="58">
        <v>0</v>
      </c>
      <c r="L1310" s="199">
        <f t="shared" si="186"/>
        <v>0</v>
      </c>
      <c r="M1310" s="200">
        <f t="shared" si="187"/>
        <v>0</v>
      </c>
      <c r="O1310" s="77" t="b">
        <f t="shared" si="182"/>
        <v>0</v>
      </c>
      <c r="P1310" s="77" t="b">
        <f t="shared" si="183"/>
        <v>0</v>
      </c>
      <c r="Q1310" s="77" t="b">
        <f t="shared" si="184"/>
        <v>0</v>
      </c>
      <c r="R1310" s="77">
        <f t="shared" si="185"/>
        <v>0</v>
      </c>
      <c r="T1310" s="77">
        <v>1309</v>
      </c>
    </row>
    <row r="1311" spans="1:20" s="5" customFormat="1" ht="22.5" outlineLevel="1">
      <c r="A1311" s="29"/>
      <c r="B1311" s="606">
        <v>400</v>
      </c>
      <c r="C1311" s="616">
        <v>412</v>
      </c>
      <c r="D1311" s="30">
        <v>201</v>
      </c>
      <c r="E1311" s="132" t="s">
        <v>4349</v>
      </c>
      <c r="F1311" s="132" t="s">
        <v>4350</v>
      </c>
      <c r="G1311" s="903">
        <v>50</v>
      </c>
      <c r="H1311" s="550" t="s">
        <v>34</v>
      </c>
      <c r="I1311" s="341"/>
      <c r="J1311" s="159">
        <v>0</v>
      </c>
      <c r="K1311" s="58">
        <v>0</v>
      </c>
      <c r="L1311" s="199">
        <f t="shared" si="186"/>
        <v>0</v>
      </c>
      <c r="M1311" s="200">
        <f t="shared" si="187"/>
        <v>0</v>
      </c>
      <c r="O1311" s="77" t="b">
        <f t="shared" si="182"/>
        <v>0</v>
      </c>
      <c r="P1311" s="77" t="b">
        <f t="shared" si="183"/>
        <v>0</v>
      </c>
      <c r="Q1311" s="77" t="b">
        <f t="shared" si="184"/>
        <v>0</v>
      </c>
      <c r="R1311" s="77">
        <f t="shared" si="185"/>
        <v>0</v>
      </c>
      <c r="T1311" s="77">
        <v>1310</v>
      </c>
    </row>
    <row r="1312" spans="1:20" s="5" customFormat="1" ht="33.75" outlineLevel="1">
      <c r="A1312" s="29"/>
      <c r="B1312" s="606">
        <v>400</v>
      </c>
      <c r="C1312" s="616">
        <v>412</v>
      </c>
      <c r="D1312" s="30">
        <v>202</v>
      </c>
      <c r="E1312" s="132" t="s">
        <v>4351</v>
      </c>
      <c r="F1312" s="132" t="s">
        <v>4352</v>
      </c>
      <c r="G1312" s="903">
        <v>100</v>
      </c>
      <c r="H1312" s="550" t="s">
        <v>34</v>
      </c>
      <c r="I1312" s="341"/>
      <c r="J1312" s="159">
        <v>0</v>
      </c>
      <c r="K1312" s="58">
        <v>0</v>
      </c>
      <c r="L1312" s="199">
        <f t="shared" si="186"/>
        <v>0</v>
      </c>
      <c r="M1312" s="200">
        <f t="shared" si="187"/>
        <v>0</v>
      </c>
      <c r="O1312" s="77" t="b">
        <f t="shared" si="182"/>
        <v>0</v>
      </c>
      <c r="P1312" s="77" t="b">
        <f t="shared" si="183"/>
        <v>0</v>
      </c>
      <c r="Q1312" s="77" t="b">
        <f t="shared" si="184"/>
        <v>0</v>
      </c>
      <c r="R1312" s="77">
        <f t="shared" si="185"/>
        <v>0</v>
      </c>
      <c r="T1312" s="77">
        <v>1311</v>
      </c>
    </row>
    <row r="1313" spans="1:20" s="5" customFormat="1" outlineLevel="1">
      <c r="A1313" s="29" t="s">
        <v>5251</v>
      </c>
      <c r="B1313" s="606">
        <v>400</v>
      </c>
      <c r="C1313" s="616">
        <v>412</v>
      </c>
      <c r="D1313" s="30">
        <v>203</v>
      </c>
      <c r="E1313" s="132" t="s">
        <v>4339</v>
      </c>
      <c r="F1313" s="132" t="s">
        <v>4340</v>
      </c>
      <c r="G1313" s="903">
        <v>1545</v>
      </c>
      <c r="H1313" s="550" t="s">
        <v>34</v>
      </c>
      <c r="I1313" s="341"/>
      <c r="J1313" s="159">
        <v>0</v>
      </c>
      <c r="K1313" s="58">
        <v>0</v>
      </c>
      <c r="L1313" s="199">
        <f t="shared" ref="L1313:L1327" si="188">J1313+K1313</f>
        <v>0</v>
      </c>
      <c r="M1313" s="200">
        <f t="shared" ref="M1313:M1327" si="189">L1313*(G1313+I1313)</f>
        <v>0</v>
      </c>
      <c r="O1313" s="77" t="b">
        <f t="shared" si="182"/>
        <v>0</v>
      </c>
      <c r="P1313" s="77"/>
      <c r="Q1313" s="77"/>
      <c r="R1313" s="77"/>
      <c r="T1313" s="77"/>
    </row>
    <row r="1314" spans="1:20" s="5" customFormat="1" outlineLevel="1">
      <c r="A1314" s="29" t="s">
        <v>5251</v>
      </c>
      <c r="B1314" s="606">
        <v>400</v>
      </c>
      <c r="C1314" s="616">
        <v>412</v>
      </c>
      <c r="D1314" s="30">
        <v>204</v>
      </c>
      <c r="E1314" s="132" t="s">
        <v>4341</v>
      </c>
      <c r="F1314" s="132" t="s">
        <v>4342</v>
      </c>
      <c r="G1314" s="903">
        <v>185</v>
      </c>
      <c r="H1314" s="550" t="s">
        <v>34</v>
      </c>
      <c r="I1314" s="341"/>
      <c r="J1314" s="159">
        <v>0</v>
      </c>
      <c r="K1314" s="58">
        <v>0</v>
      </c>
      <c r="L1314" s="199">
        <f t="shared" si="188"/>
        <v>0</v>
      </c>
      <c r="M1314" s="200">
        <f t="shared" si="189"/>
        <v>0</v>
      </c>
      <c r="O1314" s="77" t="b">
        <f t="shared" si="182"/>
        <v>0</v>
      </c>
      <c r="P1314" s="77"/>
      <c r="Q1314" s="77"/>
      <c r="R1314" s="77"/>
      <c r="T1314" s="77"/>
    </row>
    <row r="1315" spans="1:20" s="5" customFormat="1" outlineLevel="1">
      <c r="A1315" s="29" t="s">
        <v>5251</v>
      </c>
      <c r="B1315" s="606">
        <v>400</v>
      </c>
      <c r="C1315" s="616">
        <v>412</v>
      </c>
      <c r="D1315" s="30">
        <v>205</v>
      </c>
      <c r="E1315" s="132" t="s">
        <v>4343</v>
      </c>
      <c r="F1315" s="132" t="s">
        <v>4344</v>
      </c>
      <c r="G1315" s="903">
        <v>175</v>
      </c>
      <c r="H1315" s="550" t="s">
        <v>34</v>
      </c>
      <c r="I1315" s="341"/>
      <c r="J1315" s="159">
        <v>0</v>
      </c>
      <c r="K1315" s="58">
        <v>0</v>
      </c>
      <c r="L1315" s="199">
        <f t="shared" si="188"/>
        <v>0</v>
      </c>
      <c r="M1315" s="200">
        <f t="shared" si="189"/>
        <v>0</v>
      </c>
      <c r="O1315" s="77"/>
      <c r="P1315" s="77"/>
      <c r="Q1315" s="77"/>
      <c r="R1315" s="77"/>
      <c r="T1315" s="77"/>
    </row>
    <row r="1316" spans="1:20" s="5" customFormat="1" outlineLevel="1">
      <c r="A1316" s="29" t="s">
        <v>5251</v>
      </c>
      <c r="B1316" s="606">
        <v>400</v>
      </c>
      <c r="C1316" s="616">
        <v>412</v>
      </c>
      <c r="D1316" s="30">
        <v>206</v>
      </c>
      <c r="E1316" s="132" t="s">
        <v>4345</v>
      </c>
      <c r="F1316" s="132" t="s">
        <v>4346</v>
      </c>
      <c r="G1316" s="903">
        <v>60</v>
      </c>
      <c r="H1316" s="550" t="s">
        <v>34</v>
      </c>
      <c r="I1316" s="341"/>
      <c r="J1316" s="159">
        <v>0</v>
      </c>
      <c r="K1316" s="58">
        <v>0</v>
      </c>
      <c r="L1316" s="199">
        <f t="shared" si="188"/>
        <v>0</v>
      </c>
      <c r="M1316" s="200">
        <f t="shared" si="189"/>
        <v>0</v>
      </c>
      <c r="O1316" s="77"/>
      <c r="P1316" s="77"/>
      <c r="Q1316" s="77"/>
      <c r="R1316" s="77"/>
      <c r="T1316" s="77"/>
    </row>
    <row r="1317" spans="1:20" s="5" customFormat="1" outlineLevel="1">
      <c r="A1317" s="29" t="s">
        <v>5251</v>
      </c>
      <c r="B1317" s="606">
        <v>400</v>
      </c>
      <c r="C1317" s="616">
        <v>412</v>
      </c>
      <c r="D1317" s="30">
        <v>207</v>
      </c>
      <c r="E1317" s="132" t="s">
        <v>4347</v>
      </c>
      <c r="F1317" s="132" t="s">
        <v>4348</v>
      </c>
      <c r="G1317" s="903">
        <v>515</v>
      </c>
      <c r="H1317" s="550" t="s">
        <v>34</v>
      </c>
      <c r="I1317" s="341"/>
      <c r="J1317" s="159">
        <v>0</v>
      </c>
      <c r="K1317" s="58">
        <v>0</v>
      </c>
      <c r="L1317" s="199">
        <f t="shared" si="188"/>
        <v>0</v>
      </c>
      <c r="M1317" s="200">
        <f t="shared" si="189"/>
        <v>0</v>
      </c>
      <c r="O1317" s="77"/>
      <c r="P1317" s="77"/>
      <c r="Q1317" s="77"/>
      <c r="R1317" s="77"/>
      <c r="T1317" s="77"/>
    </row>
    <row r="1318" spans="1:20" s="5" customFormat="1" ht="22.5" outlineLevel="1">
      <c r="A1318" s="29" t="s">
        <v>5251</v>
      </c>
      <c r="B1318" s="606">
        <v>400</v>
      </c>
      <c r="C1318" s="616">
        <v>412</v>
      </c>
      <c r="D1318" s="30">
        <v>208</v>
      </c>
      <c r="E1318" s="132" t="s">
        <v>5759</v>
      </c>
      <c r="F1318" s="132" t="s">
        <v>5760</v>
      </c>
      <c r="G1318" s="903">
        <v>1335</v>
      </c>
      <c r="H1318" s="550" t="s">
        <v>34</v>
      </c>
      <c r="I1318" s="341"/>
      <c r="J1318" s="159">
        <v>0</v>
      </c>
      <c r="K1318" s="58">
        <v>0</v>
      </c>
      <c r="L1318" s="199">
        <f t="shared" si="188"/>
        <v>0</v>
      </c>
      <c r="M1318" s="200">
        <f t="shared" si="189"/>
        <v>0</v>
      </c>
      <c r="O1318" s="77"/>
      <c r="P1318" s="77"/>
      <c r="Q1318" s="77"/>
      <c r="R1318" s="77"/>
      <c r="T1318" s="77"/>
    </row>
    <row r="1319" spans="1:20" s="5" customFormat="1" ht="22.5" outlineLevel="1">
      <c r="A1319" s="29" t="s">
        <v>5251</v>
      </c>
      <c r="B1319" s="606">
        <v>400</v>
      </c>
      <c r="C1319" s="616">
        <v>412</v>
      </c>
      <c r="D1319" s="30">
        <v>209</v>
      </c>
      <c r="E1319" s="132" t="s">
        <v>5761</v>
      </c>
      <c r="F1319" s="132" t="s">
        <v>5762</v>
      </c>
      <c r="G1319" s="903">
        <v>110</v>
      </c>
      <c r="H1319" s="550" t="s">
        <v>34</v>
      </c>
      <c r="I1319" s="341"/>
      <c r="J1319" s="159">
        <v>0</v>
      </c>
      <c r="K1319" s="58">
        <v>0</v>
      </c>
      <c r="L1319" s="199">
        <f t="shared" si="188"/>
        <v>0</v>
      </c>
      <c r="M1319" s="200">
        <f t="shared" si="189"/>
        <v>0</v>
      </c>
      <c r="O1319" s="77"/>
      <c r="P1319" s="77"/>
      <c r="Q1319" s="77"/>
      <c r="R1319" s="77"/>
      <c r="T1319" s="77"/>
    </row>
    <row r="1320" spans="1:20" s="5" customFormat="1" ht="22.5" outlineLevel="1">
      <c r="A1320" s="29" t="s">
        <v>5251</v>
      </c>
      <c r="B1320" s="606">
        <v>400</v>
      </c>
      <c r="C1320" s="616">
        <v>412</v>
      </c>
      <c r="D1320" s="30">
        <v>210</v>
      </c>
      <c r="E1320" s="132" t="s">
        <v>4349</v>
      </c>
      <c r="F1320" s="132" t="s">
        <v>4350</v>
      </c>
      <c r="G1320" s="903">
        <v>50</v>
      </c>
      <c r="H1320" s="550" t="s">
        <v>34</v>
      </c>
      <c r="I1320" s="341"/>
      <c r="J1320" s="159">
        <v>0</v>
      </c>
      <c r="K1320" s="58">
        <v>0</v>
      </c>
      <c r="L1320" s="199">
        <f t="shared" si="188"/>
        <v>0</v>
      </c>
      <c r="M1320" s="200">
        <f t="shared" si="189"/>
        <v>0</v>
      </c>
      <c r="O1320" s="77"/>
      <c r="P1320" s="77"/>
      <c r="Q1320" s="77"/>
      <c r="R1320" s="77"/>
      <c r="T1320" s="77"/>
    </row>
    <row r="1321" spans="1:20" s="5" customFormat="1" ht="33.75" outlineLevel="1">
      <c r="A1321" s="29" t="s">
        <v>5251</v>
      </c>
      <c r="B1321" s="606">
        <v>400</v>
      </c>
      <c r="C1321" s="616">
        <v>412</v>
      </c>
      <c r="D1321" s="30">
        <v>211</v>
      </c>
      <c r="E1321" s="132" t="s">
        <v>4351</v>
      </c>
      <c r="F1321" s="132" t="s">
        <v>4352</v>
      </c>
      <c r="G1321" s="903">
        <v>100</v>
      </c>
      <c r="H1321" s="550" t="s">
        <v>34</v>
      </c>
      <c r="I1321" s="341"/>
      <c r="J1321" s="159">
        <v>0</v>
      </c>
      <c r="K1321" s="58">
        <v>0</v>
      </c>
      <c r="L1321" s="199">
        <f t="shared" si="188"/>
        <v>0</v>
      </c>
      <c r="M1321" s="200">
        <f t="shared" si="189"/>
        <v>0</v>
      </c>
      <c r="O1321" s="77"/>
      <c r="P1321" s="77"/>
      <c r="Q1321" s="77"/>
      <c r="R1321" s="77"/>
      <c r="T1321" s="77"/>
    </row>
    <row r="1322" spans="1:20" s="5" customFormat="1" ht="22.5" outlineLevel="1">
      <c r="A1322" s="29"/>
      <c r="B1322" s="606">
        <v>400</v>
      </c>
      <c r="C1322" s="616">
        <v>412</v>
      </c>
      <c r="D1322" s="30">
        <v>212</v>
      </c>
      <c r="E1322" s="132" t="s">
        <v>4353</v>
      </c>
      <c r="F1322" s="132" t="s">
        <v>4354</v>
      </c>
      <c r="G1322" s="903">
        <v>40</v>
      </c>
      <c r="H1322" s="550" t="s">
        <v>34</v>
      </c>
      <c r="I1322" s="341"/>
      <c r="J1322" s="159">
        <v>0</v>
      </c>
      <c r="K1322" s="58">
        <v>0</v>
      </c>
      <c r="L1322" s="199">
        <f t="shared" si="188"/>
        <v>0</v>
      </c>
      <c r="M1322" s="200">
        <f t="shared" si="189"/>
        <v>0</v>
      </c>
      <c r="O1322" s="77" t="b">
        <f t="shared" si="182"/>
        <v>0</v>
      </c>
      <c r="P1322" s="77" t="b">
        <f t="shared" si="183"/>
        <v>0</v>
      </c>
      <c r="Q1322" s="77" t="b">
        <f t="shared" si="184"/>
        <v>0</v>
      </c>
      <c r="R1322" s="77">
        <f t="shared" si="185"/>
        <v>0</v>
      </c>
      <c r="T1322" s="77">
        <v>1312</v>
      </c>
    </row>
    <row r="1323" spans="1:20" s="5" customFormat="1" outlineLevel="1">
      <c r="A1323" s="29"/>
      <c r="B1323" s="606">
        <v>400</v>
      </c>
      <c r="C1323" s="616">
        <v>412</v>
      </c>
      <c r="D1323" s="30">
        <v>213</v>
      </c>
      <c r="E1323" s="132" t="s">
        <v>4355</v>
      </c>
      <c r="F1323" s="132" t="s">
        <v>4356</v>
      </c>
      <c r="G1323" s="903">
        <v>4</v>
      </c>
      <c r="H1323" s="550" t="s">
        <v>34</v>
      </c>
      <c r="I1323" s="341"/>
      <c r="J1323" s="159">
        <v>0</v>
      </c>
      <c r="K1323" s="58">
        <v>0</v>
      </c>
      <c r="L1323" s="199">
        <f t="shared" si="188"/>
        <v>0</v>
      </c>
      <c r="M1323" s="200">
        <f t="shared" si="189"/>
        <v>0</v>
      </c>
      <c r="O1323" s="77" t="b">
        <f t="shared" si="182"/>
        <v>0</v>
      </c>
      <c r="P1323" s="77" t="b">
        <f t="shared" si="183"/>
        <v>0</v>
      </c>
      <c r="Q1323" s="77" t="b">
        <f t="shared" si="184"/>
        <v>0</v>
      </c>
      <c r="R1323" s="77">
        <f t="shared" si="185"/>
        <v>0</v>
      </c>
      <c r="T1323" s="77">
        <v>1313</v>
      </c>
    </row>
    <row r="1324" spans="1:20" s="5" customFormat="1" outlineLevel="1">
      <c r="A1324" s="29" t="s">
        <v>5251</v>
      </c>
      <c r="B1324" s="606">
        <v>400</v>
      </c>
      <c r="C1324" s="616">
        <v>412</v>
      </c>
      <c r="D1324" s="30">
        <v>214</v>
      </c>
      <c r="E1324" s="132" t="s">
        <v>4357</v>
      </c>
      <c r="F1324" s="132" t="s">
        <v>4358</v>
      </c>
      <c r="G1324" s="903">
        <v>1</v>
      </c>
      <c r="H1324" s="550" t="s">
        <v>34</v>
      </c>
      <c r="I1324" s="341"/>
      <c r="J1324" s="159">
        <v>0</v>
      </c>
      <c r="K1324" s="58">
        <v>0</v>
      </c>
      <c r="L1324" s="199">
        <f t="shared" si="188"/>
        <v>0</v>
      </c>
      <c r="M1324" s="200">
        <f t="shared" si="189"/>
        <v>0</v>
      </c>
      <c r="O1324" s="77"/>
      <c r="P1324" s="77"/>
      <c r="Q1324" s="77"/>
      <c r="R1324" s="77"/>
      <c r="T1324" s="77"/>
    </row>
    <row r="1325" spans="1:20" s="5" customFormat="1" outlineLevel="1">
      <c r="A1325" s="29"/>
      <c r="B1325" s="606">
        <v>400</v>
      </c>
      <c r="C1325" s="616">
        <v>412</v>
      </c>
      <c r="D1325" s="30">
        <v>215</v>
      </c>
      <c r="E1325" s="132" t="s">
        <v>4359</v>
      </c>
      <c r="F1325" s="132" t="s">
        <v>4360</v>
      </c>
      <c r="G1325" s="903">
        <v>4</v>
      </c>
      <c r="H1325" s="550" t="s">
        <v>34</v>
      </c>
      <c r="I1325" s="341"/>
      <c r="J1325" s="159">
        <v>0</v>
      </c>
      <c r="K1325" s="58">
        <v>0</v>
      </c>
      <c r="L1325" s="199">
        <f t="shared" si="188"/>
        <v>0</v>
      </c>
      <c r="M1325" s="200">
        <f t="shared" si="189"/>
        <v>0</v>
      </c>
      <c r="O1325" s="77"/>
      <c r="P1325" s="77"/>
      <c r="Q1325" s="77"/>
      <c r="R1325" s="77"/>
      <c r="T1325" s="77"/>
    </row>
    <row r="1326" spans="1:20" s="5" customFormat="1" outlineLevel="1">
      <c r="A1326" s="29" t="s">
        <v>5251</v>
      </c>
      <c r="B1326" s="606">
        <v>400</v>
      </c>
      <c r="C1326" s="616">
        <v>412</v>
      </c>
      <c r="D1326" s="30">
        <v>216</v>
      </c>
      <c r="E1326" s="132" t="s">
        <v>5763</v>
      </c>
      <c r="F1326" s="132" t="s">
        <v>5764</v>
      </c>
      <c r="G1326" s="903">
        <v>2</v>
      </c>
      <c r="H1326" s="550" t="s">
        <v>34</v>
      </c>
      <c r="I1326" s="341"/>
      <c r="J1326" s="159">
        <v>0</v>
      </c>
      <c r="K1326" s="58">
        <v>0</v>
      </c>
      <c r="L1326" s="199">
        <f t="shared" si="188"/>
        <v>0</v>
      </c>
      <c r="M1326" s="200">
        <f t="shared" si="189"/>
        <v>0</v>
      </c>
      <c r="O1326" s="77"/>
      <c r="P1326" s="77"/>
      <c r="Q1326" s="77"/>
      <c r="R1326" s="77"/>
      <c r="T1326" s="77"/>
    </row>
    <row r="1327" spans="1:20" s="5" customFormat="1" outlineLevel="1">
      <c r="A1327" s="29"/>
      <c r="B1327" s="606">
        <v>400</v>
      </c>
      <c r="C1327" s="616">
        <v>412</v>
      </c>
      <c r="D1327" s="30">
        <v>217</v>
      </c>
      <c r="E1327" s="132" t="s">
        <v>4361</v>
      </c>
      <c r="F1327" s="132" t="s">
        <v>4362</v>
      </c>
      <c r="G1327" s="903">
        <v>1</v>
      </c>
      <c r="H1327" s="550" t="s">
        <v>34</v>
      </c>
      <c r="I1327" s="341"/>
      <c r="J1327" s="159">
        <v>0</v>
      </c>
      <c r="K1327" s="58">
        <v>0</v>
      </c>
      <c r="L1327" s="199">
        <f t="shared" si="188"/>
        <v>0</v>
      </c>
      <c r="M1327" s="200">
        <f t="shared" si="189"/>
        <v>0</v>
      </c>
      <c r="O1327" s="77" t="b">
        <f t="shared" si="182"/>
        <v>0</v>
      </c>
      <c r="P1327" s="77" t="b">
        <f t="shared" si="183"/>
        <v>0</v>
      </c>
      <c r="Q1327" s="77" t="b">
        <f t="shared" si="184"/>
        <v>0</v>
      </c>
      <c r="R1327" s="77">
        <f t="shared" si="185"/>
        <v>0</v>
      </c>
      <c r="T1327" s="77">
        <v>1316</v>
      </c>
    </row>
    <row r="1328" spans="1:20" s="5" customFormat="1" ht="22.5" outlineLevel="1">
      <c r="A1328" s="29"/>
      <c r="B1328" s="606">
        <v>400</v>
      </c>
      <c r="C1328" s="616">
        <v>412</v>
      </c>
      <c r="D1328" s="30">
        <v>218</v>
      </c>
      <c r="E1328" s="132" t="s">
        <v>4363</v>
      </c>
      <c r="F1328" s="132" t="s">
        <v>4364</v>
      </c>
      <c r="G1328" s="903">
        <v>4</v>
      </c>
      <c r="H1328" s="550" t="s">
        <v>34</v>
      </c>
      <c r="I1328" s="341"/>
      <c r="J1328" s="159">
        <v>0</v>
      </c>
      <c r="K1328" s="58">
        <v>0</v>
      </c>
      <c r="L1328" s="199">
        <f t="shared" si="186"/>
        <v>0</v>
      </c>
      <c r="M1328" s="200">
        <f t="shared" si="187"/>
        <v>0</v>
      </c>
      <c r="O1328" s="77" t="b">
        <f t="shared" si="182"/>
        <v>0</v>
      </c>
      <c r="P1328" s="77" t="b">
        <f t="shared" si="183"/>
        <v>0</v>
      </c>
      <c r="Q1328" s="77" t="b">
        <f t="shared" si="184"/>
        <v>0</v>
      </c>
      <c r="R1328" s="77">
        <f t="shared" si="185"/>
        <v>0</v>
      </c>
      <c r="T1328" s="77">
        <v>1317</v>
      </c>
    </row>
    <row r="1329" spans="1:20" s="5" customFormat="1" ht="45" outlineLevel="1">
      <c r="A1329" s="29"/>
      <c r="B1329" s="606">
        <v>400</v>
      </c>
      <c r="C1329" s="616">
        <v>412</v>
      </c>
      <c r="D1329" s="30">
        <v>219</v>
      </c>
      <c r="E1329" s="132" t="s">
        <v>4365</v>
      </c>
      <c r="F1329" s="132" t="s">
        <v>4366</v>
      </c>
      <c r="G1329" s="903">
        <v>800</v>
      </c>
      <c r="H1329" s="550" t="s">
        <v>13</v>
      </c>
      <c r="I1329" s="341"/>
      <c r="J1329" s="159">
        <v>0</v>
      </c>
      <c r="K1329" s="159">
        <v>0</v>
      </c>
      <c r="L1329" s="232">
        <f t="shared" si="186"/>
        <v>0</v>
      </c>
      <c r="M1329" s="200">
        <f t="shared" si="187"/>
        <v>0</v>
      </c>
      <c r="O1329" s="77" t="b">
        <f t="shared" si="182"/>
        <v>0</v>
      </c>
      <c r="P1329" s="77" t="b">
        <f t="shared" si="183"/>
        <v>0</v>
      </c>
      <c r="Q1329" s="77" t="b">
        <f t="shared" si="184"/>
        <v>0</v>
      </c>
      <c r="R1329" s="77">
        <f t="shared" si="185"/>
        <v>0</v>
      </c>
      <c r="T1329" s="77">
        <v>1318</v>
      </c>
    </row>
    <row r="1330" spans="1:20" s="5" customFormat="1" ht="45" outlineLevel="1">
      <c r="A1330" s="29"/>
      <c r="B1330" s="606">
        <v>400</v>
      </c>
      <c r="C1330" s="616">
        <v>412</v>
      </c>
      <c r="D1330" s="30">
        <v>220</v>
      </c>
      <c r="E1330" s="132" t="s">
        <v>4367</v>
      </c>
      <c r="F1330" s="132" t="s">
        <v>4368</v>
      </c>
      <c r="G1330" s="903">
        <v>550</v>
      </c>
      <c r="H1330" s="550" t="s">
        <v>13</v>
      </c>
      <c r="I1330" s="341"/>
      <c r="J1330" s="159">
        <v>0</v>
      </c>
      <c r="K1330" s="159">
        <v>0</v>
      </c>
      <c r="L1330" s="232">
        <f t="shared" si="186"/>
        <v>0</v>
      </c>
      <c r="M1330" s="200">
        <f t="shared" si="187"/>
        <v>0</v>
      </c>
      <c r="O1330" s="77" t="b">
        <f t="shared" si="182"/>
        <v>0</v>
      </c>
      <c r="P1330" s="77" t="b">
        <f t="shared" si="183"/>
        <v>0</v>
      </c>
      <c r="Q1330" s="77" t="b">
        <f t="shared" si="184"/>
        <v>0</v>
      </c>
      <c r="R1330" s="77">
        <f t="shared" si="185"/>
        <v>0</v>
      </c>
      <c r="T1330" s="77">
        <v>1319</v>
      </c>
    </row>
    <row r="1331" spans="1:20" s="5" customFormat="1" ht="45" outlineLevel="1">
      <c r="A1331" s="29"/>
      <c r="B1331" s="606">
        <v>400</v>
      </c>
      <c r="C1331" s="616">
        <v>412</v>
      </c>
      <c r="D1331" s="30">
        <v>221</v>
      </c>
      <c r="E1331" s="132" t="s">
        <v>4369</v>
      </c>
      <c r="F1331" s="132" t="s">
        <v>4370</v>
      </c>
      <c r="G1331" s="903">
        <v>4400</v>
      </c>
      <c r="H1331" s="550" t="s">
        <v>13</v>
      </c>
      <c r="I1331" s="341"/>
      <c r="J1331" s="159">
        <v>0</v>
      </c>
      <c r="K1331" s="58">
        <v>0</v>
      </c>
      <c r="L1331" s="199">
        <f t="shared" si="186"/>
        <v>0</v>
      </c>
      <c r="M1331" s="200">
        <f t="shared" si="187"/>
        <v>0</v>
      </c>
      <c r="O1331" s="77" t="b">
        <f t="shared" si="182"/>
        <v>0</v>
      </c>
      <c r="P1331" s="77" t="b">
        <f t="shared" si="183"/>
        <v>0</v>
      </c>
      <c r="Q1331" s="77" t="b">
        <f t="shared" si="184"/>
        <v>0</v>
      </c>
      <c r="R1331" s="77">
        <f t="shared" si="185"/>
        <v>0</v>
      </c>
      <c r="T1331" s="77">
        <v>1320</v>
      </c>
    </row>
    <row r="1332" spans="1:20" s="5" customFormat="1" ht="45" outlineLevel="1">
      <c r="A1332" s="29"/>
      <c r="B1332" s="606">
        <v>400</v>
      </c>
      <c r="C1332" s="616">
        <v>412</v>
      </c>
      <c r="D1332" s="30">
        <v>222</v>
      </c>
      <c r="E1332" s="132" t="s">
        <v>4371</v>
      </c>
      <c r="F1332" s="132" t="s">
        <v>4372</v>
      </c>
      <c r="G1332" s="903">
        <v>5400</v>
      </c>
      <c r="H1332" s="550" t="s">
        <v>13</v>
      </c>
      <c r="I1332" s="341"/>
      <c r="J1332" s="159">
        <v>0</v>
      </c>
      <c r="K1332" s="58">
        <v>0</v>
      </c>
      <c r="L1332" s="199">
        <f t="shared" si="186"/>
        <v>0</v>
      </c>
      <c r="M1332" s="200">
        <f t="shared" si="187"/>
        <v>0</v>
      </c>
      <c r="O1332" s="77" t="b">
        <f t="shared" si="182"/>
        <v>0</v>
      </c>
      <c r="P1332" s="77" t="b">
        <f t="shared" si="183"/>
        <v>0</v>
      </c>
      <c r="Q1332" s="77" t="b">
        <f t="shared" si="184"/>
        <v>0</v>
      </c>
      <c r="R1332" s="77">
        <f t="shared" si="185"/>
        <v>0</v>
      </c>
      <c r="T1332" s="77">
        <v>1321</v>
      </c>
    </row>
    <row r="1333" spans="1:20" s="5" customFormat="1" ht="45" outlineLevel="1">
      <c r="A1333" s="29" t="s">
        <v>5251</v>
      </c>
      <c r="B1333" s="606">
        <v>400</v>
      </c>
      <c r="C1333" s="616">
        <v>412</v>
      </c>
      <c r="D1333" s="30">
        <v>223</v>
      </c>
      <c r="E1333" s="132" t="s">
        <v>4373</v>
      </c>
      <c r="F1333" s="132" t="s">
        <v>4374</v>
      </c>
      <c r="G1333" s="903">
        <v>0</v>
      </c>
      <c r="H1333" s="550" t="s">
        <v>13</v>
      </c>
      <c r="I1333" s="341"/>
      <c r="J1333" s="159">
        <v>0</v>
      </c>
      <c r="K1333" s="58">
        <v>0</v>
      </c>
      <c r="L1333" s="199">
        <f t="shared" si="186"/>
        <v>0</v>
      </c>
      <c r="M1333" s="200">
        <f t="shared" si="187"/>
        <v>0</v>
      </c>
      <c r="O1333" s="77" t="b">
        <f t="shared" si="182"/>
        <v>0</v>
      </c>
      <c r="P1333" s="77" t="b">
        <f t="shared" si="183"/>
        <v>0</v>
      </c>
      <c r="Q1333" s="77" t="b">
        <f t="shared" si="184"/>
        <v>0</v>
      </c>
      <c r="R1333" s="77">
        <f t="shared" si="185"/>
        <v>0</v>
      </c>
      <c r="T1333" s="77">
        <v>1322</v>
      </c>
    </row>
    <row r="1334" spans="1:20" s="5" customFormat="1" ht="45" outlineLevel="1">
      <c r="A1334" s="29"/>
      <c r="B1334" s="606">
        <v>400</v>
      </c>
      <c r="C1334" s="616">
        <v>412</v>
      </c>
      <c r="D1334" s="30">
        <v>224</v>
      </c>
      <c r="E1334" s="132" t="s">
        <v>4375</v>
      </c>
      <c r="F1334" s="132" t="s">
        <v>4376</v>
      </c>
      <c r="G1334" s="903">
        <v>200</v>
      </c>
      <c r="H1334" s="550" t="s">
        <v>13</v>
      </c>
      <c r="I1334" s="341"/>
      <c r="J1334" s="159">
        <v>0</v>
      </c>
      <c r="K1334" s="58">
        <v>0</v>
      </c>
      <c r="L1334" s="199">
        <f t="shared" si="186"/>
        <v>0</v>
      </c>
      <c r="M1334" s="200">
        <f t="shared" si="187"/>
        <v>0</v>
      </c>
      <c r="O1334" s="77" t="b">
        <f t="shared" si="182"/>
        <v>0</v>
      </c>
      <c r="P1334" s="77" t="b">
        <f t="shared" si="183"/>
        <v>0</v>
      </c>
      <c r="Q1334" s="77" t="b">
        <f t="shared" si="184"/>
        <v>0</v>
      </c>
      <c r="R1334" s="77">
        <f t="shared" si="185"/>
        <v>0</v>
      </c>
      <c r="T1334" s="77">
        <v>1323</v>
      </c>
    </row>
    <row r="1335" spans="1:20" s="5" customFormat="1" ht="45" outlineLevel="1">
      <c r="A1335" s="29"/>
      <c r="B1335" s="606">
        <v>400</v>
      </c>
      <c r="C1335" s="616">
        <v>412</v>
      </c>
      <c r="D1335" s="30">
        <v>225</v>
      </c>
      <c r="E1335" s="132" t="s">
        <v>4377</v>
      </c>
      <c r="F1335" s="132" t="s">
        <v>4378</v>
      </c>
      <c r="G1335" s="903">
        <v>70</v>
      </c>
      <c r="H1335" s="550" t="s">
        <v>13</v>
      </c>
      <c r="I1335" s="341"/>
      <c r="J1335" s="159">
        <v>0</v>
      </c>
      <c r="K1335" s="58">
        <v>0</v>
      </c>
      <c r="L1335" s="199">
        <f t="shared" si="186"/>
        <v>0</v>
      </c>
      <c r="M1335" s="200">
        <f t="shared" si="187"/>
        <v>0</v>
      </c>
      <c r="O1335" s="77" t="b">
        <f t="shared" si="182"/>
        <v>0</v>
      </c>
      <c r="P1335" s="77" t="b">
        <f t="shared" si="183"/>
        <v>0</v>
      </c>
      <c r="Q1335" s="77" t="b">
        <f t="shared" si="184"/>
        <v>0</v>
      </c>
      <c r="R1335" s="77">
        <f t="shared" si="185"/>
        <v>0</v>
      </c>
      <c r="T1335" s="77">
        <v>1324</v>
      </c>
    </row>
    <row r="1336" spans="1:20" s="5" customFormat="1" ht="45" outlineLevel="1">
      <c r="A1336" s="29"/>
      <c r="B1336" s="606">
        <v>400</v>
      </c>
      <c r="C1336" s="616">
        <v>412</v>
      </c>
      <c r="D1336" s="30">
        <v>226</v>
      </c>
      <c r="E1336" s="132" t="s">
        <v>4379</v>
      </c>
      <c r="F1336" s="132" t="s">
        <v>4380</v>
      </c>
      <c r="G1336" s="903">
        <v>900</v>
      </c>
      <c r="H1336" s="550" t="s">
        <v>13</v>
      </c>
      <c r="I1336" s="341"/>
      <c r="J1336" s="159">
        <v>0</v>
      </c>
      <c r="K1336" s="58">
        <v>0</v>
      </c>
      <c r="L1336" s="199">
        <f t="shared" si="186"/>
        <v>0</v>
      </c>
      <c r="M1336" s="200">
        <f t="shared" si="187"/>
        <v>0</v>
      </c>
      <c r="O1336" s="77" t="b">
        <f t="shared" si="182"/>
        <v>0</v>
      </c>
      <c r="P1336" s="77" t="b">
        <f t="shared" si="183"/>
        <v>0</v>
      </c>
      <c r="Q1336" s="77" t="b">
        <f t="shared" si="184"/>
        <v>0</v>
      </c>
      <c r="R1336" s="77">
        <f t="shared" si="185"/>
        <v>0</v>
      </c>
      <c r="T1336" s="77">
        <v>1325</v>
      </c>
    </row>
    <row r="1337" spans="1:20" s="5" customFormat="1" ht="45" outlineLevel="1">
      <c r="A1337" s="29"/>
      <c r="B1337" s="606">
        <v>400</v>
      </c>
      <c r="C1337" s="616">
        <v>412</v>
      </c>
      <c r="D1337" s="30">
        <v>227</v>
      </c>
      <c r="E1337" s="132" t="s">
        <v>4381</v>
      </c>
      <c r="F1337" s="132" t="s">
        <v>4382</v>
      </c>
      <c r="G1337" s="903">
        <v>2200</v>
      </c>
      <c r="H1337" s="550" t="s">
        <v>13</v>
      </c>
      <c r="I1337" s="341"/>
      <c r="J1337" s="159">
        <v>0</v>
      </c>
      <c r="K1337" s="58">
        <v>0</v>
      </c>
      <c r="L1337" s="199">
        <f t="shared" si="186"/>
        <v>0</v>
      </c>
      <c r="M1337" s="200">
        <f t="shared" si="187"/>
        <v>0</v>
      </c>
      <c r="O1337" s="77" t="b">
        <f t="shared" si="182"/>
        <v>0</v>
      </c>
      <c r="P1337" s="77" t="b">
        <f t="shared" si="183"/>
        <v>0</v>
      </c>
      <c r="Q1337" s="77" t="b">
        <f t="shared" si="184"/>
        <v>0</v>
      </c>
      <c r="R1337" s="77">
        <f t="shared" si="185"/>
        <v>0</v>
      </c>
      <c r="T1337" s="77">
        <v>1326</v>
      </c>
    </row>
    <row r="1338" spans="1:20" s="5" customFormat="1" ht="45" outlineLevel="1">
      <c r="A1338" s="29"/>
      <c r="B1338" s="606">
        <v>400</v>
      </c>
      <c r="C1338" s="616">
        <v>412</v>
      </c>
      <c r="D1338" s="30">
        <v>228</v>
      </c>
      <c r="E1338" s="132" t="s">
        <v>4383</v>
      </c>
      <c r="F1338" s="132" t="s">
        <v>4384</v>
      </c>
      <c r="G1338" s="903">
        <v>12</v>
      </c>
      <c r="H1338" s="550" t="s">
        <v>13</v>
      </c>
      <c r="I1338" s="341"/>
      <c r="J1338" s="159">
        <v>0</v>
      </c>
      <c r="K1338" s="58">
        <v>0</v>
      </c>
      <c r="L1338" s="199">
        <f t="shared" si="186"/>
        <v>0</v>
      </c>
      <c r="M1338" s="200">
        <f t="shared" si="187"/>
        <v>0</v>
      </c>
      <c r="O1338" s="77" t="b">
        <f t="shared" si="182"/>
        <v>0</v>
      </c>
      <c r="P1338" s="77" t="b">
        <f t="shared" si="183"/>
        <v>0</v>
      </c>
      <c r="Q1338" s="77" t="b">
        <f t="shared" si="184"/>
        <v>0</v>
      </c>
      <c r="R1338" s="77">
        <f t="shared" si="185"/>
        <v>0</v>
      </c>
      <c r="T1338" s="77">
        <v>1327</v>
      </c>
    </row>
    <row r="1339" spans="1:20" s="5" customFormat="1" outlineLevel="1">
      <c r="A1339" s="29"/>
      <c r="B1339" s="606">
        <v>400</v>
      </c>
      <c r="C1339" s="616">
        <v>412</v>
      </c>
      <c r="D1339" s="30">
        <v>229</v>
      </c>
      <c r="E1339" s="132" t="s">
        <v>4385</v>
      </c>
      <c r="F1339" s="132" t="s">
        <v>4386</v>
      </c>
      <c r="G1339" s="903">
        <v>400</v>
      </c>
      <c r="H1339" s="550" t="s">
        <v>13</v>
      </c>
      <c r="I1339" s="341"/>
      <c r="J1339" s="159">
        <v>0</v>
      </c>
      <c r="K1339" s="58">
        <v>0</v>
      </c>
      <c r="L1339" s="199">
        <f t="shared" si="186"/>
        <v>0</v>
      </c>
      <c r="M1339" s="200">
        <f t="shared" si="187"/>
        <v>0</v>
      </c>
      <c r="O1339" s="77" t="b">
        <f t="shared" si="182"/>
        <v>0</v>
      </c>
      <c r="P1339" s="77" t="b">
        <f t="shared" si="183"/>
        <v>0</v>
      </c>
      <c r="Q1339" s="77" t="b">
        <f t="shared" si="184"/>
        <v>0</v>
      </c>
      <c r="R1339" s="77">
        <f t="shared" si="185"/>
        <v>0</v>
      </c>
      <c r="T1339" s="77">
        <v>1328</v>
      </c>
    </row>
    <row r="1340" spans="1:20" s="5" customFormat="1" outlineLevel="1">
      <c r="A1340" s="29"/>
      <c r="B1340" s="606">
        <v>400</v>
      </c>
      <c r="C1340" s="616">
        <v>412</v>
      </c>
      <c r="D1340" s="30">
        <v>230</v>
      </c>
      <c r="E1340" s="132" t="s">
        <v>4387</v>
      </c>
      <c r="F1340" s="132" t="s">
        <v>4388</v>
      </c>
      <c r="G1340" s="903">
        <v>20</v>
      </c>
      <c r="H1340" s="550" t="s">
        <v>34</v>
      </c>
      <c r="I1340" s="341"/>
      <c r="J1340" s="159">
        <v>0</v>
      </c>
      <c r="K1340" s="58">
        <v>0</v>
      </c>
      <c r="L1340" s="199">
        <f t="shared" si="186"/>
        <v>0</v>
      </c>
      <c r="M1340" s="200">
        <f t="shared" si="187"/>
        <v>0</v>
      </c>
      <c r="O1340" s="77" t="b">
        <f t="shared" si="182"/>
        <v>0</v>
      </c>
      <c r="P1340" s="77" t="b">
        <f t="shared" si="183"/>
        <v>0</v>
      </c>
      <c r="Q1340" s="77" t="b">
        <f t="shared" si="184"/>
        <v>0</v>
      </c>
      <c r="R1340" s="77">
        <f t="shared" si="185"/>
        <v>0</v>
      </c>
      <c r="T1340" s="77">
        <v>1329</v>
      </c>
    </row>
    <row r="1341" spans="1:20" s="5" customFormat="1" ht="22.5" outlineLevel="1">
      <c r="A1341" s="29"/>
      <c r="B1341" s="606">
        <v>400</v>
      </c>
      <c r="C1341" s="616">
        <v>412</v>
      </c>
      <c r="D1341" s="30">
        <v>231</v>
      </c>
      <c r="E1341" s="132" t="s">
        <v>4389</v>
      </c>
      <c r="F1341" s="132" t="s">
        <v>4390</v>
      </c>
      <c r="G1341" s="903">
        <v>1</v>
      </c>
      <c r="H1341" s="550" t="s">
        <v>34</v>
      </c>
      <c r="I1341" s="341"/>
      <c r="J1341" s="159">
        <v>0</v>
      </c>
      <c r="K1341" s="58">
        <v>0</v>
      </c>
      <c r="L1341" s="199">
        <f t="shared" si="186"/>
        <v>0</v>
      </c>
      <c r="M1341" s="200">
        <f t="shared" si="187"/>
        <v>0</v>
      </c>
      <c r="O1341" s="77" t="b">
        <f t="shared" si="182"/>
        <v>0</v>
      </c>
      <c r="P1341" s="77" t="b">
        <f t="shared" si="183"/>
        <v>0</v>
      </c>
      <c r="Q1341" s="77" t="b">
        <f t="shared" si="184"/>
        <v>0</v>
      </c>
      <c r="R1341" s="77">
        <f t="shared" si="185"/>
        <v>0</v>
      </c>
      <c r="T1341" s="77">
        <v>1330</v>
      </c>
    </row>
    <row r="1342" spans="1:20" s="5" customFormat="1" ht="22.5" outlineLevel="1">
      <c r="A1342" s="29"/>
      <c r="B1342" s="606">
        <v>400</v>
      </c>
      <c r="C1342" s="616">
        <v>412</v>
      </c>
      <c r="D1342" s="30">
        <v>232</v>
      </c>
      <c r="E1342" s="132" t="s">
        <v>4391</v>
      </c>
      <c r="F1342" s="132" t="s">
        <v>4392</v>
      </c>
      <c r="G1342" s="903">
        <v>1</v>
      </c>
      <c r="H1342" s="550" t="s">
        <v>34</v>
      </c>
      <c r="I1342" s="341"/>
      <c r="J1342" s="159">
        <v>0</v>
      </c>
      <c r="K1342" s="58">
        <v>0</v>
      </c>
      <c r="L1342" s="199">
        <f t="shared" si="186"/>
        <v>0</v>
      </c>
      <c r="M1342" s="200">
        <f t="shared" si="187"/>
        <v>0</v>
      </c>
      <c r="O1342" s="77" t="b">
        <f t="shared" si="182"/>
        <v>0</v>
      </c>
      <c r="P1342" s="77" t="b">
        <f t="shared" si="183"/>
        <v>0</v>
      </c>
      <c r="Q1342" s="77" t="b">
        <f t="shared" si="184"/>
        <v>0</v>
      </c>
      <c r="R1342" s="77">
        <f t="shared" si="185"/>
        <v>0</v>
      </c>
      <c r="T1342" s="77">
        <v>1331</v>
      </c>
    </row>
    <row r="1343" spans="1:20" s="5" customFormat="1" outlineLevel="1">
      <c r="A1343" s="29"/>
      <c r="B1343" s="606">
        <v>400</v>
      </c>
      <c r="C1343" s="616">
        <v>412</v>
      </c>
      <c r="D1343" s="30">
        <v>233</v>
      </c>
      <c r="E1343" s="132" t="s">
        <v>4393</v>
      </c>
      <c r="F1343" s="132" t="s">
        <v>4394</v>
      </c>
      <c r="G1343" s="903">
        <v>2</v>
      </c>
      <c r="H1343" s="550" t="s">
        <v>34</v>
      </c>
      <c r="I1343" s="341"/>
      <c r="J1343" s="159">
        <v>0</v>
      </c>
      <c r="K1343" s="58">
        <v>0</v>
      </c>
      <c r="L1343" s="199">
        <f t="shared" si="186"/>
        <v>0</v>
      </c>
      <c r="M1343" s="200">
        <f t="shared" si="187"/>
        <v>0</v>
      </c>
      <c r="O1343" s="77" t="b">
        <f t="shared" si="182"/>
        <v>0</v>
      </c>
      <c r="P1343" s="77" t="b">
        <f t="shared" si="183"/>
        <v>0</v>
      </c>
      <c r="Q1343" s="77" t="b">
        <f t="shared" si="184"/>
        <v>0</v>
      </c>
      <c r="R1343" s="77">
        <f t="shared" si="185"/>
        <v>0</v>
      </c>
      <c r="T1343" s="77">
        <v>1332</v>
      </c>
    </row>
    <row r="1344" spans="1:20" s="5" customFormat="1" outlineLevel="1">
      <c r="A1344" s="29"/>
      <c r="B1344" s="606">
        <v>400</v>
      </c>
      <c r="C1344" s="616">
        <v>412</v>
      </c>
      <c r="D1344" s="30">
        <v>234</v>
      </c>
      <c r="E1344" s="132" t="s">
        <v>4395</v>
      </c>
      <c r="F1344" s="132" t="s">
        <v>4396</v>
      </c>
      <c r="G1344" s="903">
        <v>1</v>
      </c>
      <c r="H1344" s="550" t="s">
        <v>33</v>
      </c>
      <c r="I1344" s="341"/>
      <c r="J1344" s="159">
        <v>0</v>
      </c>
      <c r="K1344" s="58">
        <v>0</v>
      </c>
      <c r="L1344" s="199">
        <f t="shared" si="186"/>
        <v>0</v>
      </c>
      <c r="M1344" s="200">
        <f t="shared" si="187"/>
        <v>0</v>
      </c>
      <c r="O1344" s="77" t="b">
        <f t="shared" si="182"/>
        <v>0</v>
      </c>
      <c r="P1344" s="77" t="b">
        <f t="shared" si="183"/>
        <v>0</v>
      </c>
      <c r="Q1344" s="77" t="b">
        <f t="shared" si="184"/>
        <v>0</v>
      </c>
      <c r="R1344" s="77">
        <f t="shared" si="185"/>
        <v>0</v>
      </c>
      <c r="T1344" s="77">
        <v>1333</v>
      </c>
    </row>
    <row r="1345" spans="1:20" s="5" customFormat="1" ht="22.5" outlineLevel="1">
      <c r="A1345" s="29"/>
      <c r="B1345" s="606">
        <v>400</v>
      </c>
      <c r="C1345" s="616">
        <v>412</v>
      </c>
      <c r="D1345" s="30">
        <v>235</v>
      </c>
      <c r="E1345" s="132" t="s">
        <v>4397</v>
      </c>
      <c r="F1345" s="132" t="s">
        <v>4398</v>
      </c>
      <c r="G1345" s="903">
        <v>1</v>
      </c>
      <c r="H1345" s="550" t="s">
        <v>33</v>
      </c>
      <c r="I1345" s="341"/>
      <c r="J1345" s="159">
        <v>0</v>
      </c>
      <c r="K1345" s="58">
        <v>0</v>
      </c>
      <c r="L1345" s="199">
        <f t="shared" si="186"/>
        <v>0</v>
      </c>
      <c r="M1345" s="200">
        <f t="shared" si="187"/>
        <v>0</v>
      </c>
      <c r="O1345" s="77" t="b">
        <f t="shared" si="182"/>
        <v>0</v>
      </c>
      <c r="P1345" s="77" t="b">
        <f t="shared" si="183"/>
        <v>0</v>
      </c>
      <c r="Q1345" s="77" t="b">
        <f t="shared" si="184"/>
        <v>0</v>
      </c>
      <c r="R1345" s="77">
        <f t="shared" si="185"/>
        <v>0</v>
      </c>
      <c r="T1345" s="77">
        <v>1334</v>
      </c>
    </row>
    <row r="1346" spans="1:20" s="5" customFormat="1" outlineLevel="1">
      <c r="A1346" s="29"/>
      <c r="B1346" s="606">
        <v>400</v>
      </c>
      <c r="C1346" s="616">
        <v>412</v>
      </c>
      <c r="D1346" s="30">
        <v>236</v>
      </c>
      <c r="E1346" s="132" t="s">
        <v>4399</v>
      </c>
      <c r="F1346" s="132" t="s">
        <v>4400</v>
      </c>
      <c r="G1346" s="903">
        <v>2</v>
      </c>
      <c r="H1346" s="550" t="s">
        <v>33</v>
      </c>
      <c r="I1346" s="341"/>
      <c r="J1346" s="159">
        <v>0</v>
      </c>
      <c r="K1346" s="58">
        <v>0</v>
      </c>
      <c r="L1346" s="199">
        <f t="shared" ref="L1346:L1356" si="190">J1346+K1346</f>
        <v>0</v>
      </c>
      <c r="M1346" s="200">
        <f t="shared" ref="M1346:M1356" si="191">L1346*(G1346+I1346)</f>
        <v>0</v>
      </c>
      <c r="O1346" s="77" t="b">
        <f t="shared" si="182"/>
        <v>0</v>
      </c>
      <c r="P1346" s="77" t="b">
        <f t="shared" si="183"/>
        <v>0</v>
      </c>
      <c r="Q1346" s="77" t="b">
        <f t="shared" si="184"/>
        <v>0</v>
      </c>
      <c r="R1346" s="77">
        <f t="shared" si="185"/>
        <v>0</v>
      </c>
      <c r="T1346" s="77">
        <v>1335</v>
      </c>
    </row>
    <row r="1347" spans="1:20" s="5" customFormat="1" outlineLevel="1">
      <c r="A1347" s="29"/>
      <c r="B1347" s="606">
        <v>400</v>
      </c>
      <c r="C1347" s="616">
        <v>412</v>
      </c>
      <c r="D1347" s="30">
        <v>237</v>
      </c>
      <c r="E1347" s="132" t="s">
        <v>4401</v>
      </c>
      <c r="F1347" s="132" t="s">
        <v>4402</v>
      </c>
      <c r="G1347" s="903">
        <v>2</v>
      </c>
      <c r="H1347" s="550" t="s">
        <v>33</v>
      </c>
      <c r="I1347" s="341"/>
      <c r="J1347" s="159">
        <v>0</v>
      </c>
      <c r="K1347" s="58">
        <v>0</v>
      </c>
      <c r="L1347" s="199">
        <f t="shared" si="190"/>
        <v>0</v>
      </c>
      <c r="M1347" s="200">
        <f t="shared" si="191"/>
        <v>0</v>
      </c>
      <c r="O1347" s="77" t="b">
        <f t="shared" si="182"/>
        <v>0</v>
      </c>
      <c r="P1347" s="77" t="b">
        <f t="shared" si="183"/>
        <v>0</v>
      </c>
      <c r="Q1347" s="77" t="b">
        <f t="shared" si="184"/>
        <v>0</v>
      </c>
      <c r="R1347" s="77">
        <f t="shared" si="185"/>
        <v>0</v>
      </c>
      <c r="T1347" s="77">
        <v>1336</v>
      </c>
    </row>
    <row r="1348" spans="1:20" s="5" customFormat="1" outlineLevel="1">
      <c r="A1348" s="29"/>
      <c r="B1348" s="606">
        <v>400</v>
      </c>
      <c r="C1348" s="616">
        <v>412</v>
      </c>
      <c r="D1348" s="30">
        <v>238</v>
      </c>
      <c r="E1348" s="132" t="s">
        <v>4403</v>
      </c>
      <c r="F1348" s="132" t="s">
        <v>4404</v>
      </c>
      <c r="G1348" s="903">
        <v>2</v>
      </c>
      <c r="H1348" s="550" t="s">
        <v>33</v>
      </c>
      <c r="I1348" s="341"/>
      <c r="J1348" s="159">
        <v>0</v>
      </c>
      <c r="K1348" s="58">
        <v>0</v>
      </c>
      <c r="L1348" s="199">
        <f t="shared" si="190"/>
        <v>0</v>
      </c>
      <c r="M1348" s="200">
        <f t="shared" si="191"/>
        <v>0</v>
      </c>
      <c r="O1348" s="77" t="b">
        <f t="shared" si="182"/>
        <v>0</v>
      </c>
      <c r="P1348" s="77" t="b">
        <f t="shared" si="183"/>
        <v>0</v>
      </c>
      <c r="Q1348" s="77" t="b">
        <f t="shared" si="184"/>
        <v>0</v>
      </c>
      <c r="R1348" s="77">
        <f t="shared" si="185"/>
        <v>0</v>
      </c>
      <c r="T1348" s="77">
        <v>1337</v>
      </c>
    </row>
    <row r="1349" spans="1:20" s="5" customFormat="1" outlineLevel="1">
      <c r="A1349" s="29"/>
      <c r="B1349" s="606">
        <v>400</v>
      </c>
      <c r="C1349" s="616">
        <v>412</v>
      </c>
      <c r="D1349" s="30">
        <v>239</v>
      </c>
      <c r="E1349" s="132" t="s">
        <v>4405</v>
      </c>
      <c r="F1349" s="132" t="s">
        <v>4406</v>
      </c>
      <c r="G1349" s="903">
        <v>1</v>
      </c>
      <c r="H1349" s="550" t="s">
        <v>33</v>
      </c>
      <c r="I1349" s="341"/>
      <c r="J1349" s="159">
        <v>0</v>
      </c>
      <c r="K1349" s="58">
        <v>0</v>
      </c>
      <c r="L1349" s="199">
        <f t="shared" si="190"/>
        <v>0</v>
      </c>
      <c r="M1349" s="200">
        <f t="shared" si="191"/>
        <v>0</v>
      </c>
      <c r="O1349" s="77" t="b">
        <f t="shared" si="182"/>
        <v>0</v>
      </c>
      <c r="P1349" s="77" t="b">
        <f t="shared" si="183"/>
        <v>0</v>
      </c>
      <c r="Q1349" s="77" t="b">
        <f t="shared" si="184"/>
        <v>0</v>
      </c>
      <c r="R1349" s="77">
        <f t="shared" si="185"/>
        <v>0</v>
      </c>
      <c r="T1349" s="77">
        <v>1338</v>
      </c>
    </row>
    <row r="1350" spans="1:20" s="5" customFormat="1" outlineLevel="1">
      <c r="A1350" s="29"/>
      <c r="B1350" s="606">
        <v>400</v>
      </c>
      <c r="C1350" s="616">
        <v>412</v>
      </c>
      <c r="D1350" s="30">
        <v>240</v>
      </c>
      <c r="E1350" s="132" t="s">
        <v>4407</v>
      </c>
      <c r="F1350" s="132" t="s">
        <v>4408</v>
      </c>
      <c r="G1350" s="903">
        <v>1</v>
      </c>
      <c r="H1350" s="550" t="s">
        <v>33</v>
      </c>
      <c r="I1350" s="341"/>
      <c r="J1350" s="159">
        <v>0</v>
      </c>
      <c r="K1350" s="58">
        <v>0</v>
      </c>
      <c r="L1350" s="199">
        <f t="shared" si="190"/>
        <v>0</v>
      </c>
      <c r="M1350" s="200">
        <f t="shared" si="191"/>
        <v>0</v>
      </c>
      <c r="O1350" s="77" t="b">
        <f t="shared" si="182"/>
        <v>0</v>
      </c>
      <c r="P1350" s="77" t="b">
        <f t="shared" si="183"/>
        <v>0</v>
      </c>
      <c r="Q1350" s="77" t="b">
        <f t="shared" si="184"/>
        <v>0</v>
      </c>
      <c r="R1350" s="77">
        <f t="shared" si="185"/>
        <v>0</v>
      </c>
      <c r="T1350" s="77">
        <v>1339</v>
      </c>
    </row>
    <row r="1351" spans="1:20" s="5" customFormat="1" outlineLevel="1">
      <c r="A1351" s="29"/>
      <c r="B1351" s="606">
        <v>400</v>
      </c>
      <c r="C1351" s="616">
        <v>412</v>
      </c>
      <c r="D1351" s="30">
        <v>241</v>
      </c>
      <c r="E1351" s="132" t="s">
        <v>4409</v>
      </c>
      <c r="F1351" s="132" t="s">
        <v>4410</v>
      </c>
      <c r="G1351" s="903">
        <v>1</v>
      </c>
      <c r="H1351" s="550" t="s">
        <v>33</v>
      </c>
      <c r="I1351" s="341"/>
      <c r="J1351" s="159">
        <v>0</v>
      </c>
      <c r="K1351" s="58">
        <v>0</v>
      </c>
      <c r="L1351" s="199">
        <f t="shared" si="190"/>
        <v>0</v>
      </c>
      <c r="M1351" s="200">
        <f t="shared" si="191"/>
        <v>0</v>
      </c>
      <c r="O1351" s="77" t="b">
        <f t="shared" si="182"/>
        <v>0</v>
      </c>
      <c r="P1351" s="77" t="b">
        <f t="shared" si="183"/>
        <v>0</v>
      </c>
      <c r="Q1351" s="77" t="b">
        <f t="shared" si="184"/>
        <v>0</v>
      </c>
      <c r="R1351" s="77">
        <f t="shared" si="185"/>
        <v>0</v>
      </c>
      <c r="T1351" s="77">
        <v>1340</v>
      </c>
    </row>
    <row r="1352" spans="1:20" s="5" customFormat="1" outlineLevel="1">
      <c r="A1352" s="29"/>
      <c r="B1352" s="606">
        <v>400</v>
      </c>
      <c r="C1352" s="616">
        <v>412</v>
      </c>
      <c r="D1352" s="30">
        <v>242</v>
      </c>
      <c r="E1352" s="132" t="s">
        <v>4411</v>
      </c>
      <c r="F1352" s="132" t="s">
        <v>4412</v>
      </c>
      <c r="G1352" s="903">
        <v>1</v>
      </c>
      <c r="H1352" s="550" t="s">
        <v>33</v>
      </c>
      <c r="I1352" s="341"/>
      <c r="J1352" s="159">
        <v>0</v>
      </c>
      <c r="K1352" s="58">
        <v>0</v>
      </c>
      <c r="L1352" s="199">
        <f t="shared" si="190"/>
        <v>0</v>
      </c>
      <c r="M1352" s="200">
        <f t="shared" si="191"/>
        <v>0</v>
      </c>
      <c r="O1352" s="77" t="b">
        <f t="shared" si="182"/>
        <v>0</v>
      </c>
      <c r="P1352" s="77" t="b">
        <f t="shared" si="183"/>
        <v>0</v>
      </c>
      <c r="Q1352" s="77" t="b">
        <f t="shared" si="184"/>
        <v>0</v>
      </c>
      <c r="R1352" s="77">
        <f t="shared" si="185"/>
        <v>0</v>
      </c>
      <c r="T1352" s="77">
        <v>1341</v>
      </c>
    </row>
    <row r="1353" spans="1:20" s="5" customFormat="1" outlineLevel="1">
      <c r="A1353" s="29"/>
      <c r="B1353" s="606">
        <v>400</v>
      </c>
      <c r="C1353" s="616">
        <v>412</v>
      </c>
      <c r="D1353" s="30">
        <v>243</v>
      </c>
      <c r="E1353" s="132" t="s">
        <v>4413</v>
      </c>
      <c r="F1353" s="132" t="s">
        <v>4414</v>
      </c>
      <c r="G1353" s="903">
        <v>1</v>
      </c>
      <c r="H1353" s="550" t="s">
        <v>33</v>
      </c>
      <c r="I1353" s="341"/>
      <c r="J1353" s="159">
        <v>0</v>
      </c>
      <c r="K1353" s="58">
        <v>0</v>
      </c>
      <c r="L1353" s="199">
        <f t="shared" si="190"/>
        <v>0</v>
      </c>
      <c r="M1353" s="200">
        <f t="shared" si="191"/>
        <v>0</v>
      </c>
      <c r="O1353" s="77" t="b">
        <f t="shared" si="182"/>
        <v>0</v>
      </c>
      <c r="P1353" s="77" t="b">
        <f t="shared" si="183"/>
        <v>0</v>
      </c>
      <c r="Q1353" s="77" t="b">
        <f t="shared" si="184"/>
        <v>0</v>
      </c>
      <c r="R1353" s="77">
        <f t="shared" si="185"/>
        <v>0</v>
      </c>
      <c r="T1353" s="77">
        <v>1342</v>
      </c>
    </row>
    <row r="1354" spans="1:20" s="5" customFormat="1" outlineLevel="1">
      <c r="A1354" s="29"/>
      <c r="B1354" s="606">
        <v>400</v>
      </c>
      <c r="C1354" s="616">
        <v>412</v>
      </c>
      <c r="D1354" s="30">
        <v>244</v>
      </c>
      <c r="E1354" s="132" t="s">
        <v>4415</v>
      </c>
      <c r="F1354" s="132" t="s">
        <v>4416</v>
      </c>
      <c r="G1354" s="903">
        <v>1</v>
      </c>
      <c r="H1354" s="550" t="s">
        <v>33</v>
      </c>
      <c r="I1354" s="341"/>
      <c r="J1354" s="159">
        <v>0</v>
      </c>
      <c r="K1354" s="58">
        <v>0</v>
      </c>
      <c r="L1354" s="199">
        <f t="shared" si="190"/>
        <v>0</v>
      </c>
      <c r="M1354" s="200">
        <f t="shared" si="191"/>
        <v>0</v>
      </c>
      <c r="O1354" s="77" t="b">
        <f t="shared" si="182"/>
        <v>0</v>
      </c>
      <c r="P1354" s="77" t="b">
        <f t="shared" si="183"/>
        <v>0</v>
      </c>
      <c r="Q1354" s="77" t="b">
        <f t="shared" si="184"/>
        <v>0</v>
      </c>
      <c r="R1354" s="77">
        <f t="shared" si="185"/>
        <v>0</v>
      </c>
      <c r="T1354" s="77">
        <v>1343</v>
      </c>
    </row>
    <row r="1355" spans="1:20" s="5" customFormat="1" outlineLevel="1">
      <c r="A1355" s="29"/>
      <c r="B1355" s="606">
        <v>400</v>
      </c>
      <c r="C1355" s="617">
        <v>412</v>
      </c>
      <c r="D1355" s="30">
        <v>245</v>
      </c>
      <c r="E1355" s="132" t="s">
        <v>4417</v>
      </c>
      <c r="F1355" s="132" t="s">
        <v>4418</v>
      </c>
      <c r="G1355" s="903">
        <v>1</v>
      </c>
      <c r="H1355" s="550" t="s">
        <v>33</v>
      </c>
      <c r="I1355" s="341"/>
      <c r="J1355" s="159">
        <v>0</v>
      </c>
      <c r="K1355" s="159">
        <v>0</v>
      </c>
      <c r="L1355" s="232">
        <f t="shared" si="190"/>
        <v>0</v>
      </c>
      <c r="M1355" s="200">
        <f t="shared" si="191"/>
        <v>0</v>
      </c>
      <c r="O1355" s="77" t="b">
        <f t="shared" si="182"/>
        <v>0</v>
      </c>
      <c r="P1355" s="77" t="b">
        <f t="shared" si="183"/>
        <v>0</v>
      </c>
      <c r="Q1355" s="77" t="b">
        <f t="shared" si="184"/>
        <v>0</v>
      </c>
      <c r="R1355" s="77">
        <f t="shared" si="185"/>
        <v>0</v>
      </c>
      <c r="T1355" s="77">
        <v>1344</v>
      </c>
    </row>
    <row r="1356" spans="1:20" s="5" customFormat="1" ht="13.5" outlineLevel="1" thickBot="1">
      <c r="A1356" s="135"/>
      <c r="B1356" s="644">
        <v>400</v>
      </c>
      <c r="C1356" s="645">
        <v>412</v>
      </c>
      <c r="D1356" s="30">
        <v>246</v>
      </c>
      <c r="E1356" s="136" t="s">
        <v>4419</v>
      </c>
      <c r="F1356" s="136" t="s">
        <v>4420</v>
      </c>
      <c r="G1356" s="928">
        <v>1</v>
      </c>
      <c r="H1356" s="552" t="s">
        <v>33</v>
      </c>
      <c r="I1356" s="343"/>
      <c r="J1356" s="509">
        <v>0</v>
      </c>
      <c r="K1356" s="509">
        <v>0</v>
      </c>
      <c r="L1356" s="510">
        <f t="shared" si="190"/>
        <v>0</v>
      </c>
      <c r="M1356" s="200">
        <f t="shared" si="191"/>
        <v>0</v>
      </c>
      <c r="O1356" s="77" t="b">
        <f t="shared" si="182"/>
        <v>0</v>
      </c>
      <c r="P1356" s="77" t="b">
        <f t="shared" si="183"/>
        <v>0</v>
      </c>
      <c r="Q1356" s="77" t="b">
        <f t="shared" si="184"/>
        <v>0</v>
      </c>
      <c r="R1356" s="77">
        <f t="shared" si="185"/>
        <v>0</v>
      </c>
      <c r="T1356" s="77">
        <v>1345</v>
      </c>
    </row>
    <row r="1357" spans="1:20" s="5" customFormat="1" ht="13.5" outlineLevel="1" thickBot="1">
      <c r="A1357" s="133"/>
      <c r="B1357" s="643"/>
      <c r="C1357" s="623"/>
      <c r="D1357" s="89"/>
      <c r="E1357" s="6" t="s">
        <v>5018</v>
      </c>
      <c r="F1357" s="6" t="s">
        <v>5019</v>
      </c>
      <c r="G1357" s="927"/>
      <c r="H1357" s="551"/>
      <c r="I1357" s="342"/>
      <c r="J1357" s="134"/>
      <c r="K1357" s="134"/>
      <c r="L1357" s="225"/>
      <c r="M1357" s="226">
        <f>SUM(M1271:M1356)</f>
        <v>0</v>
      </c>
      <c r="O1357" s="77" t="b">
        <f t="shared" si="182"/>
        <v>1</v>
      </c>
      <c r="P1357" s="77" t="b">
        <f t="shared" si="183"/>
        <v>1</v>
      </c>
      <c r="Q1357" s="77" t="b">
        <f t="shared" si="184"/>
        <v>0</v>
      </c>
      <c r="R1357" s="77" t="str">
        <f t="shared" si="185"/>
        <v>!!!</v>
      </c>
      <c r="T1357" s="77">
        <v>1346</v>
      </c>
    </row>
    <row r="1358" spans="1:20" ht="34.9" customHeight="1" thickBot="1">
      <c r="A1358" s="373"/>
      <c r="B1358" s="601">
        <v>400</v>
      </c>
      <c r="C1358" s="602">
        <v>420</v>
      </c>
      <c r="D1358" s="431"/>
      <c r="E1358" s="21" t="s">
        <v>27</v>
      </c>
      <c r="F1358" s="21" t="s">
        <v>225</v>
      </c>
      <c r="G1358" s="900"/>
      <c r="H1358" s="292"/>
      <c r="I1358" s="311"/>
      <c r="J1358" s="95"/>
      <c r="K1358" s="23"/>
      <c r="L1358" s="23"/>
      <c r="M1358" s="191">
        <f>SUMIF(D1360:D1833,"&gt;0",M1360:M1833)</f>
        <v>0</v>
      </c>
      <c r="O1358" s="77" t="b">
        <f t="shared" si="182"/>
        <v>1</v>
      </c>
      <c r="P1358" s="77" t="b">
        <f t="shared" si="183"/>
        <v>1</v>
      </c>
      <c r="Q1358" s="77" t="b">
        <f t="shared" si="184"/>
        <v>0</v>
      </c>
      <c r="R1358" s="77" t="str">
        <f t="shared" si="185"/>
        <v>!!!</v>
      </c>
      <c r="T1358" s="77">
        <v>1347</v>
      </c>
    </row>
    <row r="1359" spans="1:20" s="5" customFormat="1" ht="16.5" hidden="1" outlineLevel="1" thickBot="1">
      <c r="A1359" s="45"/>
      <c r="B1359" s="612"/>
      <c r="C1359" s="630"/>
      <c r="D1359" s="565"/>
      <c r="E1359" s="96" t="s">
        <v>48</v>
      </c>
      <c r="F1359" s="97" t="s">
        <v>47</v>
      </c>
      <c r="G1359" s="916"/>
      <c r="H1359" s="130"/>
      <c r="I1359" s="312"/>
      <c r="J1359" s="131"/>
      <c r="K1359" s="98"/>
      <c r="L1359" s="215"/>
      <c r="M1359" s="196"/>
      <c r="O1359" s="77" t="b">
        <f t="shared" si="182"/>
        <v>1</v>
      </c>
      <c r="P1359" s="77" t="b">
        <f t="shared" si="183"/>
        <v>1</v>
      </c>
      <c r="Q1359" s="77" t="b">
        <f t="shared" si="184"/>
        <v>1</v>
      </c>
      <c r="R1359" s="77">
        <f t="shared" si="185"/>
        <v>0</v>
      </c>
      <c r="T1359" s="77">
        <v>1348</v>
      </c>
    </row>
    <row r="1360" spans="1:20" s="5" customFormat="1" ht="15.75" hidden="1" outlineLevel="1" thickBot="1">
      <c r="A1360" s="581"/>
      <c r="B1360" s="631">
        <v>400</v>
      </c>
      <c r="C1360" s="632">
        <v>421</v>
      </c>
      <c r="D1360" s="566"/>
      <c r="E1360" s="99" t="s">
        <v>36</v>
      </c>
      <c r="F1360" s="99" t="s">
        <v>226</v>
      </c>
      <c r="G1360" s="917"/>
      <c r="H1360" s="100"/>
      <c r="I1360" s="334"/>
      <c r="J1360" s="299"/>
      <c r="K1360" s="101"/>
      <c r="L1360" s="216"/>
      <c r="M1360" s="217"/>
      <c r="O1360" s="77" t="b">
        <f t="shared" si="182"/>
        <v>1</v>
      </c>
      <c r="P1360" s="77" t="b">
        <f t="shared" si="183"/>
        <v>1</v>
      </c>
      <c r="Q1360" s="77" t="b">
        <f t="shared" si="184"/>
        <v>1</v>
      </c>
      <c r="R1360" s="77">
        <f t="shared" si="185"/>
        <v>0</v>
      </c>
      <c r="T1360" s="77">
        <v>1349</v>
      </c>
    </row>
    <row r="1361" spans="1:20" s="5" customFormat="1" ht="24" hidden="1" outlineLevel="1">
      <c r="A1361" s="169"/>
      <c r="B1361" s="618"/>
      <c r="C1361" s="621"/>
      <c r="D1361" s="438"/>
      <c r="E1361" s="278" t="s">
        <v>696</v>
      </c>
      <c r="F1361" s="278" t="s">
        <v>697</v>
      </c>
      <c r="G1361" s="907"/>
      <c r="H1361" s="51"/>
      <c r="I1361" s="335"/>
      <c r="J1361" s="300"/>
      <c r="K1361" s="52"/>
      <c r="L1361" s="197"/>
      <c r="M1361" s="198"/>
      <c r="O1361" s="77" t="b">
        <f t="shared" si="182"/>
        <v>1</v>
      </c>
      <c r="P1361" s="77" t="b">
        <f t="shared" si="183"/>
        <v>1</v>
      </c>
      <c r="Q1361" s="77" t="b">
        <f t="shared" si="184"/>
        <v>1</v>
      </c>
      <c r="R1361" s="77">
        <f t="shared" si="185"/>
        <v>0</v>
      </c>
      <c r="T1361" s="77">
        <v>1350</v>
      </c>
    </row>
    <row r="1362" spans="1:20" s="5" customFormat="1" ht="36" hidden="1" outlineLevel="1">
      <c r="A1362" s="169"/>
      <c r="B1362" s="618"/>
      <c r="C1362" s="621"/>
      <c r="D1362" s="438"/>
      <c r="E1362" s="279" t="s">
        <v>698</v>
      </c>
      <c r="F1362" s="279" t="s">
        <v>699</v>
      </c>
      <c r="G1362" s="907"/>
      <c r="H1362" s="51"/>
      <c r="I1362" s="335"/>
      <c r="J1362" s="300"/>
      <c r="K1362" s="52"/>
      <c r="L1362" s="197"/>
      <c r="M1362" s="198"/>
      <c r="O1362" s="77" t="b">
        <f t="shared" si="182"/>
        <v>1</v>
      </c>
      <c r="P1362" s="77" t="b">
        <f t="shared" si="183"/>
        <v>1</v>
      </c>
      <c r="Q1362" s="77" t="b">
        <f t="shared" si="184"/>
        <v>1</v>
      </c>
      <c r="R1362" s="77">
        <f t="shared" si="185"/>
        <v>0</v>
      </c>
      <c r="T1362" s="77">
        <v>1351</v>
      </c>
    </row>
    <row r="1363" spans="1:20" s="5" customFormat="1" ht="144" hidden="1" outlineLevel="1">
      <c r="A1363" s="169"/>
      <c r="B1363" s="618"/>
      <c r="C1363" s="621"/>
      <c r="D1363" s="438"/>
      <c r="E1363" s="172" t="s">
        <v>700</v>
      </c>
      <c r="F1363" s="172" t="s">
        <v>701</v>
      </c>
      <c r="G1363" s="907"/>
      <c r="H1363" s="51"/>
      <c r="I1363" s="335"/>
      <c r="J1363" s="300"/>
      <c r="K1363" s="52"/>
      <c r="L1363" s="197"/>
      <c r="M1363" s="198"/>
      <c r="O1363" s="77" t="b">
        <f t="shared" ref="O1363:O1426" si="192">ISBLANK(D1363)</f>
        <v>1</v>
      </c>
      <c r="P1363" s="77" t="b">
        <f t="shared" ref="P1363:P1426" si="193">ISBLANK(G1363)</f>
        <v>1</v>
      </c>
      <c r="Q1363" s="77" t="b">
        <f t="shared" ref="Q1363:Q1426" si="194">ISBLANK(M1363)</f>
        <v>1</v>
      </c>
      <c r="R1363" s="77">
        <f t="shared" ref="R1363:R1426" si="195">IF(AND(O1363=P1363,O1363=Q1363),,"!!!")</f>
        <v>0</v>
      </c>
      <c r="T1363" s="77">
        <v>1352</v>
      </c>
    </row>
    <row r="1364" spans="1:20" s="5" customFormat="1" ht="216" hidden="1" outlineLevel="1">
      <c r="A1364" s="169"/>
      <c r="B1364" s="618"/>
      <c r="C1364" s="621"/>
      <c r="D1364" s="438"/>
      <c r="E1364" s="172" t="s">
        <v>702</v>
      </c>
      <c r="F1364" s="172" t="s">
        <v>703</v>
      </c>
      <c r="G1364" s="907"/>
      <c r="H1364" s="51"/>
      <c r="I1364" s="335"/>
      <c r="J1364" s="300"/>
      <c r="K1364" s="52"/>
      <c r="L1364" s="197"/>
      <c r="M1364" s="198"/>
      <c r="O1364" s="77" t="b">
        <f t="shared" si="192"/>
        <v>1</v>
      </c>
      <c r="P1364" s="77" t="b">
        <f t="shared" si="193"/>
        <v>1</v>
      </c>
      <c r="Q1364" s="77" t="b">
        <f t="shared" si="194"/>
        <v>1</v>
      </c>
      <c r="R1364" s="77">
        <f t="shared" si="195"/>
        <v>0</v>
      </c>
      <c r="T1364" s="77">
        <v>1353</v>
      </c>
    </row>
    <row r="1365" spans="1:20" s="5" customFormat="1" ht="15" hidden="1" outlineLevel="1">
      <c r="A1365" s="169"/>
      <c r="B1365" s="618"/>
      <c r="C1365" s="621"/>
      <c r="D1365" s="438"/>
      <c r="E1365" s="267"/>
      <c r="F1365" s="267"/>
      <c r="G1365" s="907"/>
      <c r="H1365" s="51"/>
      <c r="I1365" s="335"/>
      <c r="J1365" s="300"/>
      <c r="K1365" s="52"/>
      <c r="L1365" s="197"/>
      <c r="M1365" s="198"/>
      <c r="O1365" s="77" t="b">
        <f t="shared" si="192"/>
        <v>1</v>
      </c>
      <c r="P1365" s="77" t="b">
        <f t="shared" si="193"/>
        <v>1</v>
      </c>
      <c r="Q1365" s="77" t="b">
        <f t="shared" si="194"/>
        <v>1</v>
      </c>
      <c r="R1365" s="77">
        <f t="shared" si="195"/>
        <v>0</v>
      </c>
      <c r="T1365" s="77">
        <v>1354</v>
      </c>
    </row>
    <row r="1366" spans="1:20" s="5" customFormat="1" ht="15" hidden="1" outlineLevel="1">
      <c r="A1366" s="169"/>
      <c r="B1366" s="618"/>
      <c r="C1366" s="621"/>
      <c r="D1366" s="438"/>
      <c r="E1366" s="285" t="s">
        <v>1050</v>
      </c>
      <c r="F1366" s="285" t="s">
        <v>1051</v>
      </c>
      <c r="G1366" s="907"/>
      <c r="H1366" s="51"/>
      <c r="I1366" s="335"/>
      <c r="J1366" s="300"/>
      <c r="K1366" s="52"/>
      <c r="L1366" s="197"/>
      <c r="M1366" s="198"/>
      <c r="O1366" s="77" t="b">
        <f t="shared" si="192"/>
        <v>1</v>
      </c>
      <c r="P1366" s="77" t="b">
        <f t="shared" si="193"/>
        <v>1</v>
      </c>
      <c r="Q1366" s="77" t="b">
        <f t="shared" si="194"/>
        <v>1</v>
      </c>
      <c r="R1366" s="77">
        <f t="shared" si="195"/>
        <v>0</v>
      </c>
      <c r="T1366" s="77">
        <v>1355</v>
      </c>
    </row>
    <row r="1367" spans="1:20" s="5" customFormat="1" ht="15" hidden="1" outlineLevel="1">
      <c r="A1367" s="169"/>
      <c r="B1367" s="618"/>
      <c r="C1367" s="621"/>
      <c r="D1367" s="438"/>
      <c r="E1367" s="116" t="s">
        <v>1052</v>
      </c>
      <c r="F1367" s="116" t="s">
        <v>1053</v>
      </c>
      <c r="G1367" s="907"/>
      <c r="H1367" s="51"/>
      <c r="I1367" s="335"/>
      <c r="J1367" s="300"/>
      <c r="K1367" s="52"/>
      <c r="L1367" s="197"/>
      <c r="M1367" s="198"/>
      <c r="O1367" s="77" t="b">
        <f t="shared" si="192"/>
        <v>1</v>
      </c>
      <c r="P1367" s="77" t="b">
        <f t="shared" si="193"/>
        <v>1</v>
      </c>
      <c r="Q1367" s="77" t="b">
        <f t="shared" si="194"/>
        <v>1</v>
      </c>
      <c r="R1367" s="77">
        <f t="shared" si="195"/>
        <v>0</v>
      </c>
      <c r="T1367" s="77">
        <v>1356</v>
      </c>
    </row>
    <row r="1368" spans="1:20" s="5" customFormat="1" ht="123.75" hidden="1" outlineLevel="1">
      <c r="A1368" s="29"/>
      <c r="B1368" s="606">
        <v>400</v>
      </c>
      <c r="C1368" s="607">
        <v>421</v>
      </c>
      <c r="D1368" s="146">
        <v>1</v>
      </c>
      <c r="E1368" s="137" t="s">
        <v>5646</v>
      </c>
      <c r="F1368" s="137" t="s">
        <v>5647</v>
      </c>
      <c r="G1368" s="904">
        <v>2</v>
      </c>
      <c r="H1368" s="32" t="s">
        <v>742</v>
      </c>
      <c r="I1368" s="315"/>
      <c r="J1368" s="159">
        <v>0</v>
      </c>
      <c r="K1368" s="58">
        <v>0</v>
      </c>
      <c r="L1368" s="199">
        <f>J1368+K1368</f>
        <v>0</v>
      </c>
      <c r="M1368" s="200">
        <f>L1368*(G1368+I1368)</f>
        <v>0</v>
      </c>
      <c r="O1368" s="77" t="b">
        <f t="shared" si="192"/>
        <v>0</v>
      </c>
      <c r="P1368" s="77" t="b">
        <f t="shared" si="193"/>
        <v>0</v>
      </c>
      <c r="Q1368" s="77" t="b">
        <f t="shared" si="194"/>
        <v>0</v>
      </c>
      <c r="R1368" s="77">
        <f t="shared" si="195"/>
        <v>0</v>
      </c>
      <c r="T1368" s="77">
        <v>1357</v>
      </c>
    </row>
    <row r="1369" spans="1:20" s="5" customFormat="1" ht="112.5" hidden="1" outlineLevel="1">
      <c r="A1369" s="29"/>
      <c r="B1369" s="606">
        <v>400</v>
      </c>
      <c r="C1369" s="607">
        <v>421</v>
      </c>
      <c r="D1369" s="146">
        <v>2</v>
      </c>
      <c r="E1369" s="137" t="s">
        <v>1054</v>
      </c>
      <c r="F1369" s="137" t="s">
        <v>1055</v>
      </c>
      <c r="G1369" s="904">
        <v>2</v>
      </c>
      <c r="H1369" s="32" t="s">
        <v>786</v>
      </c>
      <c r="I1369" s="315"/>
      <c r="J1369" s="159">
        <v>0</v>
      </c>
      <c r="K1369" s="58">
        <v>0</v>
      </c>
      <c r="L1369" s="199">
        <f>J1369+K1369</f>
        <v>0</v>
      </c>
      <c r="M1369" s="200">
        <f>L1369*(G1369+I1369)</f>
        <v>0</v>
      </c>
      <c r="O1369" s="77" t="b">
        <f t="shared" si="192"/>
        <v>0</v>
      </c>
      <c r="P1369" s="77" t="b">
        <f t="shared" si="193"/>
        <v>0</v>
      </c>
      <c r="Q1369" s="77" t="b">
        <f t="shared" si="194"/>
        <v>0</v>
      </c>
      <c r="R1369" s="77">
        <f t="shared" si="195"/>
        <v>0</v>
      </c>
      <c r="T1369" s="77">
        <v>1358</v>
      </c>
    </row>
    <row r="1370" spans="1:20" s="5" customFormat="1" hidden="1" outlineLevel="1">
      <c r="A1370" s="29"/>
      <c r="B1370" s="613"/>
      <c r="C1370" s="616"/>
      <c r="D1370" s="30"/>
      <c r="E1370" s="267"/>
      <c r="F1370" s="267"/>
      <c r="G1370" s="904"/>
      <c r="H1370" s="32"/>
      <c r="I1370" s="315"/>
      <c r="J1370" s="159"/>
      <c r="K1370" s="58"/>
      <c r="L1370" s="199"/>
      <c r="M1370" s="200"/>
      <c r="O1370" s="77" t="b">
        <f t="shared" si="192"/>
        <v>1</v>
      </c>
      <c r="P1370" s="77" t="b">
        <f t="shared" si="193"/>
        <v>1</v>
      </c>
      <c r="Q1370" s="77" t="b">
        <f t="shared" si="194"/>
        <v>1</v>
      </c>
      <c r="R1370" s="77">
        <f t="shared" si="195"/>
        <v>0</v>
      </c>
      <c r="T1370" s="77">
        <v>1359</v>
      </c>
    </row>
    <row r="1371" spans="1:20" s="5" customFormat="1" hidden="1" outlineLevel="1">
      <c r="A1371" s="29"/>
      <c r="B1371" s="613"/>
      <c r="C1371" s="616"/>
      <c r="D1371" s="30"/>
      <c r="E1371" s="116" t="s">
        <v>1056</v>
      </c>
      <c r="F1371" s="116" t="s">
        <v>1057</v>
      </c>
      <c r="G1371" s="904"/>
      <c r="H1371" s="32"/>
      <c r="I1371" s="315"/>
      <c r="J1371" s="159"/>
      <c r="K1371" s="58"/>
      <c r="L1371" s="199"/>
      <c r="M1371" s="200"/>
      <c r="O1371" s="77" t="b">
        <f t="shared" si="192"/>
        <v>1</v>
      </c>
      <c r="P1371" s="77" t="b">
        <f t="shared" si="193"/>
        <v>1</v>
      </c>
      <c r="Q1371" s="77" t="b">
        <f t="shared" si="194"/>
        <v>1</v>
      </c>
      <c r="R1371" s="77">
        <f t="shared" si="195"/>
        <v>0</v>
      </c>
      <c r="T1371" s="77">
        <v>1360</v>
      </c>
    </row>
    <row r="1372" spans="1:20" s="5" customFormat="1" ht="213.75" hidden="1" outlineLevel="1">
      <c r="A1372" s="29" t="s">
        <v>5251</v>
      </c>
      <c r="B1372" s="606">
        <v>400</v>
      </c>
      <c r="C1372" s="607">
        <v>421</v>
      </c>
      <c r="D1372" s="146">
        <v>3</v>
      </c>
      <c r="E1372" s="31" t="s">
        <v>5393</v>
      </c>
      <c r="F1372" s="31" t="s">
        <v>5394</v>
      </c>
      <c r="G1372" s="904">
        <v>1</v>
      </c>
      <c r="H1372" s="32" t="s">
        <v>742</v>
      </c>
      <c r="I1372" s="315"/>
      <c r="J1372" s="159">
        <v>0</v>
      </c>
      <c r="K1372" s="58">
        <v>0</v>
      </c>
      <c r="L1372" s="199">
        <f>J1372+K1372</f>
        <v>0</v>
      </c>
      <c r="M1372" s="200">
        <f>L1372*(G1372+I1372)</f>
        <v>0</v>
      </c>
      <c r="O1372" s="77" t="b">
        <f t="shared" si="192"/>
        <v>0</v>
      </c>
      <c r="P1372" s="77" t="b">
        <f t="shared" si="193"/>
        <v>0</v>
      </c>
      <c r="Q1372" s="77" t="b">
        <f t="shared" si="194"/>
        <v>0</v>
      </c>
      <c r="R1372" s="77">
        <f t="shared" si="195"/>
        <v>0</v>
      </c>
      <c r="T1372" s="77">
        <v>1361</v>
      </c>
    </row>
    <row r="1373" spans="1:20" s="5" customFormat="1" hidden="1" outlineLevel="1">
      <c r="A1373" s="29"/>
      <c r="B1373" s="613"/>
      <c r="C1373" s="616"/>
      <c r="D1373" s="30"/>
      <c r="E1373" s="38"/>
      <c r="F1373" s="38"/>
      <c r="G1373" s="904"/>
      <c r="H1373" s="32"/>
      <c r="I1373" s="315"/>
      <c r="J1373" s="159"/>
      <c r="K1373" s="58"/>
      <c r="L1373" s="199"/>
      <c r="M1373" s="200"/>
      <c r="O1373" s="77" t="b">
        <f t="shared" si="192"/>
        <v>1</v>
      </c>
      <c r="P1373" s="77" t="b">
        <f t="shared" si="193"/>
        <v>1</v>
      </c>
      <c r="Q1373" s="77" t="b">
        <f t="shared" si="194"/>
        <v>1</v>
      </c>
      <c r="R1373" s="77">
        <f t="shared" si="195"/>
        <v>0</v>
      </c>
      <c r="T1373" s="77">
        <v>1362</v>
      </c>
    </row>
    <row r="1374" spans="1:20" s="5" customFormat="1" hidden="1" outlineLevel="1">
      <c r="A1374" s="29"/>
      <c r="B1374" s="613"/>
      <c r="C1374" s="616"/>
      <c r="D1374" s="30"/>
      <c r="E1374" s="116" t="s">
        <v>1058</v>
      </c>
      <c r="F1374" s="116" t="s">
        <v>1059</v>
      </c>
      <c r="G1374" s="904"/>
      <c r="H1374" s="32"/>
      <c r="I1374" s="315"/>
      <c r="J1374" s="159"/>
      <c r="K1374" s="58"/>
      <c r="L1374" s="199"/>
      <c r="M1374" s="200"/>
      <c r="O1374" s="77" t="b">
        <f t="shared" si="192"/>
        <v>1</v>
      </c>
      <c r="P1374" s="77" t="b">
        <f t="shared" si="193"/>
        <v>1</v>
      </c>
      <c r="Q1374" s="77" t="b">
        <f t="shared" si="194"/>
        <v>1</v>
      </c>
      <c r="R1374" s="77">
        <f t="shared" si="195"/>
        <v>0</v>
      </c>
      <c r="T1374" s="77">
        <v>1363</v>
      </c>
    </row>
    <row r="1375" spans="1:20" s="5" customFormat="1" hidden="1" outlineLevel="1">
      <c r="A1375" s="29"/>
      <c r="B1375" s="613"/>
      <c r="C1375" s="616"/>
      <c r="D1375" s="30"/>
      <c r="E1375" s="450" t="s">
        <v>1060</v>
      </c>
      <c r="F1375" s="450" t="s">
        <v>1061</v>
      </c>
      <c r="G1375" s="904"/>
      <c r="H1375" s="32"/>
      <c r="I1375" s="315"/>
      <c r="J1375" s="159"/>
      <c r="K1375" s="58"/>
      <c r="L1375" s="199"/>
      <c r="M1375" s="200"/>
      <c r="O1375" s="77" t="b">
        <f t="shared" si="192"/>
        <v>1</v>
      </c>
      <c r="P1375" s="77" t="b">
        <f t="shared" si="193"/>
        <v>1</v>
      </c>
      <c r="Q1375" s="77" t="b">
        <f t="shared" si="194"/>
        <v>1</v>
      </c>
      <c r="R1375" s="77">
        <f t="shared" si="195"/>
        <v>0</v>
      </c>
      <c r="T1375" s="77">
        <v>1364</v>
      </c>
    </row>
    <row r="1376" spans="1:20" s="5" customFormat="1" ht="123.75" hidden="1" outlineLevel="1">
      <c r="A1376" s="29"/>
      <c r="B1376" s="606">
        <v>400</v>
      </c>
      <c r="C1376" s="607">
        <v>421</v>
      </c>
      <c r="D1376" s="146">
        <v>4</v>
      </c>
      <c r="E1376" s="38" t="s">
        <v>2136</v>
      </c>
      <c r="F1376" s="38" t="s">
        <v>2137</v>
      </c>
      <c r="G1376" s="904">
        <v>4</v>
      </c>
      <c r="H1376" s="32" t="s">
        <v>742</v>
      </c>
      <c r="I1376" s="315"/>
      <c r="J1376" s="159">
        <v>0</v>
      </c>
      <c r="K1376" s="58">
        <v>0</v>
      </c>
      <c r="L1376" s="199">
        <f>J1376+K1376</f>
        <v>0</v>
      </c>
      <c r="M1376" s="200">
        <f>L1376*(G1376+I1376)</f>
        <v>0</v>
      </c>
      <c r="O1376" s="77" t="b">
        <f t="shared" si="192"/>
        <v>0</v>
      </c>
      <c r="P1376" s="77" t="b">
        <f t="shared" si="193"/>
        <v>0</v>
      </c>
      <c r="Q1376" s="77" t="b">
        <f t="shared" si="194"/>
        <v>0</v>
      </c>
      <c r="R1376" s="77">
        <f t="shared" si="195"/>
        <v>0</v>
      </c>
      <c r="T1376" s="77">
        <v>1365</v>
      </c>
    </row>
    <row r="1377" spans="1:20" s="5" customFormat="1" ht="123.75" hidden="1" outlineLevel="1">
      <c r="A1377" s="29" t="s">
        <v>5251</v>
      </c>
      <c r="B1377" s="606">
        <v>400</v>
      </c>
      <c r="C1377" s="607">
        <v>421</v>
      </c>
      <c r="D1377" s="146">
        <v>5</v>
      </c>
      <c r="E1377" s="38" t="s">
        <v>2138</v>
      </c>
      <c r="F1377" s="38" t="s">
        <v>2139</v>
      </c>
      <c r="G1377" s="904">
        <v>6</v>
      </c>
      <c r="H1377" s="32" t="s">
        <v>742</v>
      </c>
      <c r="I1377" s="315"/>
      <c r="J1377" s="159">
        <v>0</v>
      </c>
      <c r="K1377" s="58">
        <v>0</v>
      </c>
      <c r="L1377" s="199">
        <f>J1377+K1377</f>
        <v>0</v>
      </c>
      <c r="M1377" s="200">
        <f>L1377*(G1377+I1377)</f>
        <v>0</v>
      </c>
      <c r="O1377" s="77" t="b">
        <f t="shared" si="192"/>
        <v>0</v>
      </c>
      <c r="P1377" s="77" t="b">
        <f t="shared" si="193"/>
        <v>0</v>
      </c>
      <c r="Q1377" s="77" t="b">
        <f t="shared" si="194"/>
        <v>0</v>
      </c>
      <c r="R1377" s="77">
        <f t="shared" si="195"/>
        <v>0</v>
      </c>
      <c r="T1377" s="77">
        <v>1366</v>
      </c>
    </row>
    <row r="1378" spans="1:20" s="5" customFormat="1" hidden="1" outlineLevel="1">
      <c r="A1378" s="29"/>
      <c r="B1378" s="613"/>
      <c r="C1378" s="616"/>
      <c r="D1378" s="30"/>
      <c r="E1378" s="38"/>
      <c r="F1378" s="38"/>
      <c r="G1378" s="904"/>
      <c r="H1378" s="32"/>
      <c r="I1378" s="315"/>
      <c r="J1378" s="159"/>
      <c r="K1378" s="58"/>
      <c r="L1378" s="199"/>
      <c r="M1378" s="200"/>
      <c r="O1378" s="77" t="b">
        <f t="shared" si="192"/>
        <v>1</v>
      </c>
      <c r="P1378" s="77" t="b">
        <f t="shared" si="193"/>
        <v>1</v>
      </c>
      <c r="Q1378" s="77" t="b">
        <f t="shared" si="194"/>
        <v>1</v>
      </c>
      <c r="R1378" s="77">
        <f t="shared" si="195"/>
        <v>0</v>
      </c>
      <c r="T1378" s="77">
        <v>1367</v>
      </c>
    </row>
    <row r="1379" spans="1:20" s="5" customFormat="1" hidden="1" outlineLevel="1">
      <c r="A1379" s="29"/>
      <c r="B1379" s="613"/>
      <c r="C1379" s="616"/>
      <c r="D1379" s="30"/>
      <c r="E1379" s="450" t="s">
        <v>1062</v>
      </c>
      <c r="F1379" s="450" t="s">
        <v>1063</v>
      </c>
      <c r="G1379" s="904"/>
      <c r="H1379" s="32"/>
      <c r="I1379" s="315"/>
      <c r="J1379" s="159"/>
      <c r="K1379" s="58"/>
      <c r="L1379" s="199"/>
      <c r="M1379" s="200"/>
      <c r="O1379" s="77" t="b">
        <f t="shared" si="192"/>
        <v>1</v>
      </c>
      <c r="P1379" s="77" t="b">
        <f t="shared" si="193"/>
        <v>1</v>
      </c>
      <c r="Q1379" s="77" t="b">
        <f t="shared" si="194"/>
        <v>1</v>
      </c>
      <c r="R1379" s="77">
        <f t="shared" si="195"/>
        <v>0</v>
      </c>
      <c r="T1379" s="77">
        <v>1368</v>
      </c>
    </row>
    <row r="1380" spans="1:20" s="5" customFormat="1" ht="112.5" hidden="1" outlineLevel="1">
      <c r="A1380" s="29" t="s">
        <v>5251</v>
      </c>
      <c r="B1380" s="606">
        <v>400</v>
      </c>
      <c r="C1380" s="607">
        <v>421</v>
      </c>
      <c r="D1380" s="146">
        <v>6</v>
      </c>
      <c r="E1380" s="38" t="s">
        <v>1064</v>
      </c>
      <c r="F1380" s="38" t="s">
        <v>1065</v>
      </c>
      <c r="G1380" s="904">
        <v>6</v>
      </c>
      <c r="H1380" s="32" t="s">
        <v>742</v>
      </c>
      <c r="I1380" s="315"/>
      <c r="J1380" s="159">
        <v>0</v>
      </c>
      <c r="K1380" s="58">
        <v>0</v>
      </c>
      <c r="L1380" s="199">
        <f>J1380+K1380</f>
        <v>0</v>
      </c>
      <c r="M1380" s="200">
        <f>L1380*(G1380+I1380)</f>
        <v>0</v>
      </c>
      <c r="O1380" s="77" t="b">
        <f t="shared" si="192"/>
        <v>0</v>
      </c>
      <c r="P1380" s="77" t="b">
        <f t="shared" si="193"/>
        <v>0</v>
      </c>
      <c r="Q1380" s="77" t="b">
        <f t="shared" si="194"/>
        <v>0</v>
      </c>
      <c r="R1380" s="77">
        <f t="shared" si="195"/>
        <v>0</v>
      </c>
      <c r="T1380" s="77">
        <v>1369</v>
      </c>
    </row>
    <row r="1381" spans="1:20" s="5" customFormat="1" ht="33.75" hidden="1" outlineLevel="1">
      <c r="A1381" s="29" t="s">
        <v>5251</v>
      </c>
      <c r="B1381" s="606">
        <v>400</v>
      </c>
      <c r="C1381" s="607">
        <v>421</v>
      </c>
      <c r="D1381" s="146">
        <v>7</v>
      </c>
      <c r="E1381" s="31" t="s">
        <v>5395</v>
      </c>
      <c r="F1381" s="31" t="s">
        <v>5396</v>
      </c>
      <c r="G1381" s="904">
        <v>14</v>
      </c>
      <c r="H1381" s="32"/>
      <c r="I1381" s="315"/>
      <c r="J1381" s="159">
        <v>0</v>
      </c>
      <c r="K1381" s="58">
        <v>0</v>
      </c>
      <c r="L1381" s="199">
        <f>J1381+K1381</f>
        <v>0</v>
      </c>
      <c r="M1381" s="200">
        <f>L1381*(G1381+I1381)</f>
        <v>0</v>
      </c>
      <c r="O1381" s="77" t="b">
        <f t="shared" si="192"/>
        <v>0</v>
      </c>
      <c r="P1381" s="77" t="b">
        <f t="shared" si="193"/>
        <v>0</v>
      </c>
      <c r="Q1381" s="77" t="b">
        <f t="shared" si="194"/>
        <v>0</v>
      </c>
      <c r="R1381" s="77">
        <f t="shared" si="195"/>
        <v>0</v>
      </c>
      <c r="T1381" s="77">
        <v>1370</v>
      </c>
    </row>
    <row r="1382" spans="1:20" s="5" customFormat="1" hidden="1" outlineLevel="1">
      <c r="A1382" s="29"/>
      <c r="B1382" s="613"/>
      <c r="C1382" s="616"/>
      <c r="D1382" s="30"/>
      <c r="E1382" s="38"/>
      <c r="F1382" s="38"/>
      <c r="G1382" s="904"/>
      <c r="H1382" s="32"/>
      <c r="I1382" s="315"/>
      <c r="J1382" s="159"/>
      <c r="K1382" s="58"/>
      <c r="L1382" s="199"/>
      <c r="M1382" s="200"/>
      <c r="O1382" s="77" t="b">
        <f t="shared" si="192"/>
        <v>1</v>
      </c>
      <c r="P1382" s="77" t="b">
        <f t="shared" si="193"/>
        <v>1</v>
      </c>
      <c r="Q1382" s="77" t="b">
        <f t="shared" si="194"/>
        <v>1</v>
      </c>
      <c r="R1382" s="77">
        <f t="shared" si="195"/>
        <v>0</v>
      </c>
      <c r="T1382" s="77">
        <v>1371</v>
      </c>
    </row>
    <row r="1383" spans="1:20" s="5" customFormat="1" hidden="1" outlineLevel="1">
      <c r="A1383" s="29"/>
      <c r="B1383" s="613"/>
      <c r="C1383" s="616"/>
      <c r="D1383" s="30"/>
      <c r="E1383" s="450" t="s">
        <v>1066</v>
      </c>
      <c r="F1383" s="450" t="s">
        <v>1067</v>
      </c>
      <c r="G1383" s="904"/>
      <c r="H1383" s="32"/>
      <c r="I1383" s="315"/>
      <c r="J1383" s="159"/>
      <c r="K1383" s="58"/>
      <c r="L1383" s="199"/>
      <c r="M1383" s="200"/>
      <c r="O1383" s="77" t="b">
        <f t="shared" si="192"/>
        <v>1</v>
      </c>
      <c r="P1383" s="77" t="b">
        <f t="shared" si="193"/>
        <v>1</v>
      </c>
      <c r="Q1383" s="77" t="b">
        <f t="shared" si="194"/>
        <v>1</v>
      </c>
      <c r="R1383" s="77">
        <f t="shared" si="195"/>
        <v>0</v>
      </c>
      <c r="T1383" s="77">
        <v>1372</v>
      </c>
    </row>
    <row r="1384" spans="1:20" s="5" customFormat="1" ht="78.75" hidden="1" outlineLevel="1">
      <c r="A1384" s="29"/>
      <c r="B1384" s="606">
        <v>400</v>
      </c>
      <c r="C1384" s="607">
        <v>421</v>
      </c>
      <c r="D1384" s="146">
        <v>8</v>
      </c>
      <c r="E1384" s="38" t="s">
        <v>1068</v>
      </c>
      <c r="F1384" s="38" t="s">
        <v>1069</v>
      </c>
      <c r="G1384" s="904">
        <v>5</v>
      </c>
      <c r="H1384" s="32" t="s">
        <v>742</v>
      </c>
      <c r="I1384" s="315"/>
      <c r="J1384" s="159">
        <v>0</v>
      </c>
      <c r="K1384" s="58">
        <v>0</v>
      </c>
      <c r="L1384" s="199">
        <f t="shared" ref="L1384:L1392" si="196">J1384+K1384</f>
        <v>0</v>
      </c>
      <c r="M1384" s="200">
        <f t="shared" ref="M1384:M1392" si="197">L1384*(G1384+I1384)</f>
        <v>0</v>
      </c>
      <c r="O1384" s="77" t="b">
        <f t="shared" si="192"/>
        <v>0</v>
      </c>
      <c r="P1384" s="77" t="b">
        <f t="shared" si="193"/>
        <v>0</v>
      </c>
      <c r="Q1384" s="77" t="b">
        <f t="shared" si="194"/>
        <v>0</v>
      </c>
      <c r="R1384" s="77">
        <f t="shared" si="195"/>
        <v>0</v>
      </c>
      <c r="T1384" s="77">
        <v>1373</v>
      </c>
    </row>
    <row r="1385" spans="1:20" s="5" customFormat="1" ht="67.5" hidden="1" outlineLevel="1">
      <c r="A1385" s="29"/>
      <c r="B1385" s="606">
        <v>400</v>
      </c>
      <c r="C1385" s="607">
        <v>421</v>
      </c>
      <c r="D1385" s="146">
        <v>9</v>
      </c>
      <c r="E1385" s="38" t="s">
        <v>1070</v>
      </c>
      <c r="F1385" s="38" t="s">
        <v>1071</v>
      </c>
      <c r="G1385" s="904">
        <v>3</v>
      </c>
      <c r="H1385" s="32" t="s">
        <v>742</v>
      </c>
      <c r="I1385" s="315"/>
      <c r="J1385" s="159">
        <v>0</v>
      </c>
      <c r="K1385" s="58">
        <v>0</v>
      </c>
      <c r="L1385" s="199">
        <f t="shared" si="196"/>
        <v>0</v>
      </c>
      <c r="M1385" s="200">
        <f t="shared" si="197"/>
        <v>0</v>
      </c>
      <c r="O1385" s="77" t="b">
        <f t="shared" si="192"/>
        <v>0</v>
      </c>
      <c r="P1385" s="77" t="b">
        <f t="shared" si="193"/>
        <v>0</v>
      </c>
      <c r="Q1385" s="77" t="b">
        <f t="shared" si="194"/>
        <v>0</v>
      </c>
      <c r="R1385" s="77">
        <f t="shared" si="195"/>
        <v>0</v>
      </c>
      <c r="T1385" s="77">
        <v>1374</v>
      </c>
    </row>
    <row r="1386" spans="1:20" s="5" customFormat="1" ht="67.5" hidden="1" outlineLevel="1">
      <c r="A1386" s="29"/>
      <c r="B1386" s="606">
        <v>400</v>
      </c>
      <c r="C1386" s="607">
        <v>421</v>
      </c>
      <c r="D1386" s="146">
        <v>10</v>
      </c>
      <c r="E1386" s="38" t="s">
        <v>1072</v>
      </c>
      <c r="F1386" s="38" t="s">
        <v>1073</v>
      </c>
      <c r="G1386" s="904">
        <v>8</v>
      </c>
      <c r="H1386" s="32" t="s">
        <v>742</v>
      </c>
      <c r="I1386" s="315"/>
      <c r="J1386" s="159">
        <v>0</v>
      </c>
      <c r="K1386" s="58">
        <v>0</v>
      </c>
      <c r="L1386" s="199">
        <f t="shared" si="196"/>
        <v>0</v>
      </c>
      <c r="M1386" s="200">
        <f t="shared" si="197"/>
        <v>0</v>
      </c>
      <c r="O1386" s="77" t="b">
        <f t="shared" si="192"/>
        <v>0</v>
      </c>
      <c r="P1386" s="77" t="b">
        <f t="shared" si="193"/>
        <v>0</v>
      </c>
      <c r="Q1386" s="77" t="b">
        <f t="shared" si="194"/>
        <v>0</v>
      </c>
      <c r="R1386" s="77">
        <f t="shared" si="195"/>
        <v>0</v>
      </c>
      <c r="T1386" s="77">
        <v>1375</v>
      </c>
    </row>
    <row r="1387" spans="1:20" s="5" customFormat="1" ht="67.5" hidden="1" outlineLevel="1">
      <c r="A1387" s="29"/>
      <c r="B1387" s="606">
        <v>400</v>
      </c>
      <c r="C1387" s="608">
        <v>421</v>
      </c>
      <c r="D1387" s="149">
        <v>11</v>
      </c>
      <c r="E1387" s="38" t="s">
        <v>1074</v>
      </c>
      <c r="F1387" s="38" t="s">
        <v>1075</v>
      </c>
      <c r="G1387" s="906">
        <v>40</v>
      </c>
      <c r="H1387" s="39" t="s">
        <v>742</v>
      </c>
      <c r="I1387" s="315"/>
      <c r="J1387" s="159">
        <v>0</v>
      </c>
      <c r="K1387" s="159">
        <v>0</v>
      </c>
      <c r="L1387" s="232">
        <f t="shared" si="196"/>
        <v>0</v>
      </c>
      <c r="M1387" s="200">
        <f t="shared" si="197"/>
        <v>0</v>
      </c>
      <c r="O1387" s="77" t="b">
        <f t="shared" si="192"/>
        <v>0</v>
      </c>
      <c r="P1387" s="77" t="b">
        <f t="shared" si="193"/>
        <v>0</v>
      </c>
      <c r="Q1387" s="77" t="b">
        <f t="shared" si="194"/>
        <v>0</v>
      </c>
      <c r="R1387" s="77">
        <f t="shared" si="195"/>
        <v>0</v>
      </c>
      <c r="T1387" s="77">
        <v>1376</v>
      </c>
    </row>
    <row r="1388" spans="1:20" s="5" customFormat="1" ht="67.5" hidden="1" outlineLevel="1">
      <c r="A1388" s="29"/>
      <c r="B1388" s="606">
        <v>400</v>
      </c>
      <c r="C1388" s="608">
        <v>421</v>
      </c>
      <c r="D1388" s="149">
        <v>12</v>
      </c>
      <c r="E1388" s="38" t="s">
        <v>1076</v>
      </c>
      <c r="F1388" s="38" t="s">
        <v>1077</v>
      </c>
      <c r="G1388" s="906">
        <v>12</v>
      </c>
      <c r="H1388" s="39" t="s">
        <v>742</v>
      </c>
      <c r="I1388" s="315"/>
      <c r="J1388" s="159">
        <v>0</v>
      </c>
      <c r="K1388" s="159">
        <v>0</v>
      </c>
      <c r="L1388" s="232">
        <f t="shared" si="196"/>
        <v>0</v>
      </c>
      <c r="M1388" s="200">
        <f t="shared" si="197"/>
        <v>0</v>
      </c>
      <c r="O1388" s="77" t="b">
        <f t="shared" si="192"/>
        <v>0</v>
      </c>
      <c r="P1388" s="77" t="b">
        <f t="shared" si="193"/>
        <v>0</v>
      </c>
      <c r="Q1388" s="77" t="b">
        <f t="shared" si="194"/>
        <v>0</v>
      </c>
      <c r="R1388" s="77">
        <f t="shared" si="195"/>
        <v>0</v>
      </c>
      <c r="T1388" s="77">
        <v>1377</v>
      </c>
    </row>
    <row r="1389" spans="1:20" s="5" customFormat="1" ht="67.5" hidden="1" outlineLevel="1">
      <c r="A1389" s="29"/>
      <c r="B1389" s="606">
        <v>400</v>
      </c>
      <c r="C1389" s="607">
        <v>421</v>
      </c>
      <c r="D1389" s="146">
        <v>13</v>
      </c>
      <c r="E1389" s="38" t="s">
        <v>1078</v>
      </c>
      <c r="F1389" s="38" t="s">
        <v>1079</v>
      </c>
      <c r="G1389" s="904">
        <v>1</v>
      </c>
      <c r="H1389" s="32" t="s">
        <v>742</v>
      </c>
      <c r="I1389" s="315"/>
      <c r="J1389" s="159">
        <v>0</v>
      </c>
      <c r="K1389" s="58">
        <v>0</v>
      </c>
      <c r="L1389" s="199">
        <f t="shared" si="196"/>
        <v>0</v>
      </c>
      <c r="M1389" s="200">
        <f t="shared" si="197"/>
        <v>0</v>
      </c>
      <c r="O1389" s="77" t="b">
        <f t="shared" si="192"/>
        <v>0</v>
      </c>
      <c r="P1389" s="77" t="b">
        <f t="shared" si="193"/>
        <v>0</v>
      </c>
      <c r="Q1389" s="77" t="b">
        <f t="shared" si="194"/>
        <v>0</v>
      </c>
      <c r="R1389" s="77">
        <f t="shared" si="195"/>
        <v>0</v>
      </c>
      <c r="T1389" s="77">
        <v>1378</v>
      </c>
    </row>
    <row r="1390" spans="1:20" s="5" customFormat="1" ht="67.5" hidden="1" outlineLevel="1">
      <c r="A1390" s="29"/>
      <c r="B1390" s="606">
        <v>400</v>
      </c>
      <c r="C1390" s="607">
        <v>421</v>
      </c>
      <c r="D1390" s="146">
        <v>14</v>
      </c>
      <c r="E1390" s="38" t="s">
        <v>1080</v>
      </c>
      <c r="F1390" s="38" t="s">
        <v>1081</v>
      </c>
      <c r="G1390" s="904">
        <v>3</v>
      </c>
      <c r="H1390" s="32" t="s">
        <v>742</v>
      </c>
      <c r="I1390" s="315"/>
      <c r="J1390" s="159">
        <v>0</v>
      </c>
      <c r="K1390" s="58">
        <v>0</v>
      </c>
      <c r="L1390" s="199">
        <f t="shared" si="196"/>
        <v>0</v>
      </c>
      <c r="M1390" s="200">
        <f t="shared" si="197"/>
        <v>0</v>
      </c>
      <c r="O1390" s="77" t="b">
        <f t="shared" si="192"/>
        <v>0</v>
      </c>
      <c r="P1390" s="77" t="b">
        <f t="shared" si="193"/>
        <v>0</v>
      </c>
      <c r="Q1390" s="77" t="b">
        <f t="shared" si="194"/>
        <v>0</v>
      </c>
      <c r="R1390" s="77">
        <f t="shared" si="195"/>
        <v>0</v>
      </c>
      <c r="T1390" s="77">
        <v>1379</v>
      </c>
    </row>
    <row r="1391" spans="1:20" s="5" customFormat="1" ht="67.5" hidden="1" outlineLevel="1">
      <c r="A1391" s="29"/>
      <c r="B1391" s="606">
        <v>400</v>
      </c>
      <c r="C1391" s="607">
        <v>421</v>
      </c>
      <c r="D1391" s="146">
        <v>15</v>
      </c>
      <c r="E1391" s="38" t="s">
        <v>1082</v>
      </c>
      <c r="F1391" s="38" t="s">
        <v>1083</v>
      </c>
      <c r="G1391" s="904">
        <v>0</v>
      </c>
      <c r="H1391" s="32" t="s">
        <v>742</v>
      </c>
      <c r="I1391" s="315"/>
      <c r="J1391" s="159">
        <v>0</v>
      </c>
      <c r="K1391" s="58">
        <v>0</v>
      </c>
      <c r="L1391" s="199">
        <f t="shared" si="196"/>
        <v>0</v>
      </c>
      <c r="M1391" s="200">
        <f t="shared" si="197"/>
        <v>0</v>
      </c>
      <c r="O1391" s="77" t="b">
        <f t="shared" si="192"/>
        <v>0</v>
      </c>
      <c r="P1391" s="77" t="b">
        <f t="shared" si="193"/>
        <v>0</v>
      </c>
      <c r="Q1391" s="77" t="b">
        <f t="shared" si="194"/>
        <v>0</v>
      </c>
      <c r="R1391" s="77">
        <f t="shared" si="195"/>
        <v>0</v>
      </c>
      <c r="T1391" s="77">
        <v>1380</v>
      </c>
    </row>
    <row r="1392" spans="1:20" s="5" customFormat="1" ht="67.5" hidden="1" outlineLevel="1">
      <c r="A1392" s="29"/>
      <c r="B1392" s="606">
        <v>400</v>
      </c>
      <c r="C1392" s="607">
        <v>421</v>
      </c>
      <c r="D1392" s="146">
        <v>16</v>
      </c>
      <c r="E1392" s="38" t="s">
        <v>1084</v>
      </c>
      <c r="F1392" s="38" t="s">
        <v>1085</v>
      </c>
      <c r="G1392" s="904">
        <v>18</v>
      </c>
      <c r="H1392" s="32" t="s">
        <v>742</v>
      </c>
      <c r="I1392" s="315"/>
      <c r="J1392" s="159">
        <v>0</v>
      </c>
      <c r="K1392" s="58">
        <v>0</v>
      </c>
      <c r="L1392" s="199">
        <f t="shared" si="196"/>
        <v>0</v>
      </c>
      <c r="M1392" s="200">
        <f t="shared" si="197"/>
        <v>0</v>
      </c>
      <c r="O1392" s="77" t="b">
        <f t="shared" si="192"/>
        <v>0</v>
      </c>
      <c r="P1392" s="77" t="b">
        <f t="shared" si="193"/>
        <v>0</v>
      </c>
      <c r="Q1392" s="77" t="b">
        <f t="shared" si="194"/>
        <v>0</v>
      </c>
      <c r="R1392" s="77">
        <f t="shared" si="195"/>
        <v>0</v>
      </c>
      <c r="T1392" s="77">
        <v>1381</v>
      </c>
    </row>
    <row r="1393" spans="1:20" s="5" customFormat="1" hidden="1" outlineLevel="1">
      <c r="A1393" s="29"/>
      <c r="B1393" s="613"/>
      <c r="C1393" s="616"/>
      <c r="D1393" s="30"/>
      <c r="E1393" s="38"/>
      <c r="F1393" s="38"/>
      <c r="G1393" s="904"/>
      <c r="H1393" s="32"/>
      <c r="I1393" s="315"/>
      <c r="J1393" s="159"/>
      <c r="K1393" s="58"/>
      <c r="L1393" s="199"/>
      <c r="M1393" s="200"/>
      <c r="O1393" s="77" t="b">
        <f t="shared" si="192"/>
        <v>1</v>
      </c>
      <c r="P1393" s="77" t="b">
        <f t="shared" si="193"/>
        <v>1</v>
      </c>
      <c r="Q1393" s="77" t="b">
        <f t="shared" si="194"/>
        <v>1</v>
      </c>
      <c r="R1393" s="77">
        <f t="shared" si="195"/>
        <v>0</v>
      </c>
      <c r="T1393" s="77">
        <v>1382</v>
      </c>
    </row>
    <row r="1394" spans="1:20" s="5" customFormat="1" hidden="1" outlineLevel="1">
      <c r="A1394" s="29"/>
      <c r="B1394" s="613"/>
      <c r="C1394" s="616"/>
      <c r="D1394" s="30"/>
      <c r="E1394" s="450" t="s">
        <v>1086</v>
      </c>
      <c r="F1394" s="450" t="s">
        <v>1087</v>
      </c>
      <c r="G1394" s="904"/>
      <c r="H1394" s="32"/>
      <c r="I1394" s="315"/>
      <c r="J1394" s="159"/>
      <c r="K1394" s="58"/>
      <c r="L1394" s="199"/>
      <c r="M1394" s="200"/>
      <c r="O1394" s="77" t="b">
        <f t="shared" si="192"/>
        <v>1</v>
      </c>
      <c r="P1394" s="77" t="b">
        <f t="shared" si="193"/>
        <v>1</v>
      </c>
      <c r="Q1394" s="77" t="b">
        <f t="shared" si="194"/>
        <v>1</v>
      </c>
      <c r="R1394" s="77">
        <f t="shared" si="195"/>
        <v>0</v>
      </c>
      <c r="T1394" s="77">
        <v>1383</v>
      </c>
    </row>
    <row r="1395" spans="1:20" s="5" customFormat="1" ht="180" hidden="1" outlineLevel="1">
      <c r="A1395" s="29"/>
      <c r="B1395" s="606">
        <v>400</v>
      </c>
      <c r="C1395" s="607">
        <v>421</v>
      </c>
      <c r="D1395" s="146">
        <v>17</v>
      </c>
      <c r="E1395" s="38" t="s">
        <v>1088</v>
      </c>
      <c r="F1395" s="38" t="s">
        <v>1089</v>
      </c>
      <c r="G1395" s="904">
        <v>1</v>
      </c>
      <c r="H1395" s="32" t="s">
        <v>742</v>
      </c>
      <c r="I1395" s="315"/>
      <c r="J1395" s="159">
        <v>0</v>
      </c>
      <c r="K1395" s="58">
        <v>0</v>
      </c>
      <c r="L1395" s="199">
        <f>J1395+K1395</f>
        <v>0</v>
      </c>
      <c r="M1395" s="200">
        <f>L1395*(G1395+I1395)</f>
        <v>0</v>
      </c>
      <c r="O1395" s="77" t="b">
        <f t="shared" si="192"/>
        <v>0</v>
      </c>
      <c r="P1395" s="77" t="b">
        <f t="shared" si="193"/>
        <v>0</v>
      </c>
      <c r="Q1395" s="77" t="b">
        <f t="shared" si="194"/>
        <v>0</v>
      </c>
      <c r="R1395" s="77">
        <f t="shared" si="195"/>
        <v>0</v>
      </c>
      <c r="T1395" s="77">
        <v>1384</v>
      </c>
    </row>
    <row r="1396" spans="1:20" s="5" customFormat="1" ht="101.25" hidden="1" outlineLevel="1">
      <c r="A1396" s="29"/>
      <c r="B1396" s="606">
        <v>400</v>
      </c>
      <c r="C1396" s="607">
        <v>421</v>
      </c>
      <c r="D1396" s="146">
        <v>18</v>
      </c>
      <c r="E1396" s="38" t="s">
        <v>1090</v>
      </c>
      <c r="F1396" s="38" t="s">
        <v>1091</v>
      </c>
      <c r="G1396" s="904">
        <v>49</v>
      </c>
      <c r="H1396" s="32" t="s">
        <v>742</v>
      </c>
      <c r="I1396" s="315"/>
      <c r="J1396" s="159">
        <v>0</v>
      </c>
      <c r="K1396" s="58">
        <v>0</v>
      </c>
      <c r="L1396" s="199">
        <f>J1396+K1396</f>
        <v>0</v>
      </c>
      <c r="M1396" s="200">
        <f>L1396*(G1396+I1396)</f>
        <v>0</v>
      </c>
      <c r="O1396" s="77" t="b">
        <f t="shared" si="192"/>
        <v>0</v>
      </c>
      <c r="P1396" s="77" t="b">
        <f t="shared" si="193"/>
        <v>0</v>
      </c>
      <c r="Q1396" s="77" t="b">
        <f t="shared" si="194"/>
        <v>0</v>
      </c>
      <c r="R1396" s="77">
        <f t="shared" si="195"/>
        <v>0</v>
      </c>
      <c r="T1396" s="77">
        <v>1385</v>
      </c>
    </row>
    <row r="1397" spans="1:20" s="5" customFormat="1" ht="101.25" hidden="1" outlineLevel="1">
      <c r="A1397" s="29"/>
      <c r="B1397" s="606">
        <v>400</v>
      </c>
      <c r="C1397" s="607">
        <v>421</v>
      </c>
      <c r="D1397" s="146">
        <v>19</v>
      </c>
      <c r="E1397" s="31" t="s">
        <v>1092</v>
      </c>
      <c r="F1397" s="31" t="s">
        <v>1093</v>
      </c>
      <c r="G1397" s="904">
        <v>3</v>
      </c>
      <c r="H1397" s="32" t="s">
        <v>742</v>
      </c>
      <c r="I1397" s="315"/>
      <c r="J1397" s="159">
        <v>0</v>
      </c>
      <c r="K1397" s="58">
        <v>0</v>
      </c>
      <c r="L1397" s="199">
        <f>J1397+K1397</f>
        <v>0</v>
      </c>
      <c r="M1397" s="200">
        <f>L1397*(G1397+I1397)</f>
        <v>0</v>
      </c>
      <c r="O1397" s="77" t="b">
        <f t="shared" si="192"/>
        <v>0</v>
      </c>
      <c r="P1397" s="77" t="b">
        <f t="shared" si="193"/>
        <v>0</v>
      </c>
      <c r="Q1397" s="77" t="b">
        <f t="shared" si="194"/>
        <v>0</v>
      </c>
      <c r="R1397" s="77">
        <f t="shared" si="195"/>
        <v>0</v>
      </c>
      <c r="T1397" s="77">
        <v>1386</v>
      </c>
    </row>
    <row r="1398" spans="1:20" s="5" customFormat="1" ht="146.25" hidden="1" outlineLevel="1">
      <c r="A1398" s="29"/>
      <c r="B1398" s="606">
        <v>400</v>
      </c>
      <c r="C1398" s="607">
        <v>421</v>
      </c>
      <c r="D1398" s="146">
        <v>20</v>
      </c>
      <c r="E1398" s="31" t="s">
        <v>5648</v>
      </c>
      <c r="F1398" s="31" t="s">
        <v>5649</v>
      </c>
      <c r="G1398" s="904">
        <v>4</v>
      </c>
      <c r="H1398" s="32" t="s">
        <v>742</v>
      </c>
      <c r="I1398" s="315"/>
      <c r="J1398" s="159">
        <v>0</v>
      </c>
      <c r="K1398" s="58">
        <v>0</v>
      </c>
      <c r="L1398" s="199">
        <f>J1398+K1398</f>
        <v>0</v>
      </c>
      <c r="M1398" s="200">
        <f>L1398*(G1398+I1398)</f>
        <v>0</v>
      </c>
      <c r="O1398" s="77" t="b">
        <f t="shared" si="192"/>
        <v>0</v>
      </c>
      <c r="P1398" s="77" t="b">
        <f t="shared" si="193"/>
        <v>0</v>
      </c>
      <c r="Q1398" s="77" t="b">
        <f t="shared" si="194"/>
        <v>0</v>
      </c>
      <c r="R1398" s="77">
        <f t="shared" si="195"/>
        <v>0</v>
      </c>
      <c r="T1398" s="77">
        <v>1387</v>
      </c>
    </row>
    <row r="1399" spans="1:20" s="5" customFormat="1" hidden="1" outlineLevel="1">
      <c r="A1399" s="29"/>
      <c r="B1399" s="613"/>
      <c r="C1399" s="616"/>
      <c r="D1399" s="30"/>
      <c r="E1399" s="38"/>
      <c r="F1399" s="38"/>
      <c r="G1399" s="904"/>
      <c r="H1399" s="32"/>
      <c r="I1399" s="315"/>
      <c r="J1399" s="159"/>
      <c r="K1399" s="58"/>
      <c r="L1399" s="199"/>
      <c r="M1399" s="200"/>
      <c r="O1399" s="77" t="b">
        <f t="shared" si="192"/>
        <v>1</v>
      </c>
      <c r="P1399" s="77" t="b">
        <f t="shared" si="193"/>
        <v>1</v>
      </c>
      <c r="Q1399" s="77" t="b">
        <f t="shared" si="194"/>
        <v>1</v>
      </c>
      <c r="R1399" s="77">
        <f t="shared" si="195"/>
        <v>0</v>
      </c>
      <c r="T1399" s="77">
        <v>1388</v>
      </c>
    </row>
    <row r="1400" spans="1:20" s="5" customFormat="1" hidden="1" outlineLevel="1">
      <c r="A1400" s="29"/>
      <c r="B1400" s="613"/>
      <c r="C1400" s="616"/>
      <c r="D1400" s="30"/>
      <c r="E1400" s="278" t="s">
        <v>35</v>
      </c>
      <c r="F1400" s="278" t="s">
        <v>705</v>
      </c>
      <c r="G1400" s="904"/>
      <c r="H1400" s="32"/>
      <c r="I1400" s="315"/>
      <c r="J1400" s="159"/>
      <c r="K1400" s="58"/>
      <c r="L1400" s="199"/>
      <c r="M1400" s="200"/>
      <c r="O1400" s="77" t="b">
        <f t="shared" si="192"/>
        <v>1</v>
      </c>
      <c r="P1400" s="77" t="b">
        <f t="shared" si="193"/>
        <v>1</v>
      </c>
      <c r="Q1400" s="77" t="b">
        <f t="shared" si="194"/>
        <v>1</v>
      </c>
      <c r="R1400" s="77">
        <f t="shared" si="195"/>
        <v>0</v>
      </c>
      <c r="T1400" s="77">
        <v>1389</v>
      </c>
    </row>
    <row r="1401" spans="1:20" s="5" customFormat="1" ht="216" hidden="1" outlineLevel="1">
      <c r="A1401" s="29" t="s">
        <v>5251</v>
      </c>
      <c r="B1401" s="613"/>
      <c r="C1401" s="616"/>
      <c r="D1401" s="30"/>
      <c r="E1401" s="172" t="s">
        <v>865</v>
      </c>
      <c r="F1401" s="172" t="s">
        <v>866</v>
      </c>
      <c r="G1401" s="904"/>
      <c r="H1401" s="32"/>
      <c r="I1401" s="315"/>
      <c r="J1401" s="159"/>
      <c r="K1401" s="58"/>
      <c r="L1401" s="199"/>
      <c r="M1401" s="200"/>
      <c r="O1401" s="77" t="b">
        <f t="shared" si="192"/>
        <v>1</v>
      </c>
      <c r="P1401" s="77" t="b">
        <f t="shared" si="193"/>
        <v>1</v>
      </c>
      <c r="Q1401" s="77" t="b">
        <f t="shared" si="194"/>
        <v>1</v>
      </c>
      <c r="R1401" s="77">
        <f t="shared" si="195"/>
        <v>0</v>
      </c>
      <c r="T1401" s="77">
        <v>1390</v>
      </c>
    </row>
    <row r="1402" spans="1:20" s="5" customFormat="1" ht="96" hidden="1" outlineLevel="1">
      <c r="A1402" s="29"/>
      <c r="B1402" s="613"/>
      <c r="C1402" s="616"/>
      <c r="D1402" s="30"/>
      <c r="E1402" s="172" t="s">
        <v>5650</v>
      </c>
      <c r="F1402" s="172" t="s">
        <v>5651</v>
      </c>
      <c r="G1402" s="904"/>
      <c r="H1402" s="32"/>
      <c r="I1402" s="315"/>
      <c r="J1402" s="159"/>
      <c r="K1402" s="58"/>
      <c r="L1402" s="199"/>
      <c r="M1402" s="200"/>
      <c r="O1402" s="77" t="b">
        <f t="shared" si="192"/>
        <v>1</v>
      </c>
      <c r="P1402" s="77" t="b">
        <f t="shared" si="193"/>
        <v>1</v>
      </c>
      <c r="Q1402" s="77" t="b">
        <f t="shared" si="194"/>
        <v>1</v>
      </c>
      <c r="R1402" s="77">
        <f t="shared" si="195"/>
        <v>0</v>
      </c>
      <c r="T1402" s="77">
        <v>1391</v>
      </c>
    </row>
    <row r="1403" spans="1:20" s="5" customFormat="1" ht="72" hidden="1" outlineLevel="1">
      <c r="A1403" s="29"/>
      <c r="B1403" s="613"/>
      <c r="C1403" s="617"/>
      <c r="D1403" s="37"/>
      <c r="E1403" s="269" t="s">
        <v>1094</v>
      </c>
      <c r="F1403" s="269" t="s">
        <v>833</v>
      </c>
      <c r="G1403" s="906"/>
      <c r="H1403" s="39"/>
      <c r="I1403" s="315"/>
      <c r="J1403" s="159"/>
      <c r="K1403" s="159"/>
      <c r="L1403" s="232"/>
      <c r="M1403" s="200"/>
      <c r="O1403" s="77" t="b">
        <f t="shared" si="192"/>
        <v>1</v>
      </c>
      <c r="P1403" s="77" t="b">
        <f t="shared" si="193"/>
        <v>1</v>
      </c>
      <c r="Q1403" s="77" t="b">
        <f t="shared" si="194"/>
        <v>1</v>
      </c>
      <c r="R1403" s="77">
        <f t="shared" si="195"/>
        <v>0</v>
      </c>
      <c r="T1403" s="77">
        <v>1392</v>
      </c>
    </row>
    <row r="1404" spans="1:20" s="5" customFormat="1" ht="60" hidden="1" outlineLevel="1">
      <c r="A1404" s="29"/>
      <c r="B1404" s="613"/>
      <c r="C1404" s="617"/>
      <c r="D1404" s="37"/>
      <c r="E1404" s="269" t="s">
        <v>834</v>
      </c>
      <c r="F1404" s="269" t="s">
        <v>835</v>
      </c>
      <c r="G1404" s="906"/>
      <c r="H1404" s="39"/>
      <c r="I1404" s="315"/>
      <c r="J1404" s="159"/>
      <c r="K1404" s="159"/>
      <c r="L1404" s="232"/>
      <c r="M1404" s="200"/>
      <c r="O1404" s="77" t="b">
        <f t="shared" si="192"/>
        <v>1</v>
      </c>
      <c r="P1404" s="77" t="b">
        <f t="shared" si="193"/>
        <v>1</v>
      </c>
      <c r="Q1404" s="77" t="b">
        <f t="shared" si="194"/>
        <v>1</v>
      </c>
      <c r="R1404" s="77">
        <f t="shared" si="195"/>
        <v>0</v>
      </c>
      <c r="T1404" s="77">
        <v>1393</v>
      </c>
    </row>
    <row r="1405" spans="1:20" s="5" customFormat="1" ht="72" hidden="1" outlineLevel="1">
      <c r="A1405" s="29"/>
      <c r="B1405" s="613"/>
      <c r="C1405" s="617"/>
      <c r="D1405" s="37"/>
      <c r="E1405" s="268" t="s">
        <v>5652</v>
      </c>
      <c r="F1405" s="269" t="s">
        <v>5653</v>
      </c>
      <c r="G1405" s="906"/>
      <c r="H1405" s="39"/>
      <c r="I1405" s="315"/>
      <c r="J1405" s="159"/>
      <c r="K1405" s="159"/>
      <c r="L1405" s="232"/>
      <c r="M1405" s="200"/>
      <c r="O1405" s="77" t="b">
        <f t="shared" si="192"/>
        <v>1</v>
      </c>
      <c r="P1405" s="77" t="b">
        <f t="shared" si="193"/>
        <v>1</v>
      </c>
      <c r="Q1405" s="77" t="b">
        <f t="shared" si="194"/>
        <v>1</v>
      </c>
      <c r="R1405" s="77">
        <f t="shared" si="195"/>
        <v>0</v>
      </c>
      <c r="T1405" s="77">
        <v>1394</v>
      </c>
    </row>
    <row r="1406" spans="1:20" s="5" customFormat="1" ht="48" hidden="1" outlineLevel="1">
      <c r="A1406" s="29"/>
      <c r="B1406" s="613"/>
      <c r="C1406" s="617"/>
      <c r="D1406" s="37"/>
      <c r="E1406" s="268" t="s">
        <v>5654</v>
      </c>
      <c r="F1406" s="269" t="s">
        <v>5655</v>
      </c>
      <c r="G1406" s="906"/>
      <c r="H1406" s="39"/>
      <c r="I1406" s="315"/>
      <c r="J1406" s="159"/>
      <c r="K1406" s="159"/>
      <c r="L1406" s="232"/>
      <c r="M1406" s="200"/>
      <c r="O1406" s="77" t="b">
        <f t="shared" si="192"/>
        <v>1</v>
      </c>
      <c r="P1406" s="77" t="b">
        <f t="shared" si="193"/>
        <v>1</v>
      </c>
      <c r="Q1406" s="77" t="b">
        <f t="shared" si="194"/>
        <v>1</v>
      </c>
      <c r="R1406" s="77">
        <f t="shared" si="195"/>
        <v>0</v>
      </c>
      <c r="T1406" s="77">
        <v>1395</v>
      </c>
    </row>
    <row r="1407" spans="1:20" s="5" customFormat="1" ht="60" hidden="1" outlineLevel="1">
      <c r="A1407" s="29"/>
      <c r="B1407" s="613"/>
      <c r="C1407" s="616"/>
      <c r="D1407" s="30"/>
      <c r="E1407" s="268" t="s">
        <v>830</v>
      </c>
      <c r="F1407" s="269" t="s">
        <v>831</v>
      </c>
      <c r="G1407" s="904"/>
      <c r="H1407" s="32"/>
      <c r="I1407" s="315"/>
      <c r="J1407" s="159"/>
      <c r="K1407" s="58"/>
      <c r="L1407" s="199"/>
      <c r="M1407" s="200"/>
      <c r="O1407" s="77" t="b">
        <f t="shared" si="192"/>
        <v>1</v>
      </c>
      <c r="P1407" s="77" t="b">
        <f t="shared" si="193"/>
        <v>1</v>
      </c>
      <c r="Q1407" s="77" t="b">
        <f t="shared" si="194"/>
        <v>1</v>
      </c>
      <c r="R1407" s="77">
        <f t="shared" si="195"/>
        <v>0</v>
      </c>
      <c r="T1407" s="77">
        <v>1396</v>
      </c>
    </row>
    <row r="1408" spans="1:20" s="5" customFormat="1" hidden="1" outlineLevel="1">
      <c r="A1408" s="29"/>
      <c r="B1408" s="613"/>
      <c r="C1408" s="616"/>
      <c r="D1408" s="30"/>
      <c r="E1408" s="280"/>
      <c r="F1408" s="280"/>
      <c r="G1408" s="904"/>
      <c r="H1408" s="32"/>
      <c r="I1408" s="315"/>
      <c r="J1408" s="159"/>
      <c r="K1408" s="58"/>
      <c r="L1408" s="199"/>
      <c r="M1408" s="200"/>
      <c r="O1408" s="77" t="b">
        <f t="shared" si="192"/>
        <v>1</v>
      </c>
      <c r="P1408" s="77" t="b">
        <f t="shared" si="193"/>
        <v>1</v>
      </c>
      <c r="Q1408" s="77" t="b">
        <f t="shared" si="194"/>
        <v>1</v>
      </c>
      <c r="R1408" s="77">
        <f t="shared" si="195"/>
        <v>0</v>
      </c>
      <c r="T1408" s="77">
        <v>1397</v>
      </c>
    </row>
    <row r="1409" spans="1:20" s="5" customFormat="1" hidden="1" outlineLevel="1">
      <c r="A1409" s="29"/>
      <c r="B1409" s="613"/>
      <c r="C1409" s="616"/>
      <c r="D1409" s="30"/>
      <c r="E1409" s="265" t="s">
        <v>1095</v>
      </c>
      <c r="F1409" s="265" t="s">
        <v>1096</v>
      </c>
      <c r="G1409" s="904"/>
      <c r="H1409" s="32"/>
      <c r="I1409" s="315"/>
      <c r="J1409" s="159"/>
      <c r="K1409" s="58"/>
      <c r="L1409" s="199"/>
      <c r="M1409" s="200"/>
      <c r="O1409" s="77" t="b">
        <f t="shared" si="192"/>
        <v>1</v>
      </c>
      <c r="P1409" s="77" t="b">
        <f t="shared" si="193"/>
        <v>1</v>
      </c>
      <c r="Q1409" s="77" t="b">
        <f t="shared" si="194"/>
        <v>1</v>
      </c>
      <c r="R1409" s="77">
        <f t="shared" si="195"/>
        <v>0</v>
      </c>
      <c r="T1409" s="77">
        <v>1398</v>
      </c>
    </row>
    <row r="1410" spans="1:20" s="5" customFormat="1" hidden="1" outlineLevel="1">
      <c r="A1410" s="29"/>
      <c r="B1410" s="606">
        <v>400</v>
      </c>
      <c r="C1410" s="607">
        <v>421</v>
      </c>
      <c r="D1410" s="146">
        <v>21</v>
      </c>
      <c r="E1410" s="38" t="s">
        <v>873</v>
      </c>
      <c r="F1410" s="38" t="s">
        <v>873</v>
      </c>
      <c r="G1410" s="904">
        <v>80</v>
      </c>
      <c r="H1410" s="32" t="s">
        <v>725</v>
      </c>
      <c r="I1410" s="315"/>
      <c r="J1410" s="159">
        <v>0</v>
      </c>
      <c r="K1410" s="58">
        <v>0</v>
      </c>
      <c r="L1410" s="199">
        <f t="shared" ref="L1410:L1425" si="198">J1410+K1410</f>
        <v>0</v>
      </c>
      <c r="M1410" s="200">
        <f t="shared" ref="M1410:M1425" si="199">L1410*(G1410+I1410)</f>
        <v>0</v>
      </c>
      <c r="O1410" s="77" t="b">
        <f t="shared" si="192"/>
        <v>0</v>
      </c>
      <c r="P1410" s="77" t="b">
        <f t="shared" si="193"/>
        <v>0</v>
      </c>
      <c r="Q1410" s="77" t="b">
        <f t="shared" si="194"/>
        <v>0</v>
      </c>
      <c r="R1410" s="77">
        <f t="shared" si="195"/>
        <v>0</v>
      </c>
      <c r="T1410" s="77">
        <v>1399</v>
      </c>
    </row>
    <row r="1411" spans="1:20" s="5" customFormat="1" hidden="1" outlineLevel="1">
      <c r="A1411" s="29"/>
      <c r="B1411" s="606">
        <v>400</v>
      </c>
      <c r="C1411" s="607">
        <v>421</v>
      </c>
      <c r="D1411" s="146">
        <v>22</v>
      </c>
      <c r="E1411" s="38" t="s">
        <v>1097</v>
      </c>
      <c r="F1411" s="38" t="s">
        <v>1098</v>
      </c>
      <c r="G1411" s="904">
        <v>80</v>
      </c>
      <c r="H1411" s="32" t="s">
        <v>725</v>
      </c>
      <c r="I1411" s="315"/>
      <c r="J1411" s="159">
        <v>0</v>
      </c>
      <c r="K1411" s="58">
        <v>0</v>
      </c>
      <c r="L1411" s="199">
        <f t="shared" si="198"/>
        <v>0</v>
      </c>
      <c r="M1411" s="200">
        <f t="shared" si="199"/>
        <v>0</v>
      </c>
      <c r="O1411" s="77" t="b">
        <f t="shared" si="192"/>
        <v>0</v>
      </c>
      <c r="P1411" s="77" t="b">
        <f t="shared" si="193"/>
        <v>0</v>
      </c>
      <c r="Q1411" s="77" t="b">
        <f t="shared" si="194"/>
        <v>0</v>
      </c>
      <c r="R1411" s="77">
        <f t="shared" si="195"/>
        <v>0</v>
      </c>
      <c r="T1411" s="77">
        <v>1400</v>
      </c>
    </row>
    <row r="1412" spans="1:20" s="5" customFormat="1" hidden="1" outlineLevel="1">
      <c r="A1412" s="29"/>
      <c r="B1412" s="606">
        <v>400</v>
      </c>
      <c r="C1412" s="607">
        <v>421</v>
      </c>
      <c r="D1412" s="146">
        <v>23</v>
      </c>
      <c r="E1412" s="38" t="s">
        <v>876</v>
      </c>
      <c r="F1412" s="38" t="s">
        <v>876</v>
      </c>
      <c r="G1412" s="904">
        <v>60</v>
      </c>
      <c r="H1412" s="32" t="s">
        <v>725</v>
      </c>
      <c r="I1412" s="315"/>
      <c r="J1412" s="159">
        <v>0</v>
      </c>
      <c r="K1412" s="58">
        <v>0</v>
      </c>
      <c r="L1412" s="199">
        <f t="shared" si="198"/>
        <v>0</v>
      </c>
      <c r="M1412" s="200">
        <f t="shared" si="199"/>
        <v>0</v>
      </c>
      <c r="O1412" s="77" t="b">
        <f t="shared" si="192"/>
        <v>0</v>
      </c>
      <c r="P1412" s="77" t="b">
        <f t="shared" si="193"/>
        <v>0</v>
      </c>
      <c r="Q1412" s="77" t="b">
        <f t="shared" si="194"/>
        <v>0</v>
      </c>
      <c r="R1412" s="77">
        <f t="shared" si="195"/>
        <v>0</v>
      </c>
      <c r="T1412" s="77">
        <v>1401</v>
      </c>
    </row>
    <row r="1413" spans="1:20" s="5" customFormat="1" hidden="1" outlineLevel="1">
      <c r="A1413" s="29"/>
      <c r="B1413" s="606">
        <v>400</v>
      </c>
      <c r="C1413" s="607">
        <v>421</v>
      </c>
      <c r="D1413" s="146">
        <v>24</v>
      </c>
      <c r="E1413" s="38" t="s">
        <v>1097</v>
      </c>
      <c r="F1413" s="38" t="s">
        <v>1098</v>
      </c>
      <c r="G1413" s="904">
        <v>60</v>
      </c>
      <c r="H1413" s="32" t="s">
        <v>725</v>
      </c>
      <c r="I1413" s="315"/>
      <c r="J1413" s="159">
        <v>0</v>
      </c>
      <c r="K1413" s="58">
        <v>0</v>
      </c>
      <c r="L1413" s="199">
        <f t="shared" si="198"/>
        <v>0</v>
      </c>
      <c r="M1413" s="200">
        <f t="shared" si="199"/>
        <v>0</v>
      </c>
      <c r="O1413" s="77" t="b">
        <f t="shared" si="192"/>
        <v>0</v>
      </c>
      <c r="P1413" s="77" t="b">
        <f t="shared" si="193"/>
        <v>0</v>
      </c>
      <c r="Q1413" s="77" t="b">
        <f t="shared" si="194"/>
        <v>0</v>
      </c>
      <c r="R1413" s="77">
        <f t="shared" si="195"/>
        <v>0</v>
      </c>
      <c r="T1413" s="77">
        <v>1402</v>
      </c>
    </row>
    <row r="1414" spans="1:20" s="5" customFormat="1" hidden="1" outlineLevel="1">
      <c r="A1414" s="29"/>
      <c r="B1414" s="606">
        <v>400</v>
      </c>
      <c r="C1414" s="607">
        <v>421</v>
      </c>
      <c r="D1414" s="146">
        <v>25</v>
      </c>
      <c r="E1414" s="38" t="s">
        <v>877</v>
      </c>
      <c r="F1414" s="38" t="s">
        <v>877</v>
      </c>
      <c r="G1414" s="904">
        <v>98</v>
      </c>
      <c r="H1414" s="32" t="s">
        <v>725</v>
      </c>
      <c r="I1414" s="315"/>
      <c r="J1414" s="159">
        <v>0</v>
      </c>
      <c r="K1414" s="58">
        <v>0</v>
      </c>
      <c r="L1414" s="199">
        <f t="shared" si="198"/>
        <v>0</v>
      </c>
      <c r="M1414" s="200">
        <f t="shared" si="199"/>
        <v>0</v>
      </c>
      <c r="O1414" s="77" t="b">
        <f t="shared" si="192"/>
        <v>0</v>
      </c>
      <c r="P1414" s="77" t="b">
        <f t="shared" si="193"/>
        <v>0</v>
      </c>
      <c r="Q1414" s="77" t="b">
        <f t="shared" si="194"/>
        <v>0</v>
      </c>
      <c r="R1414" s="77">
        <f t="shared" si="195"/>
        <v>0</v>
      </c>
      <c r="T1414" s="77">
        <v>1403</v>
      </c>
    </row>
    <row r="1415" spans="1:20" s="5" customFormat="1" hidden="1" outlineLevel="1">
      <c r="A1415" s="29"/>
      <c r="B1415" s="606">
        <v>400</v>
      </c>
      <c r="C1415" s="607">
        <v>421</v>
      </c>
      <c r="D1415" s="146">
        <v>26</v>
      </c>
      <c r="E1415" s="38" t="s">
        <v>1097</v>
      </c>
      <c r="F1415" s="38" t="s">
        <v>1098</v>
      </c>
      <c r="G1415" s="904">
        <v>98</v>
      </c>
      <c r="H1415" s="32" t="s">
        <v>725</v>
      </c>
      <c r="I1415" s="315"/>
      <c r="J1415" s="159">
        <v>0</v>
      </c>
      <c r="K1415" s="58">
        <v>0</v>
      </c>
      <c r="L1415" s="199">
        <f t="shared" si="198"/>
        <v>0</v>
      </c>
      <c r="M1415" s="200">
        <f t="shared" si="199"/>
        <v>0</v>
      </c>
      <c r="O1415" s="77" t="b">
        <f t="shared" si="192"/>
        <v>0</v>
      </c>
      <c r="P1415" s="77" t="b">
        <f t="shared" si="193"/>
        <v>0</v>
      </c>
      <c r="Q1415" s="77" t="b">
        <f t="shared" si="194"/>
        <v>0</v>
      </c>
      <c r="R1415" s="77">
        <f t="shared" si="195"/>
        <v>0</v>
      </c>
      <c r="T1415" s="77">
        <v>1404</v>
      </c>
    </row>
    <row r="1416" spans="1:20" s="5" customFormat="1" hidden="1" outlineLevel="1">
      <c r="A1416" s="29"/>
      <c r="B1416" s="606">
        <v>400</v>
      </c>
      <c r="C1416" s="607">
        <v>421</v>
      </c>
      <c r="D1416" s="146">
        <v>27</v>
      </c>
      <c r="E1416" s="38" t="s">
        <v>737</v>
      </c>
      <c r="F1416" s="38" t="s">
        <v>737</v>
      </c>
      <c r="G1416" s="904">
        <v>60</v>
      </c>
      <c r="H1416" s="32" t="s">
        <v>725</v>
      </c>
      <c r="I1416" s="315"/>
      <c r="J1416" s="159">
        <v>0</v>
      </c>
      <c r="K1416" s="58">
        <v>0</v>
      </c>
      <c r="L1416" s="199">
        <f t="shared" si="198"/>
        <v>0</v>
      </c>
      <c r="M1416" s="200">
        <f t="shared" si="199"/>
        <v>0</v>
      </c>
      <c r="O1416" s="77" t="b">
        <f t="shared" si="192"/>
        <v>0</v>
      </c>
      <c r="P1416" s="77" t="b">
        <f t="shared" si="193"/>
        <v>0</v>
      </c>
      <c r="Q1416" s="77" t="b">
        <f t="shared" si="194"/>
        <v>0</v>
      </c>
      <c r="R1416" s="77">
        <f t="shared" si="195"/>
        <v>0</v>
      </c>
      <c r="T1416" s="77">
        <v>1405</v>
      </c>
    </row>
    <row r="1417" spans="1:20" s="5" customFormat="1" hidden="1" outlineLevel="1">
      <c r="A1417" s="29"/>
      <c r="B1417" s="606">
        <v>400</v>
      </c>
      <c r="C1417" s="607">
        <v>421</v>
      </c>
      <c r="D1417" s="146">
        <v>28</v>
      </c>
      <c r="E1417" s="38" t="s">
        <v>1097</v>
      </c>
      <c r="F1417" s="38" t="s">
        <v>1098</v>
      </c>
      <c r="G1417" s="904">
        <v>60</v>
      </c>
      <c r="H1417" s="32" t="s">
        <v>725</v>
      </c>
      <c r="I1417" s="315"/>
      <c r="J1417" s="159">
        <v>0</v>
      </c>
      <c r="K1417" s="58">
        <v>0</v>
      </c>
      <c r="L1417" s="199">
        <f t="shared" si="198"/>
        <v>0</v>
      </c>
      <c r="M1417" s="200">
        <f t="shared" si="199"/>
        <v>0</v>
      </c>
      <c r="O1417" s="77" t="b">
        <f t="shared" si="192"/>
        <v>0</v>
      </c>
      <c r="P1417" s="77" t="b">
        <f t="shared" si="193"/>
        <v>0</v>
      </c>
      <c r="Q1417" s="77" t="b">
        <f t="shared" si="194"/>
        <v>0</v>
      </c>
      <c r="R1417" s="77">
        <f t="shared" si="195"/>
        <v>0</v>
      </c>
      <c r="T1417" s="77">
        <v>1406</v>
      </c>
    </row>
    <row r="1418" spans="1:20" s="5" customFormat="1" hidden="1" outlineLevel="1">
      <c r="A1418" s="29"/>
      <c r="B1418" s="606">
        <v>400</v>
      </c>
      <c r="C1418" s="607">
        <v>421</v>
      </c>
      <c r="D1418" s="146">
        <v>29</v>
      </c>
      <c r="E1418" s="38" t="s">
        <v>739</v>
      </c>
      <c r="F1418" s="38" t="s">
        <v>739</v>
      </c>
      <c r="G1418" s="904">
        <v>244</v>
      </c>
      <c r="H1418" s="32" t="s">
        <v>725</v>
      </c>
      <c r="I1418" s="315"/>
      <c r="J1418" s="159">
        <v>0</v>
      </c>
      <c r="K1418" s="58">
        <v>0</v>
      </c>
      <c r="L1418" s="199">
        <f t="shared" si="198"/>
        <v>0</v>
      </c>
      <c r="M1418" s="200">
        <f t="shared" si="199"/>
        <v>0</v>
      </c>
      <c r="O1418" s="77" t="b">
        <f t="shared" si="192"/>
        <v>0</v>
      </c>
      <c r="P1418" s="77" t="b">
        <f t="shared" si="193"/>
        <v>0</v>
      </c>
      <c r="Q1418" s="77" t="b">
        <f t="shared" si="194"/>
        <v>0</v>
      </c>
      <c r="R1418" s="77">
        <f t="shared" si="195"/>
        <v>0</v>
      </c>
      <c r="T1418" s="77">
        <v>1407</v>
      </c>
    </row>
    <row r="1419" spans="1:20" s="5" customFormat="1" hidden="1" outlineLevel="1">
      <c r="A1419" s="29"/>
      <c r="B1419" s="606">
        <v>400</v>
      </c>
      <c r="C1419" s="607">
        <v>421</v>
      </c>
      <c r="D1419" s="146">
        <v>30</v>
      </c>
      <c r="E1419" s="38" t="s">
        <v>1097</v>
      </c>
      <c r="F1419" s="38" t="s">
        <v>1098</v>
      </c>
      <c r="G1419" s="904">
        <f>G1418</f>
        <v>244</v>
      </c>
      <c r="H1419" s="32" t="s">
        <v>725</v>
      </c>
      <c r="I1419" s="315"/>
      <c r="J1419" s="159">
        <v>0</v>
      </c>
      <c r="K1419" s="58">
        <v>0</v>
      </c>
      <c r="L1419" s="199">
        <f t="shared" si="198"/>
        <v>0</v>
      </c>
      <c r="M1419" s="200">
        <f t="shared" si="199"/>
        <v>0</v>
      </c>
      <c r="O1419" s="77" t="b">
        <f t="shared" si="192"/>
        <v>0</v>
      </c>
      <c r="P1419" s="77" t="b">
        <f t="shared" si="193"/>
        <v>0</v>
      </c>
      <c r="Q1419" s="77" t="b">
        <f t="shared" si="194"/>
        <v>0</v>
      </c>
      <c r="R1419" s="77">
        <f t="shared" si="195"/>
        <v>0</v>
      </c>
      <c r="T1419" s="77">
        <v>1408</v>
      </c>
    </row>
    <row r="1420" spans="1:20" s="5" customFormat="1" hidden="1" outlineLevel="1">
      <c r="A1420" s="29"/>
      <c r="B1420" s="606">
        <v>400</v>
      </c>
      <c r="C1420" s="607">
        <v>421</v>
      </c>
      <c r="D1420" s="146">
        <v>31</v>
      </c>
      <c r="E1420" s="38" t="s">
        <v>874</v>
      </c>
      <c r="F1420" s="38" t="s">
        <v>874</v>
      </c>
      <c r="G1420" s="904">
        <v>70</v>
      </c>
      <c r="H1420" s="32" t="s">
        <v>725</v>
      </c>
      <c r="I1420" s="315"/>
      <c r="J1420" s="159">
        <v>0</v>
      </c>
      <c r="K1420" s="58">
        <v>0</v>
      </c>
      <c r="L1420" s="199">
        <f t="shared" si="198"/>
        <v>0</v>
      </c>
      <c r="M1420" s="200">
        <f t="shared" si="199"/>
        <v>0</v>
      </c>
      <c r="O1420" s="77" t="b">
        <f t="shared" si="192"/>
        <v>0</v>
      </c>
      <c r="P1420" s="77" t="b">
        <f t="shared" si="193"/>
        <v>0</v>
      </c>
      <c r="Q1420" s="77" t="b">
        <f t="shared" si="194"/>
        <v>0</v>
      </c>
      <c r="R1420" s="77">
        <f t="shared" si="195"/>
        <v>0</v>
      </c>
      <c r="T1420" s="77">
        <v>1409</v>
      </c>
    </row>
    <row r="1421" spans="1:20" s="5" customFormat="1" hidden="1" outlineLevel="1">
      <c r="A1421" s="29"/>
      <c r="B1421" s="606">
        <v>400</v>
      </c>
      <c r="C1421" s="607">
        <v>421</v>
      </c>
      <c r="D1421" s="146">
        <v>32</v>
      </c>
      <c r="E1421" s="38" t="s">
        <v>1097</v>
      </c>
      <c r="F1421" s="38" t="s">
        <v>1098</v>
      </c>
      <c r="G1421" s="904">
        <v>70</v>
      </c>
      <c r="H1421" s="32" t="s">
        <v>725</v>
      </c>
      <c r="I1421" s="315"/>
      <c r="J1421" s="159">
        <v>0</v>
      </c>
      <c r="K1421" s="58">
        <v>0</v>
      </c>
      <c r="L1421" s="199">
        <f t="shared" si="198"/>
        <v>0</v>
      </c>
      <c r="M1421" s="200">
        <f t="shared" si="199"/>
        <v>0</v>
      </c>
      <c r="O1421" s="77" t="b">
        <f t="shared" si="192"/>
        <v>0</v>
      </c>
      <c r="P1421" s="77" t="b">
        <f t="shared" si="193"/>
        <v>0</v>
      </c>
      <c r="Q1421" s="77" t="b">
        <f t="shared" si="194"/>
        <v>0</v>
      </c>
      <c r="R1421" s="77">
        <f t="shared" si="195"/>
        <v>0</v>
      </c>
      <c r="T1421" s="77">
        <v>1410</v>
      </c>
    </row>
    <row r="1422" spans="1:20" s="5" customFormat="1" hidden="1" outlineLevel="1">
      <c r="A1422" s="29"/>
      <c r="B1422" s="606">
        <v>400</v>
      </c>
      <c r="C1422" s="607">
        <v>421</v>
      </c>
      <c r="D1422" s="146">
        <v>33</v>
      </c>
      <c r="E1422" s="38" t="s">
        <v>875</v>
      </c>
      <c r="F1422" s="38" t="s">
        <v>875</v>
      </c>
      <c r="G1422" s="904">
        <v>6</v>
      </c>
      <c r="H1422" s="32" t="s">
        <v>725</v>
      </c>
      <c r="I1422" s="315"/>
      <c r="J1422" s="159">
        <v>0</v>
      </c>
      <c r="K1422" s="58">
        <v>0</v>
      </c>
      <c r="L1422" s="199">
        <f t="shared" si="198"/>
        <v>0</v>
      </c>
      <c r="M1422" s="200">
        <f t="shared" si="199"/>
        <v>0</v>
      </c>
      <c r="O1422" s="77" t="b">
        <f t="shared" si="192"/>
        <v>0</v>
      </c>
      <c r="P1422" s="77" t="b">
        <f t="shared" si="193"/>
        <v>0</v>
      </c>
      <c r="Q1422" s="77" t="b">
        <f t="shared" si="194"/>
        <v>0</v>
      </c>
      <c r="R1422" s="77">
        <f t="shared" si="195"/>
        <v>0</v>
      </c>
      <c r="T1422" s="77">
        <v>1411</v>
      </c>
    </row>
    <row r="1423" spans="1:20" s="5" customFormat="1" hidden="1" outlineLevel="1">
      <c r="A1423" s="29"/>
      <c r="B1423" s="606">
        <v>400</v>
      </c>
      <c r="C1423" s="607">
        <v>421</v>
      </c>
      <c r="D1423" s="146">
        <v>34</v>
      </c>
      <c r="E1423" s="38" t="s">
        <v>1097</v>
      </c>
      <c r="F1423" s="38" t="s">
        <v>1098</v>
      </c>
      <c r="G1423" s="904">
        <v>6</v>
      </c>
      <c r="H1423" s="32" t="s">
        <v>725</v>
      </c>
      <c r="I1423" s="315"/>
      <c r="J1423" s="159">
        <v>0</v>
      </c>
      <c r="K1423" s="58">
        <v>0</v>
      </c>
      <c r="L1423" s="199">
        <f t="shared" si="198"/>
        <v>0</v>
      </c>
      <c r="M1423" s="200">
        <f t="shared" si="199"/>
        <v>0</v>
      </c>
      <c r="O1423" s="77" t="b">
        <f t="shared" si="192"/>
        <v>0</v>
      </c>
      <c r="P1423" s="77" t="b">
        <f t="shared" si="193"/>
        <v>0</v>
      </c>
      <c r="Q1423" s="77" t="b">
        <f t="shared" si="194"/>
        <v>0</v>
      </c>
      <c r="R1423" s="77">
        <f t="shared" si="195"/>
        <v>0</v>
      </c>
      <c r="T1423" s="77">
        <v>1412</v>
      </c>
    </row>
    <row r="1424" spans="1:20" s="5" customFormat="1" hidden="1" outlineLevel="1">
      <c r="A1424" s="29"/>
      <c r="B1424" s="606">
        <v>400</v>
      </c>
      <c r="C1424" s="607">
        <v>421</v>
      </c>
      <c r="D1424" s="146">
        <v>35</v>
      </c>
      <c r="E1424" s="38" t="s">
        <v>955</v>
      </c>
      <c r="F1424" s="38" t="s">
        <v>955</v>
      </c>
      <c r="G1424" s="904">
        <v>2</v>
      </c>
      <c r="H1424" s="32" t="s">
        <v>725</v>
      </c>
      <c r="I1424" s="315"/>
      <c r="J1424" s="159">
        <v>0</v>
      </c>
      <c r="K1424" s="58">
        <v>0</v>
      </c>
      <c r="L1424" s="199">
        <f t="shared" si="198"/>
        <v>0</v>
      </c>
      <c r="M1424" s="200">
        <f t="shared" si="199"/>
        <v>0</v>
      </c>
      <c r="O1424" s="77" t="b">
        <f t="shared" si="192"/>
        <v>0</v>
      </c>
      <c r="P1424" s="77" t="b">
        <f t="shared" si="193"/>
        <v>0</v>
      </c>
      <c r="Q1424" s="77" t="b">
        <f t="shared" si="194"/>
        <v>0</v>
      </c>
      <c r="R1424" s="77">
        <f t="shared" si="195"/>
        <v>0</v>
      </c>
      <c r="T1424" s="77">
        <v>1413</v>
      </c>
    </row>
    <row r="1425" spans="1:20" s="5" customFormat="1" hidden="1" outlineLevel="1">
      <c r="A1425" s="29"/>
      <c r="B1425" s="606">
        <v>400</v>
      </c>
      <c r="C1425" s="607">
        <v>421</v>
      </c>
      <c r="D1425" s="146">
        <v>36</v>
      </c>
      <c r="E1425" s="38" t="s">
        <v>1097</v>
      </c>
      <c r="F1425" s="38" t="s">
        <v>1098</v>
      </c>
      <c r="G1425" s="904">
        <v>2</v>
      </c>
      <c r="H1425" s="32" t="s">
        <v>725</v>
      </c>
      <c r="I1425" s="315"/>
      <c r="J1425" s="159">
        <v>0</v>
      </c>
      <c r="K1425" s="58">
        <v>0</v>
      </c>
      <c r="L1425" s="199">
        <f t="shared" si="198"/>
        <v>0</v>
      </c>
      <c r="M1425" s="200">
        <f t="shared" si="199"/>
        <v>0</v>
      </c>
      <c r="O1425" s="77" t="b">
        <f t="shared" si="192"/>
        <v>0</v>
      </c>
      <c r="P1425" s="77" t="b">
        <f t="shared" si="193"/>
        <v>0</v>
      </c>
      <c r="Q1425" s="77" t="b">
        <f t="shared" si="194"/>
        <v>0</v>
      </c>
      <c r="R1425" s="77">
        <f t="shared" si="195"/>
        <v>0</v>
      </c>
      <c r="T1425" s="77">
        <v>1414</v>
      </c>
    </row>
    <row r="1426" spans="1:20" s="5" customFormat="1" hidden="1" outlineLevel="1">
      <c r="A1426" s="29"/>
      <c r="B1426" s="613"/>
      <c r="C1426" s="616"/>
      <c r="D1426" s="30"/>
      <c r="E1426" s="38"/>
      <c r="F1426" s="38"/>
      <c r="G1426" s="904"/>
      <c r="H1426" s="32"/>
      <c r="I1426" s="315"/>
      <c r="J1426" s="159"/>
      <c r="K1426" s="58"/>
      <c r="L1426" s="199"/>
      <c r="M1426" s="200"/>
      <c r="O1426" s="77" t="b">
        <f t="shared" si="192"/>
        <v>1</v>
      </c>
      <c r="P1426" s="77" t="b">
        <f t="shared" si="193"/>
        <v>1</v>
      </c>
      <c r="Q1426" s="77" t="b">
        <f t="shared" si="194"/>
        <v>1</v>
      </c>
      <c r="R1426" s="77">
        <f t="shared" si="195"/>
        <v>0</v>
      </c>
      <c r="T1426" s="77">
        <v>1415</v>
      </c>
    </row>
    <row r="1427" spans="1:20" s="5" customFormat="1" hidden="1" outlineLevel="1">
      <c r="A1427" s="29"/>
      <c r="B1427" s="613"/>
      <c r="C1427" s="616"/>
      <c r="D1427" s="30"/>
      <c r="E1427" s="265" t="s">
        <v>1099</v>
      </c>
      <c r="F1427" s="265" t="s">
        <v>1100</v>
      </c>
      <c r="G1427" s="904"/>
      <c r="H1427" s="32"/>
      <c r="I1427" s="315"/>
      <c r="J1427" s="159"/>
      <c r="K1427" s="58"/>
      <c r="L1427" s="199"/>
      <c r="M1427" s="200"/>
      <c r="O1427" s="77" t="b">
        <f t="shared" ref="O1427:O1490" si="200">ISBLANK(D1427)</f>
        <v>1</v>
      </c>
      <c r="P1427" s="77" t="b">
        <f t="shared" ref="P1427:P1490" si="201">ISBLANK(G1427)</f>
        <v>1</v>
      </c>
      <c r="Q1427" s="77" t="b">
        <f t="shared" ref="Q1427:Q1490" si="202">ISBLANK(M1427)</f>
        <v>1</v>
      </c>
      <c r="R1427" s="77">
        <f t="shared" ref="R1427:R1490" si="203">IF(AND(O1427=P1427,O1427=Q1427),,"!!!")</f>
        <v>0</v>
      </c>
      <c r="T1427" s="77">
        <v>1416</v>
      </c>
    </row>
    <row r="1428" spans="1:20" s="5" customFormat="1" ht="56.25" hidden="1" outlineLevel="1">
      <c r="A1428" s="29"/>
      <c r="B1428" s="613"/>
      <c r="C1428" s="616"/>
      <c r="D1428" s="30"/>
      <c r="E1428" s="38" t="s">
        <v>5777</v>
      </c>
      <c r="F1428" s="38" t="s">
        <v>5778</v>
      </c>
      <c r="G1428" s="904"/>
      <c r="H1428" s="32"/>
      <c r="I1428" s="315"/>
      <c r="J1428" s="159"/>
      <c r="K1428" s="58"/>
      <c r="L1428" s="199"/>
      <c r="M1428" s="200"/>
      <c r="O1428" s="77" t="b">
        <f t="shared" si="200"/>
        <v>1</v>
      </c>
      <c r="P1428" s="77" t="b">
        <f t="shared" si="201"/>
        <v>1</v>
      </c>
      <c r="Q1428" s="77" t="b">
        <f t="shared" si="202"/>
        <v>1</v>
      </c>
      <c r="R1428" s="77">
        <f t="shared" si="203"/>
        <v>0</v>
      </c>
      <c r="T1428" s="77">
        <v>1417</v>
      </c>
    </row>
    <row r="1429" spans="1:20" s="5" customFormat="1" hidden="1" outlineLevel="1">
      <c r="A1429" s="29"/>
      <c r="B1429" s="606">
        <v>400</v>
      </c>
      <c r="C1429" s="607">
        <v>421</v>
      </c>
      <c r="D1429" s="146">
        <v>37</v>
      </c>
      <c r="E1429" s="38" t="s">
        <v>874</v>
      </c>
      <c r="F1429" s="38" t="s">
        <v>874</v>
      </c>
      <c r="G1429" s="904">
        <v>4</v>
      </c>
      <c r="H1429" s="32" t="s">
        <v>742</v>
      </c>
      <c r="I1429" s="315"/>
      <c r="J1429" s="159">
        <v>0</v>
      </c>
      <c r="K1429" s="58">
        <v>0</v>
      </c>
      <c r="L1429" s="199">
        <f>J1429+K1429</f>
        <v>0</v>
      </c>
      <c r="M1429" s="200">
        <f>L1429*(G1429+I1429)</f>
        <v>0</v>
      </c>
      <c r="O1429" s="77" t="b">
        <f t="shared" si="200"/>
        <v>0</v>
      </c>
      <c r="P1429" s="77" t="b">
        <f t="shared" si="201"/>
        <v>0</v>
      </c>
      <c r="Q1429" s="77" t="b">
        <f t="shared" si="202"/>
        <v>0</v>
      </c>
      <c r="R1429" s="77">
        <f t="shared" si="203"/>
        <v>0</v>
      </c>
      <c r="T1429" s="77">
        <v>1418</v>
      </c>
    </row>
    <row r="1430" spans="1:20" s="5" customFormat="1" hidden="1" outlineLevel="1">
      <c r="A1430" s="29"/>
      <c r="B1430" s="606">
        <v>400</v>
      </c>
      <c r="C1430" s="607">
        <v>421</v>
      </c>
      <c r="D1430" s="146">
        <v>38</v>
      </c>
      <c r="E1430" s="38" t="s">
        <v>875</v>
      </c>
      <c r="F1430" s="38" t="s">
        <v>875</v>
      </c>
      <c r="G1430" s="904">
        <v>5</v>
      </c>
      <c r="H1430" s="32" t="s">
        <v>742</v>
      </c>
      <c r="I1430" s="315"/>
      <c r="J1430" s="159">
        <v>0</v>
      </c>
      <c r="K1430" s="58">
        <v>0</v>
      </c>
      <c r="L1430" s="199">
        <f>J1430+K1430</f>
        <v>0</v>
      </c>
      <c r="M1430" s="200">
        <f>L1430*(G1430+I1430)</f>
        <v>0</v>
      </c>
      <c r="O1430" s="77" t="b">
        <f t="shared" si="200"/>
        <v>0</v>
      </c>
      <c r="P1430" s="77" t="b">
        <f t="shared" si="201"/>
        <v>0</v>
      </c>
      <c r="Q1430" s="77" t="b">
        <f t="shared" si="202"/>
        <v>0</v>
      </c>
      <c r="R1430" s="77">
        <f t="shared" si="203"/>
        <v>0</v>
      </c>
      <c r="T1430" s="77">
        <v>1419</v>
      </c>
    </row>
    <row r="1431" spans="1:20" s="5" customFormat="1" hidden="1" outlineLevel="1">
      <c r="A1431" s="29"/>
      <c r="B1431" s="606">
        <v>400</v>
      </c>
      <c r="C1431" s="607">
        <v>421</v>
      </c>
      <c r="D1431" s="146">
        <v>39</v>
      </c>
      <c r="E1431" s="38" t="s">
        <v>746</v>
      </c>
      <c r="F1431" s="38" t="s">
        <v>746</v>
      </c>
      <c r="G1431" s="904">
        <v>9</v>
      </c>
      <c r="H1431" s="32" t="s">
        <v>742</v>
      </c>
      <c r="I1431" s="315"/>
      <c r="J1431" s="159">
        <v>0</v>
      </c>
      <c r="K1431" s="58">
        <v>0</v>
      </c>
      <c r="L1431" s="199">
        <f>J1431+K1431</f>
        <v>0</v>
      </c>
      <c r="M1431" s="200">
        <f>L1431*(G1431+I1431)</f>
        <v>0</v>
      </c>
      <c r="O1431" s="77" t="b">
        <f t="shared" si="200"/>
        <v>0</v>
      </c>
      <c r="P1431" s="77" t="b">
        <f t="shared" si="201"/>
        <v>0</v>
      </c>
      <c r="Q1431" s="77" t="b">
        <f t="shared" si="202"/>
        <v>0</v>
      </c>
      <c r="R1431" s="77">
        <f t="shared" si="203"/>
        <v>0</v>
      </c>
      <c r="T1431" s="77">
        <v>1420</v>
      </c>
    </row>
    <row r="1432" spans="1:20" s="5" customFormat="1" ht="45" hidden="1" outlineLevel="1">
      <c r="A1432" s="29"/>
      <c r="B1432" s="613"/>
      <c r="C1432" s="616"/>
      <c r="D1432" s="30"/>
      <c r="E1432" s="108" t="s">
        <v>1101</v>
      </c>
      <c r="F1432" s="108" t="s">
        <v>1102</v>
      </c>
      <c r="G1432" s="904"/>
      <c r="H1432" s="32"/>
      <c r="I1432" s="315"/>
      <c r="J1432" s="159"/>
      <c r="K1432" s="58"/>
      <c r="L1432" s="199"/>
      <c r="M1432" s="200"/>
      <c r="O1432" s="77" t="b">
        <f t="shared" si="200"/>
        <v>1</v>
      </c>
      <c r="P1432" s="77" t="b">
        <f t="shared" si="201"/>
        <v>1</v>
      </c>
      <c r="Q1432" s="77" t="b">
        <f t="shared" si="202"/>
        <v>1</v>
      </c>
      <c r="R1432" s="77">
        <f t="shared" si="203"/>
        <v>0</v>
      </c>
      <c r="T1432" s="77">
        <v>1421</v>
      </c>
    </row>
    <row r="1433" spans="1:20" s="5" customFormat="1" hidden="1" outlineLevel="1">
      <c r="A1433" s="29"/>
      <c r="B1433" s="606">
        <v>400</v>
      </c>
      <c r="C1433" s="607">
        <v>421</v>
      </c>
      <c r="D1433" s="146">
        <v>40</v>
      </c>
      <c r="E1433" s="38" t="s">
        <v>873</v>
      </c>
      <c r="F1433" s="38" t="s">
        <v>873</v>
      </c>
      <c r="G1433" s="904">
        <v>13</v>
      </c>
      <c r="H1433" s="32" t="s">
        <v>742</v>
      </c>
      <c r="I1433" s="315"/>
      <c r="J1433" s="159">
        <v>0</v>
      </c>
      <c r="K1433" s="58">
        <v>0</v>
      </c>
      <c r="L1433" s="199">
        <f>J1433+K1433</f>
        <v>0</v>
      </c>
      <c r="M1433" s="200">
        <f>L1433*(G1433+I1433)</f>
        <v>0</v>
      </c>
      <c r="O1433" s="77" t="b">
        <f t="shared" si="200"/>
        <v>0</v>
      </c>
      <c r="P1433" s="77" t="b">
        <f t="shared" si="201"/>
        <v>0</v>
      </c>
      <c r="Q1433" s="77" t="b">
        <f t="shared" si="202"/>
        <v>0</v>
      </c>
      <c r="R1433" s="77">
        <f t="shared" si="203"/>
        <v>0</v>
      </c>
      <c r="T1433" s="77">
        <v>1422</v>
      </c>
    </row>
    <row r="1434" spans="1:20" s="5" customFormat="1" hidden="1" outlineLevel="1">
      <c r="A1434" s="29"/>
      <c r="B1434" s="606">
        <v>400</v>
      </c>
      <c r="C1434" s="607">
        <v>421</v>
      </c>
      <c r="D1434" s="146">
        <v>41</v>
      </c>
      <c r="E1434" s="38" t="s">
        <v>876</v>
      </c>
      <c r="F1434" s="38" t="s">
        <v>876</v>
      </c>
      <c r="G1434" s="904">
        <v>3</v>
      </c>
      <c r="H1434" s="32" t="s">
        <v>742</v>
      </c>
      <c r="I1434" s="315"/>
      <c r="J1434" s="159">
        <v>0</v>
      </c>
      <c r="K1434" s="58">
        <v>0</v>
      </c>
      <c r="L1434" s="199">
        <f>J1434+K1434</f>
        <v>0</v>
      </c>
      <c r="M1434" s="200">
        <f>L1434*(G1434+I1434)</f>
        <v>0</v>
      </c>
      <c r="O1434" s="77" t="b">
        <f t="shared" si="200"/>
        <v>0</v>
      </c>
      <c r="P1434" s="77" t="b">
        <f t="shared" si="201"/>
        <v>0</v>
      </c>
      <c r="Q1434" s="77" t="b">
        <f t="shared" si="202"/>
        <v>0</v>
      </c>
      <c r="R1434" s="77">
        <f t="shared" si="203"/>
        <v>0</v>
      </c>
      <c r="T1434" s="77">
        <v>1423</v>
      </c>
    </row>
    <row r="1435" spans="1:20" s="5" customFormat="1" hidden="1" outlineLevel="1">
      <c r="A1435" s="29"/>
      <c r="B1435" s="606">
        <v>400</v>
      </c>
      <c r="C1435" s="607">
        <v>421</v>
      </c>
      <c r="D1435" s="146">
        <v>42</v>
      </c>
      <c r="E1435" s="38" t="s">
        <v>877</v>
      </c>
      <c r="F1435" s="38" t="s">
        <v>877</v>
      </c>
      <c r="G1435" s="904">
        <v>9</v>
      </c>
      <c r="H1435" s="32" t="s">
        <v>742</v>
      </c>
      <c r="I1435" s="315"/>
      <c r="J1435" s="159">
        <v>0</v>
      </c>
      <c r="K1435" s="58">
        <v>0</v>
      </c>
      <c r="L1435" s="199">
        <f>J1435+K1435</f>
        <v>0</v>
      </c>
      <c r="M1435" s="200">
        <f>L1435*(G1435+I1435)</f>
        <v>0</v>
      </c>
      <c r="O1435" s="77" t="b">
        <f t="shared" si="200"/>
        <v>0</v>
      </c>
      <c r="P1435" s="77" t="b">
        <f t="shared" si="201"/>
        <v>0</v>
      </c>
      <c r="Q1435" s="77" t="b">
        <f t="shared" si="202"/>
        <v>0</v>
      </c>
      <c r="R1435" s="77">
        <f t="shared" si="203"/>
        <v>0</v>
      </c>
      <c r="T1435" s="77">
        <v>1424</v>
      </c>
    </row>
    <row r="1436" spans="1:20" s="5" customFormat="1" hidden="1" outlineLevel="1">
      <c r="A1436" s="29"/>
      <c r="B1436" s="606">
        <v>400</v>
      </c>
      <c r="C1436" s="607">
        <v>421</v>
      </c>
      <c r="D1436" s="146">
        <v>43</v>
      </c>
      <c r="E1436" s="38" t="s">
        <v>737</v>
      </c>
      <c r="F1436" s="38" t="s">
        <v>737</v>
      </c>
      <c r="G1436" s="904">
        <v>3</v>
      </c>
      <c r="H1436" s="32" t="s">
        <v>742</v>
      </c>
      <c r="I1436" s="315"/>
      <c r="J1436" s="159">
        <v>0</v>
      </c>
      <c r="K1436" s="58">
        <v>0</v>
      </c>
      <c r="L1436" s="199">
        <f>J1436+K1436</f>
        <v>0</v>
      </c>
      <c r="M1436" s="200">
        <f>L1436*(G1436+I1436)</f>
        <v>0</v>
      </c>
      <c r="O1436" s="77" t="b">
        <f t="shared" si="200"/>
        <v>0</v>
      </c>
      <c r="P1436" s="77" t="b">
        <f t="shared" si="201"/>
        <v>0</v>
      </c>
      <c r="Q1436" s="77" t="b">
        <f t="shared" si="202"/>
        <v>0</v>
      </c>
      <c r="R1436" s="77">
        <f t="shared" si="203"/>
        <v>0</v>
      </c>
      <c r="T1436" s="77">
        <v>1425</v>
      </c>
    </row>
    <row r="1437" spans="1:20" s="5" customFormat="1" hidden="1" outlineLevel="1">
      <c r="A1437" s="29"/>
      <c r="B1437" s="606">
        <v>400</v>
      </c>
      <c r="C1437" s="608">
        <v>421</v>
      </c>
      <c r="D1437" s="149">
        <v>44</v>
      </c>
      <c r="E1437" s="38" t="s">
        <v>739</v>
      </c>
      <c r="F1437" s="38" t="s">
        <v>739</v>
      </c>
      <c r="G1437" s="906">
        <v>14</v>
      </c>
      <c r="H1437" s="39" t="s">
        <v>742</v>
      </c>
      <c r="I1437" s="315"/>
      <c r="J1437" s="159">
        <v>0</v>
      </c>
      <c r="K1437" s="159">
        <v>0</v>
      </c>
      <c r="L1437" s="232">
        <f>J1437+K1437</f>
        <v>0</v>
      </c>
      <c r="M1437" s="200">
        <f>L1437*(G1437+I1437)</f>
        <v>0</v>
      </c>
      <c r="O1437" s="77" t="b">
        <f t="shared" si="200"/>
        <v>0</v>
      </c>
      <c r="P1437" s="77" t="b">
        <f t="shared" si="201"/>
        <v>0</v>
      </c>
      <c r="Q1437" s="77" t="b">
        <f t="shared" si="202"/>
        <v>0</v>
      </c>
      <c r="R1437" s="77">
        <f t="shared" si="203"/>
        <v>0</v>
      </c>
      <c r="T1437" s="77">
        <v>1426</v>
      </c>
    </row>
    <row r="1438" spans="1:20" s="5" customFormat="1" ht="45" hidden="1" outlineLevel="1">
      <c r="A1438" s="29"/>
      <c r="B1438" s="613"/>
      <c r="C1438" s="617"/>
      <c r="D1438" s="37"/>
      <c r="E1438" s="273" t="s">
        <v>5779</v>
      </c>
      <c r="F1438" s="273" t="s">
        <v>5780</v>
      </c>
      <c r="G1438" s="906"/>
      <c r="H1438" s="39"/>
      <c r="I1438" s="315"/>
      <c r="J1438" s="159"/>
      <c r="K1438" s="159"/>
      <c r="L1438" s="232"/>
      <c r="M1438" s="200"/>
      <c r="O1438" s="77" t="b">
        <f t="shared" si="200"/>
        <v>1</v>
      </c>
      <c r="P1438" s="77" t="b">
        <f t="shared" si="201"/>
        <v>1</v>
      </c>
      <c r="Q1438" s="77" t="b">
        <f t="shared" si="202"/>
        <v>1</v>
      </c>
      <c r="R1438" s="77">
        <f t="shared" si="203"/>
        <v>0</v>
      </c>
      <c r="T1438" s="77">
        <v>1427</v>
      </c>
    </row>
    <row r="1439" spans="1:20" s="5" customFormat="1" hidden="1" outlineLevel="1">
      <c r="A1439" s="29" t="s">
        <v>5251</v>
      </c>
      <c r="B1439" s="606">
        <v>400</v>
      </c>
      <c r="C1439" s="607">
        <v>421</v>
      </c>
      <c r="D1439" s="146">
        <v>45</v>
      </c>
      <c r="E1439" s="38" t="s">
        <v>876</v>
      </c>
      <c r="F1439" s="38" t="s">
        <v>876</v>
      </c>
      <c r="G1439" s="904">
        <v>15</v>
      </c>
      <c r="H1439" s="32" t="s">
        <v>742</v>
      </c>
      <c r="I1439" s="315"/>
      <c r="J1439" s="159">
        <v>0</v>
      </c>
      <c r="K1439" s="58">
        <v>0</v>
      </c>
      <c r="L1439" s="199">
        <f>J1439+K1439</f>
        <v>0</v>
      </c>
      <c r="M1439" s="200">
        <f>L1439*(G1439+I1439)</f>
        <v>0</v>
      </c>
      <c r="O1439" s="77" t="b">
        <f t="shared" si="200"/>
        <v>0</v>
      </c>
      <c r="P1439" s="77" t="b">
        <f t="shared" si="201"/>
        <v>0</v>
      </c>
      <c r="Q1439" s="77" t="b">
        <f t="shared" si="202"/>
        <v>0</v>
      </c>
      <c r="R1439" s="77">
        <f t="shared" si="203"/>
        <v>0</v>
      </c>
      <c r="T1439" s="77">
        <v>1428</v>
      </c>
    </row>
    <row r="1440" spans="1:20" s="5" customFormat="1" ht="56.25" hidden="1" outlineLevel="1">
      <c r="A1440" s="29"/>
      <c r="B1440" s="613"/>
      <c r="C1440" s="616"/>
      <c r="D1440" s="30"/>
      <c r="E1440" s="273" t="s">
        <v>5781</v>
      </c>
      <c r="F1440" s="273" t="s">
        <v>5782</v>
      </c>
      <c r="G1440" s="904"/>
      <c r="H1440" s="32"/>
      <c r="I1440" s="315"/>
      <c r="J1440" s="159"/>
      <c r="K1440" s="58"/>
      <c r="L1440" s="199"/>
      <c r="M1440" s="200"/>
      <c r="O1440" s="77" t="b">
        <f t="shared" si="200"/>
        <v>1</v>
      </c>
      <c r="P1440" s="77" t="b">
        <f t="shared" si="201"/>
        <v>1</v>
      </c>
      <c r="Q1440" s="77" t="b">
        <f t="shared" si="202"/>
        <v>1</v>
      </c>
      <c r="R1440" s="77">
        <f t="shared" si="203"/>
        <v>0</v>
      </c>
      <c r="T1440" s="77">
        <v>1429</v>
      </c>
    </row>
    <row r="1441" spans="1:20" s="5" customFormat="1" hidden="1" outlineLevel="1">
      <c r="A1441" s="29"/>
      <c r="B1441" s="606">
        <v>400</v>
      </c>
      <c r="C1441" s="607">
        <v>421</v>
      </c>
      <c r="D1441" s="146">
        <v>46</v>
      </c>
      <c r="E1441" s="38" t="s">
        <v>1103</v>
      </c>
      <c r="F1441" s="38" t="s">
        <v>1104</v>
      </c>
      <c r="G1441" s="904">
        <v>3</v>
      </c>
      <c r="H1441" s="32" t="s">
        <v>742</v>
      </c>
      <c r="I1441" s="315"/>
      <c r="J1441" s="159">
        <v>0</v>
      </c>
      <c r="K1441" s="58">
        <v>0</v>
      </c>
      <c r="L1441" s="199">
        <f>J1441+K1441</f>
        <v>0</v>
      </c>
      <c r="M1441" s="200">
        <f>L1441*(G1441+I1441)</f>
        <v>0</v>
      </c>
      <c r="O1441" s="77" t="b">
        <f t="shared" si="200"/>
        <v>0</v>
      </c>
      <c r="P1441" s="77" t="b">
        <f t="shared" si="201"/>
        <v>0</v>
      </c>
      <c r="Q1441" s="77" t="b">
        <f t="shared" si="202"/>
        <v>0</v>
      </c>
      <c r="R1441" s="77">
        <f t="shared" si="203"/>
        <v>0</v>
      </c>
      <c r="T1441" s="77">
        <v>1430</v>
      </c>
    </row>
    <row r="1442" spans="1:20" s="5" customFormat="1" ht="78.75" hidden="1" outlineLevel="1">
      <c r="A1442" s="29"/>
      <c r="B1442" s="613"/>
      <c r="C1442" s="616"/>
      <c r="D1442" s="30"/>
      <c r="E1442" s="120" t="s">
        <v>1105</v>
      </c>
      <c r="F1442" s="120" t="s">
        <v>1106</v>
      </c>
      <c r="G1442" s="904"/>
      <c r="H1442" s="32"/>
      <c r="I1442" s="315"/>
      <c r="J1442" s="159"/>
      <c r="K1442" s="58"/>
      <c r="L1442" s="199"/>
      <c r="M1442" s="200"/>
      <c r="O1442" s="77" t="b">
        <f t="shared" si="200"/>
        <v>1</v>
      </c>
      <c r="P1442" s="77" t="b">
        <f t="shared" si="201"/>
        <v>1</v>
      </c>
      <c r="Q1442" s="77" t="b">
        <f t="shared" si="202"/>
        <v>1</v>
      </c>
      <c r="R1442" s="77">
        <f t="shared" si="203"/>
        <v>0</v>
      </c>
      <c r="T1442" s="77">
        <v>1431</v>
      </c>
    </row>
    <row r="1443" spans="1:20" s="5" customFormat="1" hidden="1" outlineLevel="1">
      <c r="A1443" s="29"/>
      <c r="B1443" s="613"/>
      <c r="C1443" s="616"/>
      <c r="D1443" s="595" t="s">
        <v>5744</v>
      </c>
      <c r="E1443" s="38" t="s">
        <v>873</v>
      </c>
      <c r="F1443" s="38" t="s">
        <v>873</v>
      </c>
      <c r="G1443" s="904">
        <v>1</v>
      </c>
      <c r="H1443" s="32" t="s">
        <v>742</v>
      </c>
      <c r="I1443" s="315"/>
      <c r="J1443" s="159">
        <v>0</v>
      </c>
      <c r="K1443" s="58">
        <v>0</v>
      </c>
      <c r="L1443" s="199">
        <f>J1443+K1443</f>
        <v>0</v>
      </c>
      <c r="M1443" s="200">
        <f>G1443*L1443</f>
        <v>0</v>
      </c>
      <c r="O1443" s="77" t="b">
        <f t="shared" si="200"/>
        <v>0</v>
      </c>
      <c r="P1443" s="77" t="b">
        <f t="shared" si="201"/>
        <v>0</v>
      </c>
      <c r="Q1443" s="77" t="b">
        <f t="shared" si="202"/>
        <v>0</v>
      </c>
      <c r="R1443" s="77">
        <f t="shared" si="203"/>
        <v>0</v>
      </c>
      <c r="T1443" s="77">
        <v>1432</v>
      </c>
    </row>
    <row r="1444" spans="1:20" s="5" customFormat="1" hidden="1" outlineLevel="1">
      <c r="A1444" s="29"/>
      <c r="B1444" s="606">
        <v>400</v>
      </c>
      <c r="C1444" s="608">
        <v>421</v>
      </c>
      <c r="D1444" s="595" t="s">
        <v>5745</v>
      </c>
      <c r="E1444" s="38" t="s">
        <v>876</v>
      </c>
      <c r="F1444" s="38" t="s">
        <v>876</v>
      </c>
      <c r="G1444" s="906">
        <v>1</v>
      </c>
      <c r="H1444" s="39" t="s">
        <v>742</v>
      </c>
      <c r="I1444" s="315"/>
      <c r="J1444" s="159">
        <v>0</v>
      </c>
      <c r="K1444" s="159">
        <v>0</v>
      </c>
      <c r="L1444" s="232">
        <f>J1444+K1444</f>
        <v>0</v>
      </c>
      <c r="M1444" s="200">
        <f>L1444*(G1444+I1444)</f>
        <v>0</v>
      </c>
      <c r="O1444" s="77" t="b">
        <f t="shared" si="200"/>
        <v>0</v>
      </c>
      <c r="P1444" s="77" t="b">
        <f t="shared" si="201"/>
        <v>0</v>
      </c>
      <c r="Q1444" s="77" t="b">
        <f t="shared" si="202"/>
        <v>0</v>
      </c>
      <c r="R1444" s="77">
        <f t="shared" si="203"/>
        <v>0</v>
      </c>
      <c r="T1444" s="77">
        <v>1433</v>
      </c>
    </row>
    <row r="1445" spans="1:20" s="5" customFormat="1" hidden="1" outlineLevel="1">
      <c r="A1445" s="29"/>
      <c r="B1445" s="613"/>
      <c r="C1445" s="617"/>
      <c r="D1445" s="595" t="s">
        <v>5746</v>
      </c>
      <c r="E1445" s="38" t="s">
        <v>877</v>
      </c>
      <c r="F1445" s="38" t="s">
        <v>877</v>
      </c>
      <c r="G1445" s="906">
        <v>6</v>
      </c>
      <c r="H1445" s="39" t="s">
        <v>742</v>
      </c>
      <c r="I1445" s="315"/>
      <c r="J1445" s="159">
        <v>0</v>
      </c>
      <c r="K1445" s="159">
        <v>0</v>
      </c>
      <c r="L1445" s="232">
        <f>J1445+K1445</f>
        <v>0</v>
      </c>
      <c r="M1445" s="200">
        <f>L1445*(G1445+I1445)</f>
        <v>0</v>
      </c>
      <c r="O1445" s="77" t="b">
        <f t="shared" si="200"/>
        <v>0</v>
      </c>
      <c r="P1445" s="77" t="b">
        <f t="shared" si="201"/>
        <v>0</v>
      </c>
      <c r="Q1445" s="77" t="b">
        <f t="shared" si="202"/>
        <v>0</v>
      </c>
      <c r="R1445" s="77">
        <f t="shared" si="203"/>
        <v>0</v>
      </c>
      <c r="T1445" s="77">
        <v>1434</v>
      </c>
    </row>
    <row r="1446" spans="1:20" s="5" customFormat="1" ht="78.75" hidden="1" outlineLevel="1">
      <c r="A1446" s="29"/>
      <c r="B1446" s="613"/>
      <c r="C1446" s="617"/>
      <c r="D1446" s="37"/>
      <c r="E1446" s="120" t="s">
        <v>1107</v>
      </c>
      <c r="F1446" s="120" t="s">
        <v>1108</v>
      </c>
      <c r="G1446" s="906"/>
      <c r="H1446" s="39"/>
      <c r="I1446" s="315"/>
      <c r="J1446" s="159"/>
      <c r="K1446" s="159"/>
      <c r="L1446" s="232"/>
      <c r="M1446" s="200"/>
      <c r="O1446" s="77" t="b">
        <f t="shared" si="200"/>
        <v>1</v>
      </c>
      <c r="P1446" s="77" t="b">
        <f t="shared" si="201"/>
        <v>1</v>
      </c>
      <c r="Q1446" s="77" t="b">
        <f t="shared" si="202"/>
        <v>1</v>
      </c>
      <c r="R1446" s="77">
        <f t="shared" si="203"/>
        <v>0</v>
      </c>
      <c r="T1446" s="77">
        <v>1435</v>
      </c>
    </row>
    <row r="1447" spans="1:20" s="5" customFormat="1" hidden="1" outlineLevel="1">
      <c r="A1447" s="29"/>
      <c r="B1447" s="606">
        <v>400</v>
      </c>
      <c r="C1447" s="608">
        <v>421</v>
      </c>
      <c r="D1447" s="595" t="s">
        <v>5748</v>
      </c>
      <c r="E1447" s="38" t="s">
        <v>739</v>
      </c>
      <c r="F1447" s="38" t="s">
        <v>739</v>
      </c>
      <c r="G1447" s="906">
        <v>5</v>
      </c>
      <c r="H1447" s="39" t="s">
        <v>742</v>
      </c>
      <c r="I1447" s="315"/>
      <c r="J1447" s="159">
        <v>0</v>
      </c>
      <c r="K1447" s="159">
        <v>0</v>
      </c>
      <c r="L1447" s="232">
        <f>J1447+K1447</f>
        <v>0</v>
      </c>
      <c r="M1447" s="200">
        <f>L1447*(G1447+I1447)</f>
        <v>0</v>
      </c>
      <c r="O1447" s="77" t="b">
        <f t="shared" si="200"/>
        <v>0</v>
      </c>
      <c r="P1447" s="77" t="b">
        <f t="shared" si="201"/>
        <v>0</v>
      </c>
      <c r="Q1447" s="77" t="b">
        <f t="shared" si="202"/>
        <v>0</v>
      </c>
      <c r="R1447" s="77">
        <f t="shared" si="203"/>
        <v>0</v>
      </c>
      <c r="T1447" s="77">
        <v>1436</v>
      </c>
    </row>
    <row r="1448" spans="1:20" s="5" customFormat="1" hidden="1" outlineLevel="1">
      <c r="A1448" s="29"/>
      <c r="B1448" s="606">
        <v>400</v>
      </c>
      <c r="C1448" s="607">
        <v>421</v>
      </c>
      <c r="D1448" s="595" t="s">
        <v>5747</v>
      </c>
      <c r="E1448" s="38" t="s">
        <v>874</v>
      </c>
      <c r="F1448" s="38" t="s">
        <v>874</v>
      </c>
      <c r="G1448" s="904">
        <v>1</v>
      </c>
      <c r="H1448" s="32" t="s">
        <v>742</v>
      </c>
      <c r="I1448" s="315"/>
      <c r="J1448" s="159">
        <v>0</v>
      </c>
      <c r="K1448" s="58">
        <v>0</v>
      </c>
      <c r="L1448" s="199">
        <f>J1448+K1448</f>
        <v>0</v>
      </c>
      <c r="M1448" s="200">
        <f>L1448*(G1448+I1448)</f>
        <v>0</v>
      </c>
      <c r="O1448" s="77" t="b">
        <f t="shared" si="200"/>
        <v>0</v>
      </c>
      <c r="P1448" s="77" t="b">
        <f t="shared" si="201"/>
        <v>0</v>
      </c>
      <c r="Q1448" s="77" t="b">
        <f t="shared" si="202"/>
        <v>0</v>
      </c>
      <c r="R1448" s="77">
        <f t="shared" si="203"/>
        <v>0</v>
      </c>
      <c r="T1448" s="77">
        <v>1437</v>
      </c>
    </row>
    <row r="1449" spans="1:20" s="5" customFormat="1" ht="90" hidden="1" outlineLevel="1">
      <c r="A1449" s="29"/>
      <c r="B1449" s="613"/>
      <c r="C1449" s="616"/>
      <c r="D1449" s="30"/>
      <c r="E1449" s="38" t="s">
        <v>1109</v>
      </c>
      <c r="F1449" s="38" t="s">
        <v>1110</v>
      </c>
      <c r="G1449" s="904"/>
      <c r="H1449" s="32"/>
      <c r="I1449" s="315"/>
      <c r="J1449" s="159"/>
      <c r="K1449" s="511"/>
      <c r="L1449" s="199"/>
      <c r="M1449" s="200"/>
      <c r="O1449" s="77" t="b">
        <f t="shared" si="200"/>
        <v>1</v>
      </c>
      <c r="P1449" s="77" t="b">
        <f t="shared" si="201"/>
        <v>1</v>
      </c>
      <c r="Q1449" s="77" t="b">
        <f t="shared" si="202"/>
        <v>1</v>
      </c>
      <c r="R1449" s="77">
        <f t="shared" si="203"/>
        <v>0</v>
      </c>
      <c r="T1449" s="77">
        <v>1438</v>
      </c>
    </row>
    <row r="1450" spans="1:20" s="5" customFormat="1" hidden="1" outlineLevel="1">
      <c r="A1450" s="29"/>
      <c r="B1450" s="606">
        <v>400</v>
      </c>
      <c r="C1450" s="607">
        <v>421</v>
      </c>
      <c r="D1450" s="595" t="s">
        <v>5750</v>
      </c>
      <c r="E1450" s="38" t="s">
        <v>1111</v>
      </c>
      <c r="F1450" s="38" t="s">
        <v>1111</v>
      </c>
      <c r="G1450" s="904">
        <v>2</v>
      </c>
      <c r="H1450" s="32" t="s">
        <v>742</v>
      </c>
      <c r="I1450" s="315"/>
      <c r="J1450" s="159">
        <v>0</v>
      </c>
      <c r="K1450" s="58">
        <v>0</v>
      </c>
      <c r="L1450" s="199">
        <f>J1450+K1450</f>
        <v>0</v>
      </c>
      <c r="M1450" s="200">
        <f>G1450*L1450</f>
        <v>0</v>
      </c>
      <c r="O1450" s="77" t="b">
        <f t="shared" si="200"/>
        <v>0</v>
      </c>
      <c r="P1450" s="77" t="b">
        <f t="shared" si="201"/>
        <v>0</v>
      </c>
      <c r="Q1450" s="77" t="b">
        <f t="shared" si="202"/>
        <v>0</v>
      </c>
      <c r="R1450" s="77">
        <f t="shared" si="203"/>
        <v>0</v>
      </c>
      <c r="T1450" s="77">
        <v>1439</v>
      </c>
    </row>
    <row r="1451" spans="1:20" s="5" customFormat="1" hidden="1" outlineLevel="1">
      <c r="A1451" s="29"/>
      <c r="B1451" s="613"/>
      <c r="C1451" s="616"/>
      <c r="D1451" s="30"/>
      <c r="E1451" s="38"/>
      <c r="F1451" s="38"/>
      <c r="G1451" s="904"/>
      <c r="H1451" s="32"/>
      <c r="I1451" s="315"/>
      <c r="J1451" s="159"/>
      <c r="K1451" s="58"/>
      <c r="L1451" s="199"/>
      <c r="M1451" s="200"/>
      <c r="O1451" s="77" t="b">
        <f t="shared" si="200"/>
        <v>1</v>
      </c>
      <c r="P1451" s="77" t="b">
        <f t="shared" si="201"/>
        <v>1</v>
      </c>
      <c r="Q1451" s="77" t="b">
        <f t="shared" si="202"/>
        <v>1</v>
      </c>
      <c r="R1451" s="77">
        <f t="shared" si="203"/>
        <v>0</v>
      </c>
      <c r="T1451" s="77">
        <v>1440</v>
      </c>
    </row>
    <row r="1452" spans="1:20" s="5" customFormat="1" ht="67.5" hidden="1" outlineLevel="1">
      <c r="A1452" s="29"/>
      <c r="B1452" s="613"/>
      <c r="C1452" s="616"/>
      <c r="D1452" s="30"/>
      <c r="E1452" s="38" t="s">
        <v>1112</v>
      </c>
      <c r="F1452" s="38" t="s">
        <v>1113</v>
      </c>
      <c r="G1452" s="904"/>
      <c r="H1452" s="32"/>
      <c r="I1452" s="315"/>
      <c r="J1452" s="159"/>
      <c r="K1452" s="58"/>
      <c r="L1452" s="199"/>
      <c r="M1452" s="200"/>
      <c r="O1452" s="77" t="b">
        <f t="shared" si="200"/>
        <v>1</v>
      </c>
      <c r="P1452" s="77" t="b">
        <f t="shared" si="201"/>
        <v>1</v>
      </c>
      <c r="Q1452" s="77" t="b">
        <f t="shared" si="202"/>
        <v>1</v>
      </c>
      <c r="R1452" s="77">
        <f t="shared" si="203"/>
        <v>0</v>
      </c>
      <c r="T1452" s="77">
        <v>1441</v>
      </c>
    </row>
    <row r="1453" spans="1:20" s="5" customFormat="1" hidden="1" outlineLevel="1">
      <c r="A1453" s="29"/>
      <c r="B1453" s="606">
        <v>400</v>
      </c>
      <c r="C1453" s="607">
        <v>421</v>
      </c>
      <c r="D1453" s="30" t="s">
        <v>5749</v>
      </c>
      <c r="E1453" s="38" t="s">
        <v>1114</v>
      </c>
      <c r="F1453" s="38" t="s">
        <v>1114</v>
      </c>
      <c r="G1453" s="904">
        <v>1</v>
      </c>
      <c r="H1453" s="32" t="s">
        <v>742</v>
      </c>
      <c r="I1453" s="315"/>
      <c r="J1453" s="159">
        <v>0</v>
      </c>
      <c r="K1453" s="58">
        <v>0</v>
      </c>
      <c r="L1453" s="199">
        <f>J1453+K1453</f>
        <v>0</v>
      </c>
      <c r="M1453" s="200">
        <f>G1453*L1453</f>
        <v>0</v>
      </c>
      <c r="O1453" s="77" t="b">
        <f t="shared" si="200"/>
        <v>0</v>
      </c>
      <c r="P1453" s="77" t="b">
        <f t="shared" si="201"/>
        <v>0</v>
      </c>
      <c r="Q1453" s="77" t="b">
        <f t="shared" si="202"/>
        <v>0</v>
      </c>
      <c r="R1453" s="77">
        <f t="shared" si="203"/>
        <v>0</v>
      </c>
      <c r="T1453" s="77">
        <v>1442</v>
      </c>
    </row>
    <row r="1454" spans="1:20" s="5" customFormat="1" ht="56.25" hidden="1" outlineLevel="1">
      <c r="A1454" s="29"/>
      <c r="B1454" s="613"/>
      <c r="C1454" s="616"/>
      <c r="D1454" s="30"/>
      <c r="E1454" s="120" t="s">
        <v>5656</v>
      </c>
      <c r="F1454" s="38" t="s">
        <v>5657</v>
      </c>
      <c r="G1454" s="904"/>
      <c r="H1454" s="32"/>
      <c r="I1454" s="315"/>
      <c r="J1454" s="159"/>
      <c r="K1454" s="58"/>
      <c r="L1454" s="199"/>
      <c r="M1454" s="200"/>
      <c r="O1454" s="77" t="b">
        <f t="shared" si="200"/>
        <v>1</v>
      </c>
      <c r="P1454" s="77" t="b">
        <f t="shared" si="201"/>
        <v>1</v>
      </c>
      <c r="Q1454" s="77" t="b">
        <f t="shared" si="202"/>
        <v>1</v>
      </c>
      <c r="R1454" s="77">
        <f t="shared" si="203"/>
        <v>0</v>
      </c>
      <c r="T1454" s="77">
        <v>1443</v>
      </c>
    </row>
    <row r="1455" spans="1:20" s="5" customFormat="1" hidden="1" outlineLevel="1">
      <c r="A1455" s="29"/>
      <c r="B1455" s="606">
        <v>400</v>
      </c>
      <c r="C1455" s="607">
        <v>421</v>
      </c>
      <c r="D1455" s="146">
        <v>50</v>
      </c>
      <c r="E1455" s="38" t="s">
        <v>873</v>
      </c>
      <c r="F1455" s="38" t="s">
        <v>873</v>
      </c>
      <c r="G1455" s="904">
        <v>0</v>
      </c>
      <c r="H1455" s="32" t="s">
        <v>742</v>
      </c>
      <c r="I1455" s="315"/>
      <c r="J1455" s="159">
        <v>0</v>
      </c>
      <c r="K1455" s="58">
        <v>0</v>
      </c>
      <c r="L1455" s="199">
        <f>J1455+K1455</f>
        <v>0</v>
      </c>
      <c r="M1455" s="200">
        <f>L1455*(G1455+I1455)</f>
        <v>0</v>
      </c>
      <c r="O1455" s="77" t="b">
        <f t="shared" si="200"/>
        <v>0</v>
      </c>
      <c r="P1455" s="77" t="b">
        <f t="shared" si="201"/>
        <v>0</v>
      </c>
      <c r="Q1455" s="77" t="b">
        <f t="shared" si="202"/>
        <v>0</v>
      </c>
      <c r="R1455" s="77">
        <f t="shared" si="203"/>
        <v>0</v>
      </c>
      <c r="T1455" s="77">
        <v>1444</v>
      </c>
    </row>
    <row r="1456" spans="1:20" s="5" customFormat="1" hidden="1" outlineLevel="1">
      <c r="A1456" s="29"/>
      <c r="B1456" s="606">
        <v>400</v>
      </c>
      <c r="C1456" s="607">
        <v>421</v>
      </c>
      <c r="D1456" s="146">
        <v>51</v>
      </c>
      <c r="E1456" s="38" t="s">
        <v>876</v>
      </c>
      <c r="F1456" s="38" t="s">
        <v>876</v>
      </c>
      <c r="G1456" s="904">
        <v>0</v>
      </c>
      <c r="H1456" s="32" t="s">
        <v>742</v>
      </c>
      <c r="I1456" s="315"/>
      <c r="J1456" s="159">
        <v>0</v>
      </c>
      <c r="K1456" s="58">
        <v>0</v>
      </c>
      <c r="L1456" s="199">
        <f>J1456+K1456</f>
        <v>0</v>
      </c>
      <c r="M1456" s="200">
        <f>L1456*(G1456+I1456)</f>
        <v>0</v>
      </c>
      <c r="O1456" s="77" t="b">
        <f t="shared" si="200"/>
        <v>0</v>
      </c>
      <c r="P1456" s="77" t="b">
        <f t="shared" si="201"/>
        <v>0</v>
      </c>
      <c r="Q1456" s="77" t="b">
        <f t="shared" si="202"/>
        <v>0</v>
      </c>
      <c r="R1456" s="77">
        <f t="shared" si="203"/>
        <v>0</v>
      </c>
      <c r="T1456" s="77">
        <v>1445</v>
      </c>
    </row>
    <row r="1457" spans="1:20" s="5" customFormat="1" hidden="1" outlineLevel="1">
      <c r="A1457" s="29"/>
      <c r="B1457" s="606">
        <v>400</v>
      </c>
      <c r="C1457" s="607">
        <v>421</v>
      </c>
      <c r="D1457" s="146">
        <v>52</v>
      </c>
      <c r="E1457" s="38" t="s">
        <v>877</v>
      </c>
      <c r="F1457" s="38" t="s">
        <v>877</v>
      </c>
      <c r="G1457" s="904">
        <v>0</v>
      </c>
      <c r="H1457" s="32" t="s">
        <v>742</v>
      </c>
      <c r="I1457" s="315"/>
      <c r="J1457" s="159">
        <v>0</v>
      </c>
      <c r="K1457" s="58">
        <v>0</v>
      </c>
      <c r="L1457" s="199">
        <f>J1457+K1457</f>
        <v>0</v>
      </c>
      <c r="M1457" s="200">
        <f>L1457*(G1457+I1457)</f>
        <v>0</v>
      </c>
      <c r="O1457" s="77" t="b">
        <f t="shared" si="200"/>
        <v>0</v>
      </c>
      <c r="P1457" s="77" t="b">
        <f t="shared" si="201"/>
        <v>0</v>
      </c>
      <c r="Q1457" s="77" t="b">
        <f t="shared" si="202"/>
        <v>0</v>
      </c>
      <c r="R1457" s="77">
        <f t="shared" si="203"/>
        <v>0</v>
      </c>
      <c r="T1457" s="77">
        <v>1446</v>
      </c>
    </row>
    <row r="1458" spans="1:20" s="5" customFormat="1" hidden="1" outlineLevel="1">
      <c r="A1458" s="29"/>
      <c r="B1458" s="606">
        <v>400</v>
      </c>
      <c r="C1458" s="607">
        <v>421</v>
      </c>
      <c r="D1458" s="146">
        <v>53</v>
      </c>
      <c r="E1458" s="38" t="s">
        <v>737</v>
      </c>
      <c r="F1458" s="38" t="s">
        <v>737</v>
      </c>
      <c r="G1458" s="904">
        <v>0</v>
      </c>
      <c r="H1458" s="32" t="s">
        <v>742</v>
      </c>
      <c r="I1458" s="315"/>
      <c r="J1458" s="159">
        <v>0</v>
      </c>
      <c r="K1458" s="58">
        <v>0</v>
      </c>
      <c r="L1458" s="199">
        <f>J1458+K1458</f>
        <v>0</v>
      </c>
      <c r="M1458" s="200">
        <f>L1458*(G1458+I1458)</f>
        <v>0</v>
      </c>
      <c r="O1458" s="77" t="b">
        <f t="shared" si="200"/>
        <v>0</v>
      </c>
      <c r="P1458" s="77" t="b">
        <f t="shared" si="201"/>
        <v>0</v>
      </c>
      <c r="Q1458" s="77" t="b">
        <f t="shared" si="202"/>
        <v>0</v>
      </c>
      <c r="R1458" s="77">
        <f t="shared" si="203"/>
        <v>0</v>
      </c>
      <c r="T1458" s="77">
        <v>1447</v>
      </c>
    </row>
    <row r="1459" spans="1:20" s="5" customFormat="1" hidden="1" outlineLevel="1">
      <c r="A1459" s="29"/>
      <c r="B1459" s="606">
        <v>400</v>
      </c>
      <c r="C1459" s="607">
        <v>421</v>
      </c>
      <c r="D1459" s="146">
        <v>54</v>
      </c>
      <c r="E1459" s="38" t="s">
        <v>738</v>
      </c>
      <c r="F1459" s="38" t="s">
        <v>738</v>
      </c>
      <c r="G1459" s="904">
        <v>0</v>
      </c>
      <c r="H1459" s="32" t="s">
        <v>742</v>
      </c>
      <c r="I1459" s="315"/>
      <c r="J1459" s="159">
        <v>0</v>
      </c>
      <c r="K1459" s="58">
        <v>0</v>
      </c>
      <c r="L1459" s="199">
        <f>J1459+K1459</f>
        <v>0</v>
      </c>
      <c r="M1459" s="200">
        <f>L1459*(G1459+I1459)</f>
        <v>0</v>
      </c>
      <c r="O1459" s="77" t="b">
        <f t="shared" si="200"/>
        <v>0</v>
      </c>
      <c r="P1459" s="77" t="b">
        <f t="shared" si="201"/>
        <v>0</v>
      </c>
      <c r="Q1459" s="77" t="b">
        <f t="shared" si="202"/>
        <v>0</v>
      </c>
      <c r="R1459" s="77">
        <f t="shared" si="203"/>
        <v>0</v>
      </c>
      <c r="T1459" s="77">
        <v>1448</v>
      </c>
    </row>
    <row r="1460" spans="1:20" s="5" customFormat="1" ht="56.25" hidden="1" outlineLevel="1">
      <c r="A1460" s="29"/>
      <c r="B1460" s="613"/>
      <c r="C1460" s="616"/>
      <c r="D1460" s="30"/>
      <c r="E1460" s="120" t="s">
        <v>1115</v>
      </c>
      <c r="F1460" s="120" t="s">
        <v>1116</v>
      </c>
      <c r="G1460" s="904"/>
      <c r="H1460" s="32"/>
      <c r="I1460" s="315"/>
      <c r="J1460" s="159"/>
      <c r="K1460" s="58"/>
      <c r="L1460" s="199"/>
      <c r="M1460" s="200"/>
      <c r="O1460" s="77" t="b">
        <f t="shared" si="200"/>
        <v>1</v>
      </c>
      <c r="P1460" s="77" t="b">
        <f t="shared" si="201"/>
        <v>1</v>
      </c>
      <c r="Q1460" s="77" t="b">
        <f t="shared" si="202"/>
        <v>1</v>
      </c>
      <c r="R1460" s="77">
        <f t="shared" si="203"/>
        <v>0</v>
      </c>
      <c r="T1460" s="77">
        <v>1449</v>
      </c>
    </row>
    <row r="1461" spans="1:20" s="5" customFormat="1" hidden="1" outlineLevel="1">
      <c r="A1461" s="29"/>
      <c r="B1461" s="606">
        <v>400</v>
      </c>
      <c r="C1461" s="607">
        <v>421</v>
      </c>
      <c r="D1461" s="146">
        <v>55</v>
      </c>
      <c r="E1461" s="38" t="s">
        <v>739</v>
      </c>
      <c r="F1461" s="38" t="s">
        <v>739</v>
      </c>
      <c r="G1461" s="904">
        <v>4</v>
      </c>
      <c r="H1461" s="32" t="s">
        <v>742</v>
      </c>
      <c r="I1461" s="315"/>
      <c r="J1461" s="159">
        <v>0</v>
      </c>
      <c r="K1461" s="58">
        <v>0</v>
      </c>
      <c r="L1461" s="199">
        <f>J1461+K1461</f>
        <v>0</v>
      </c>
      <c r="M1461" s="200">
        <f>L1461*(G1461+I1461)</f>
        <v>0</v>
      </c>
      <c r="O1461" s="77" t="b">
        <f t="shared" si="200"/>
        <v>0</v>
      </c>
      <c r="P1461" s="77" t="b">
        <f t="shared" si="201"/>
        <v>0</v>
      </c>
      <c r="Q1461" s="77" t="b">
        <f t="shared" si="202"/>
        <v>0</v>
      </c>
      <c r="R1461" s="77">
        <f t="shared" si="203"/>
        <v>0</v>
      </c>
      <c r="T1461" s="77">
        <v>1450</v>
      </c>
    </row>
    <row r="1462" spans="1:20" s="5" customFormat="1" hidden="1" outlineLevel="1">
      <c r="A1462" s="29"/>
      <c r="B1462" s="606">
        <v>400</v>
      </c>
      <c r="C1462" s="607">
        <v>421</v>
      </c>
      <c r="D1462" s="146">
        <v>56</v>
      </c>
      <c r="E1462" s="38" t="s">
        <v>874</v>
      </c>
      <c r="F1462" s="38" t="s">
        <v>874</v>
      </c>
      <c r="G1462" s="904">
        <v>1</v>
      </c>
      <c r="H1462" s="32" t="s">
        <v>742</v>
      </c>
      <c r="I1462" s="315"/>
      <c r="J1462" s="159">
        <v>0</v>
      </c>
      <c r="K1462" s="58">
        <v>0</v>
      </c>
      <c r="L1462" s="199">
        <f>J1462+K1462</f>
        <v>0</v>
      </c>
      <c r="M1462" s="200">
        <f>L1462*(G1462+I1462)</f>
        <v>0</v>
      </c>
      <c r="O1462" s="77" t="b">
        <f t="shared" si="200"/>
        <v>0</v>
      </c>
      <c r="P1462" s="77" t="b">
        <f t="shared" si="201"/>
        <v>0</v>
      </c>
      <c r="Q1462" s="77" t="b">
        <f t="shared" si="202"/>
        <v>0</v>
      </c>
      <c r="R1462" s="77">
        <f t="shared" si="203"/>
        <v>0</v>
      </c>
      <c r="T1462" s="77">
        <v>1451</v>
      </c>
    </row>
    <row r="1463" spans="1:20" s="5" customFormat="1" ht="45" hidden="1" outlineLevel="1">
      <c r="A1463" s="29"/>
      <c r="B1463" s="613"/>
      <c r="C1463" s="616"/>
      <c r="D1463" s="30"/>
      <c r="E1463" s="38" t="s">
        <v>5658</v>
      </c>
      <c r="F1463" s="38" t="s">
        <v>5659</v>
      </c>
      <c r="G1463" s="904"/>
      <c r="H1463" s="32"/>
      <c r="I1463" s="315"/>
      <c r="J1463" s="159"/>
      <c r="K1463" s="58"/>
      <c r="L1463" s="199"/>
      <c r="M1463" s="200"/>
      <c r="O1463" s="77" t="b">
        <f t="shared" si="200"/>
        <v>1</v>
      </c>
      <c r="P1463" s="77" t="b">
        <f t="shared" si="201"/>
        <v>1</v>
      </c>
      <c r="Q1463" s="77" t="b">
        <f t="shared" si="202"/>
        <v>1</v>
      </c>
      <c r="R1463" s="77">
        <f t="shared" si="203"/>
        <v>0</v>
      </c>
      <c r="T1463" s="77">
        <v>1452</v>
      </c>
    </row>
    <row r="1464" spans="1:20" s="5" customFormat="1" hidden="1" outlineLevel="1">
      <c r="A1464" s="29"/>
      <c r="B1464" s="606">
        <v>400</v>
      </c>
      <c r="C1464" s="607">
        <v>421</v>
      </c>
      <c r="D1464" s="146">
        <v>57</v>
      </c>
      <c r="E1464" s="38" t="s">
        <v>875</v>
      </c>
      <c r="F1464" s="38" t="s">
        <v>875</v>
      </c>
      <c r="G1464" s="904">
        <v>1</v>
      </c>
      <c r="H1464" s="32" t="s">
        <v>742</v>
      </c>
      <c r="I1464" s="315"/>
      <c r="J1464" s="159">
        <v>0</v>
      </c>
      <c r="K1464" s="58">
        <v>0</v>
      </c>
      <c r="L1464" s="199">
        <f>J1464+K1464</f>
        <v>0</v>
      </c>
      <c r="M1464" s="200">
        <f>L1464*(G1464+I1464)</f>
        <v>0</v>
      </c>
      <c r="O1464" s="77" t="b">
        <f t="shared" si="200"/>
        <v>0</v>
      </c>
      <c r="P1464" s="77" t="b">
        <f t="shared" si="201"/>
        <v>0</v>
      </c>
      <c r="Q1464" s="77" t="b">
        <f t="shared" si="202"/>
        <v>0</v>
      </c>
      <c r="R1464" s="77">
        <f t="shared" si="203"/>
        <v>0</v>
      </c>
      <c r="T1464" s="77">
        <v>1453</v>
      </c>
    </row>
    <row r="1465" spans="1:20" s="5" customFormat="1" ht="45" hidden="1" outlineLevel="1">
      <c r="A1465" s="29"/>
      <c r="B1465" s="613"/>
      <c r="C1465" s="616"/>
      <c r="D1465" s="30"/>
      <c r="E1465" s="38" t="s">
        <v>5660</v>
      </c>
      <c r="F1465" s="38" t="s">
        <v>5661</v>
      </c>
      <c r="G1465" s="904"/>
      <c r="H1465" s="32"/>
      <c r="I1465" s="315"/>
      <c r="J1465" s="159"/>
      <c r="K1465" s="58"/>
      <c r="L1465" s="199"/>
      <c r="M1465" s="200"/>
      <c r="O1465" s="77" t="b">
        <f t="shared" si="200"/>
        <v>1</v>
      </c>
      <c r="P1465" s="77" t="b">
        <f t="shared" si="201"/>
        <v>1</v>
      </c>
      <c r="Q1465" s="77" t="b">
        <f t="shared" si="202"/>
        <v>1</v>
      </c>
      <c r="R1465" s="77">
        <f t="shared" si="203"/>
        <v>0</v>
      </c>
      <c r="T1465" s="77">
        <v>1454</v>
      </c>
    </row>
    <row r="1466" spans="1:20" s="5" customFormat="1" hidden="1" outlineLevel="1">
      <c r="A1466" s="29"/>
      <c r="B1466" s="606">
        <v>400</v>
      </c>
      <c r="C1466" s="607">
        <v>421</v>
      </c>
      <c r="D1466" s="146">
        <v>58</v>
      </c>
      <c r="E1466" s="38" t="s">
        <v>875</v>
      </c>
      <c r="F1466" s="38" t="s">
        <v>875</v>
      </c>
      <c r="G1466" s="904">
        <v>1</v>
      </c>
      <c r="H1466" s="32" t="s">
        <v>742</v>
      </c>
      <c r="I1466" s="315"/>
      <c r="J1466" s="159">
        <v>0</v>
      </c>
      <c r="K1466" s="58">
        <v>0</v>
      </c>
      <c r="L1466" s="199">
        <f>J1466+K1466</f>
        <v>0</v>
      </c>
      <c r="M1466" s="200">
        <f>L1466*(G1466+I1466)</f>
        <v>0</v>
      </c>
      <c r="O1466" s="77" t="b">
        <f t="shared" si="200"/>
        <v>0</v>
      </c>
      <c r="P1466" s="77" t="b">
        <f t="shared" si="201"/>
        <v>0</v>
      </c>
      <c r="Q1466" s="77" t="b">
        <f t="shared" si="202"/>
        <v>0</v>
      </c>
      <c r="R1466" s="77">
        <f t="shared" si="203"/>
        <v>0</v>
      </c>
      <c r="T1466" s="77">
        <v>1455</v>
      </c>
    </row>
    <row r="1467" spans="1:20" s="5" customFormat="1" ht="67.5" hidden="1" outlineLevel="1">
      <c r="A1467" s="29"/>
      <c r="B1467" s="613"/>
      <c r="C1467" s="616"/>
      <c r="D1467" s="30"/>
      <c r="E1467" s="38" t="s">
        <v>5662</v>
      </c>
      <c r="F1467" s="120" t="s">
        <v>1117</v>
      </c>
      <c r="G1467" s="904"/>
      <c r="H1467" s="32"/>
      <c r="I1467" s="315"/>
      <c r="J1467" s="159"/>
      <c r="K1467" s="58"/>
      <c r="L1467" s="199"/>
      <c r="M1467" s="200"/>
      <c r="O1467" s="77" t="b">
        <f t="shared" si="200"/>
        <v>1</v>
      </c>
      <c r="P1467" s="77" t="b">
        <f t="shared" si="201"/>
        <v>1</v>
      </c>
      <c r="Q1467" s="77" t="b">
        <f t="shared" si="202"/>
        <v>1</v>
      </c>
      <c r="R1467" s="77">
        <f t="shared" si="203"/>
        <v>0</v>
      </c>
      <c r="T1467" s="77">
        <v>1456</v>
      </c>
    </row>
    <row r="1468" spans="1:20" s="5" customFormat="1" hidden="1" outlineLevel="1">
      <c r="A1468" s="29"/>
      <c r="B1468" s="606">
        <v>400</v>
      </c>
      <c r="C1468" s="607">
        <v>421</v>
      </c>
      <c r="D1468" s="146">
        <v>59</v>
      </c>
      <c r="E1468" s="38" t="s">
        <v>739</v>
      </c>
      <c r="F1468" s="38" t="s">
        <v>739</v>
      </c>
      <c r="G1468" s="904">
        <v>3</v>
      </c>
      <c r="H1468" s="32" t="s">
        <v>742</v>
      </c>
      <c r="I1468" s="315"/>
      <c r="J1468" s="159">
        <v>0</v>
      </c>
      <c r="K1468" s="58">
        <v>0</v>
      </c>
      <c r="L1468" s="199">
        <f t="shared" ref="L1468:L1484" si="204">J1468+K1468</f>
        <v>0</v>
      </c>
      <c r="M1468" s="200">
        <f t="shared" ref="M1468:M1484" si="205">L1468*(G1468+I1468)</f>
        <v>0</v>
      </c>
      <c r="O1468" s="77" t="b">
        <f t="shared" si="200"/>
        <v>0</v>
      </c>
      <c r="P1468" s="77" t="b">
        <f t="shared" si="201"/>
        <v>0</v>
      </c>
      <c r="Q1468" s="77" t="b">
        <f t="shared" si="202"/>
        <v>0</v>
      </c>
      <c r="R1468" s="77">
        <f t="shared" si="203"/>
        <v>0</v>
      </c>
      <c r="T1468" s="77">
        <v>1457</v>
      </c>
    </row>
    <row r="1469" spans="1:20" s="5" customFormat="1" hidden="1" outlineLevel="1">
      <c r="A1469" s="29"/>
      <c r="B1469" s="606">
        <v>400</v>
      </c>
      <c r="C1469" s="607">
        <v>421</v>
      </c>
      <c r="D1469" s="146">
        <v>60</v>
      </c>
      <c r="E1469" s="38" t="s">
        <v>874</v>
      </c>
      <c r="F1469" s="38" t="s">
        <v>874</v>
      </c>
      <c r="G1469" s="904">
        <v>0</v>
      </c>
      <c r="H1469" s="32" t="s">
        <v>742</v>
      </c>
      <c r="I1469" s="315"/>
      <c r="J1469" s="159">
        <v>0</v>
      </c>
      <c r="K1469" s="58">
        <v>0</v>
      </c>
      <c r="L1469" s="199">
        <f t="shared" si="204"/>
        <v>0</v>
      </c>
      <c r="M1469" s="200">
        <f t="shared" si="205"/>
        <v>0</v>
      </c>
      <c r="O1469" s="77" t="b">
        <f t="shared" si="200"/>
        <v>0</v>
      </c>
      <c r="P1469" s="77" t="b">
        <f t="shared" si="201"/>
        <v>0</v>
      </c>
      <c r="Q1469" s="77" t="b">
        <f t="shared" si="202"/>
        <v>0</v>
      </c>
      <c r="R1469" s="77">
        <f t="shared" si="203"/>
        <v>0</v>
      </c>
      <c r="T1469" s="77">
        <v>1458</v>
      </c>
    </row>
    <row r="1470" spans="1:20" s="5" customFormat="1" hidden="1" outlineLevel="1">
      <c r="A1470" s="29"/>
      <c r="B1470" s="606">
        <v>400</v>
      </c>
      <c r="C1470" s="607">
        <v>421</v>
      </c>
      <c r="D1470" s="146">
        <v>61</v>
      </c>
      <c r="E1470" s="38" t="s">
        <v>875</v>
      </c>
      <c r="F1470" s="38" t="s">
        <v>875</v>
      </c>
      <c r="G1470" s="904">
        <v>1</v>
      </c>
      <c r="H1470" s="32" t="s">
        <v>742</v>
      </c>
      <c r="I1470" s="315"/>
      <c r="J1470" s="159">
        <v>0</v>
      </c>
      <c r="K1470" s="58">
        <v>0</v>
      </c>
      <c r="L1470" s="199">
        <f t="shared" si="204"/>
        <v>0</v>
      </c>
      <c r="M1470" s="200">
        <f t="shared" si="205"/>
        <v>0</v>
      </c>
      <c r="O1470" s="77" t="b">
        <f t="shared" si="200"/>
        <v>0</v>
      </c>
      <c r="P1470" s="77" t="b">
        <f t="shared" si="201"/>
        <v>0</v>
      </c>
      <c r="Q1470" s="77" t="b">
        <f t="shared" si="202"/>
        <v>0</v>
      </c>
      <c r="R1470" s="77">
        <f t="shared" si="203"/>
        <v>0</v>
      </c>
      <c r="T1470" s="77">
        <v>1459</v>
      </c>
    </row>
    <row r="1471" spans="1:20" s="5" customFormat="1" ht="45" hidden="1" outlineLevel="1">
      <c r="A1471" s="29"/>
      <c r="B1471" s="606">
        <v>400</v>
      </c>
      <c r="C1471" s="607">
        <v>421</v>
      </c>
      <c r="D1471" s="146">
        <v>62</v>
      </c>
      <c r="E1471" s="120" t="s">
        <v>1118</v>
      </c>
      <c r="F1471" s="120" t="s">
        <v>1119</v>
      </c>
      <c r="G1471" s="904">
        <v>5</v>
      </c>
      <c r="H1471" s="32" t="s">
        <v>742</v>
      </c>
      <c r="I1471" s="315"/>
      <c r="J1471" s="159">
        <v>0</v>
      </c>
      <c r="K1471" s="58">
        <v>0</v>
      </c>
      <c r="L1471" s="199">
        <f t="shared" si="204"/>
        <v>0</v>
      </c>
      <c r="M1471" s="200">
        <f t="shared" si="205"/>
        <v>0</v>
      </c>
      <c r="O1471" s="77" t="b">
        <f t="shared" si="200"/>
        <v>0</v>
      </c>
      <c r="P1471" s="77" t="b">
        <f t="shared" si="201"/>
        <v>0</v>
      </c>
      <c r="Q1471" s="77" t="b">
        <f t="shared" si="202"/>
        <v>0</v>
      </c>
      <c r="R1471" s="77">
        <f t="shared" si="203"/>
        <v>0</v>
      </c>
      <c r="T1471" s="77">
        <v>1460</v>
      </c>
    </row>
    <row r="1472" spans="1:20" s="5" customFormat="1" ht="45" hidden="1" outlineLevel="1">
      <c r="A1472" s="29"/>
      <c r="B1472" s="606">
        <v>400</v>
      </c>
      <c r="C1472" s="608">
        <v>421</v>
      </c>
      <c r="D1472" s="149">
        <v>63</v>
      </c>
      <c r="E1472" s="273" t="s">
        <v>878</v>
      </c>
      <c r="F1472" s="273" t="s">
        <v>879</v>
      </c>
      <c r="G1472" s="906">
        <v>11</v>
      </c>
      <c r="H1472" s="39" t="s">
        <v>742</v>
      </c>
      <c r="I1472" s="315"/>
      <c r="J1472" s="159">
        <v>0</v>
      </c>
      <c r="K1472" s="159">
        <v>0</v>
      </c>
      <c r="L1472" s="232">
        <f t="shared" si="204"/>
        <v>0</v>
      </c>
      <c r="M1472" s="200">
        <f t="shared" si="205"/>
        <v>0</v>
      </c>
      <c r="O1472" s="77" t="b">
        <f t="shared" si="200"/>
        <v>0</v>
      </c>
      <c r="P1472" s="77" t="b">
        <f t="shared" si="201"/>
        <v>0</v>
      </c>
      <c r="Q1472" s="77" t="b">
        <f t="shared" si="202"/>
        <v>0</v>
      </c>
      <c r="R1472" s="77">
        <f t="shared" si="203"/>
        <v>0</v>
      </c>
      <c r="T1472" s="77">
        <v>1461</v>
      </c>
    </row>
    <row r="1473" spans="1:20" s="5" customFormat="1" ht="33.75" hidden="1" outlineLevel="1">
      <c r="A1473" s="29"/>
      <c r="B1473" s="606">
        <v>400</v>
      </c>
      <c r="C1473" s="608">
        <v>421</v>
      </c>
      <c r="D1473" s="149">
        <v>64</v>
      </c>
      <c r="E1473" s="273" t="s">
        <v>880</v>
      </c>
      <c r="F1473" s="273" t="s">
        <v>881</v>
      </c>
      <c r="G1473" s="906">
        <v>11</v>
      </c>
      <c r="H1473" s="39" t="s">
        <v>742</v>
      </c>
      <c r="I1473" s="315"/>
      <c r="J1473" s="159">
        <v>0</v>
      </c>
      <c r="K1473" s="159">
        <v>0</v>
      </c>
      <c r="L1473" s="232">
        <f t="shared" si="204"/>
        <v>0</v>
      </c>
      <c r="M1473" s="200">
        <f t="shared" si="205"/>
        <v>0</v>
      </c>
      <c r="O1473" s="77" t="b">
        <f t="shared" si="200"/>
        <v>0</v>
      </c>
      <c r="P1473" s="77" t="b">
        <f t="shared" si="201"/>
        <v>0</v>
      </c>
      <c r="Q1473" s="77" t="b">
        <f t="shared" si="202"/>
        <v>0</v>
      </c>
      <c r="R1473" s="77">
        <f t="shared" si="203"/>
        <v>0</v>
      </c>
      <c r="T1473" s="77">
        <v>1462</v>
      </c>
    </row>
    <row r="1474" spans="1:20" s="5" customFormat="1" ht="67.5" hidden="1" outlineLevel="1">
      <c r="A1474" s="29"/>
      <c r="B1474" s="606">
        <v>400</v>
      </c>
      <c r="C1474" s="607">
        <v>421</v>
      </c>
      <c r="D1474" s="146">
        <v>65</v>
      </c>
      <c r="E1474" s="274" t="s">
        <v>882</v>
      </c>
      <c r="F1474" s="274" t="s">
        <v>883</v>
      </c>
      <c r="G1474" s="904">
        <v>5</v>
      </c>
      <c r="H1474" s="32" t="s">
        <v>742</v>
      </c>
      <c r="I1474" s="315"/>
      <c r="J1474" s="159">
        <v>0</v>
      </c>
      <c r="K1474" s="58">
        <v>0</v>
      </c>
      <c r="L1474" s="199">
        <f t="shared" si="204"/>
        <v>0</v>
      </c>
      <c r="M1474" s="200">
        <f t="shared" si="205"/>
        <v>0</v>
      </c>
      <c r="O1474" s="77" t="b">
        <f t="shared" si="200"/>
        <v>0</v>
      </c>
      <c r="P1474" s="77" t="b">
        <f t="shared" si="201"/>
        <v>0</v>
      </c>
      <c r="Q1474" s="77" t="b">
        <f t="shared" si="202"/>
        <v>0</v>
      </c>
      <c r="R1474" s="77">
        <f t="shared" si="203"/>
        <v>0</v>
      </c>
      <c r="T1474" s="77">
        <v>1463</v>
      </c>
    </row>
    <row r="1475" spans="1:20" s="5" customFormat="1" ht="45" hidden="1" outlineLevel="1">
      <c r="A1475" s="29"/>
      <c r="B1475" s="606">
        <v>400</v>
      </c>
      <c r="C1475" s="607">
        <v>421</v>
      </c>
      <c r="D1475" s="146">
        <v>66</v>
      </c>
      <c r="E1475" s="120" t="s">
        <v>5628</v>
      </c>
      <c r="F1475" s="120" t="s">
        <v>5629</v>
      </c>
      <c r="G1475" s="904">
        <v>5</v>
      </c>
      <c r="H1475" s="32" t="s">
        <v>742</v>
      </c>
      <c r="I1475" s="315"/>
      <c r="J1475" s="159">
        <v>0</v>
      </c>
      <c r="K1475" s="58">
        <v>0</v>
      </c>
      <c r="L1475" s="199">
        <f t="shared" si="204"/>
        <v>0</v>
      </c>
      <c r="M1475" s="200">
        <f t="shared" si="205"/>
        <v>0</v>
      </c>
      <c r="O1475" s="77" t="b">
        <f t="shared" si="200"/>
        <v>0</v>
      </c>
      <c r="P1475" s="77" t="b">
        <f t="shared" si="201"/>
        <v>0</v>
      </c>
      <c r="Q1475" s="77" t="b">
        <f t="shared" si="202"/>
        <v>0</v>
      </c>
      <c r="R1475" s="77">
        <f t="shared" si="203"/>
        <v>0</v>
      </c>
      <c r="T1475" s="77">
        <v>1464</v>
      </c>
    </row>
    <row r="1476" spans="1:20" s="5" customFormat="1" ht="90" hidden="1" outlineLevel="1">
      <c r="A1476" s="29"/>
      <c r="B1476" s="606">
        <v>400</v>
      </c>
      <c r="C1476" s="607">
        <v>421</v>
      </c>
      <c r="D1476" s="146">
        <v>67</v>
      </c>
      <c r="E1476" s="38" t="s">
        <v>5663</v>
      </c>
      <c r="F1476" s="273" t="s">
        <v>1120</v>
      </c>
      <c r="G1476" s="904">
        <v>2</v>
      </c>
      <c r="H1476" s="32" t="s">
        <v>742</v>
      </c>
      <c r="I1476" s="315"/>
      <c r="J1476" s="159">
        <v>0</v>
      </c>
      <c r="K1476" s="58">
        <v>0</v>
      </c>
      <c r="L1476" s="199">
        <f t="shared" si="204"/>
        <v>0</v>
      </c>
      <c r="M1476" s="200">
        <f t="shared" si="205"/>
        <v>0</v>
      </c>
      <c r="O1476" s="77" t="b">
        <f t="shared" si="200"/>
        <v>0</v>
      </c>
      <c r="P1476" s="77" t="b">
        <f t="shared" si="201"/>
        <v>0</v>
      </c>
      <c r="Q1476" s="77" t="b">
        <f t="shared" si="202"/>
        <v>0</v>
      </c>
      <c r="R1476" s="77">
        <f t="shared" si="203"/>
        <v>0</v>
      </c>
      <c r="T1476" s="77">
        <v>1465</v>
      </c>
    </row>
    <row r="1477" spans="1:20" s="5" customFormat="1" ht="123.75" hidden="1" outlineLevel="1">
      <c r="A1477" s="29"/>
      <c r="B1477" s="606">
        <v>400</v>
      </c>
      <c r="C1477" s="608">
        <v>421</v>
      </c>
      <c r="D1477" s="149">
        <v>68</v>
      </c>
      <c r="E1477" s="120" t="s">
        <v>1121</v>
      </c>
      <c r="F1477" s="120" t="s">
        <v>1122</v>
      </c>
      <c r="G1477" s="906">
        <v>1</v>
      </c>
      <c r="H1477" s="39" t="s">
        <v>742</v>
      </c>
      <c r="I1477" s="315"/>
      <c r="J1477" s="159">
        <v>0</v>
      </c>
      <c r="K1477" s="159">
        <v>0</v>
      </c>
      <c r="L1477" s="232">
        <f t="shared" si="204"/>
        <v>0</v>
      </c>
      <c r="M1477" s="200">
        <f t="shared" si="205"/>
        <v>0</v>
      </c>
      <c r="O1477" s="77" t="b">
        <f t="shared" si="200"/>
        <v>0</v>
      </c>
      <c r="P1477" s="77" t="b">
        <f t="shared" si="201"/>
        <v>0</v>
      </c>
      <c r="Q1477" s="77" t="b">
        <f t="shared" si="202"/>
        <v>0</v>
      </c>
      <c r="R1477" s="77">
        <f t="shared" si="203"/>
        <v>0</v>
      </c>
      <c r="T1477" s="77">
        <v>1466</v>
      </c>
    </row>
    <row r="1478" spans="1:20" s="5" customFormat="1" ht="157.5" hidden="1" outlineLevel="1">
      <c r="A1478" s="29"/>
      <c r="B1478" s="606">
        <v>400</v>
      </c>
      <c r="C1478" s="608">
        <v>421</v>
      </c>
      <c r="D1478" s="149">
        <v>69</v>
      </c>
      <c r="E1478" s="38" t="s">
        <v>5664</v>
      </c>
      <c r="F1478" s="38" t="s">
        <v>5665</v>
      </c>
      <c r="G1478" s="906">
        <v>1</v>
      </c>
      <c r="H1478" s="39" t="s">
        <v>742</v>
      </c>
      <c r="I1478" s="315"/>
      <c r="J1478" s="159">
        <v>0</v>
      </c>
      <c r="K1478" s="159">
        <v>0</v>
      </c>
      <c r="L1478" s="232">
        <f t="shared" si="204"/>
        <v>0</v>
      </c>
      <c r="M1478" s="200">
        <f t="shared" si="205"/>
        <v>0</v>
      </c>
      <c r="O1478" s="77" t="b">
        <f t="shared" si="200"/>
        <v>0</v>
      </c>
      <c r="P1478" s="77" t="b">
        <f t="shared" si="201"/>
        <v>0</v>
      </c>
      <c r="Q1478" s="77" t="b">
        <f t="shared" si="202"/>
        <v>0</v>
      </c>
      <c r="R1478" s="77">
        <f t="shared" si="203"/>
        <v>0</v>
      </c>
      <c r="T1478" s="77">
        <v>1467</v>
      </c>
    </row>
    <row r="1479" spans="1:20" s="5" customFormat="1" ht="101.25" hidden="1" outlineLevel="1">
      <c r="A1479" s="29"/>
      <c r="B1479" s="606">
        <v>400</v>
      </c>
      <c r="C1479" s="607">
        <v>421</v>
      </c>
      <c r="D1479" s="146">
        <v>70</v>
      </c>
      <c r="E1479" s="38" t="s">
        <v>1123</v>
      </c>
      <c r="F1479" s="38" t="s">
        <v>1124</v>
      </c>
      <c r="G1479" s="904">
        <v>1</v>
      </c>
      <c r="H1479" s="32" t="s">
        <v>742</v>
      </c>
      <c r="I1479" s="315"/>
      <c r="J1479" s="159">
        <v>0</v>
      </c>
      <c r="K1479" s="58">
        <v>0</v>
      </c>
      <c r="L1479" s="199">
        <f t="shared" si="204"/>
        <v>0</v>
      </c>
      <c r="M1479" s="200">
        <f t="shared" si="205"/>
        <v>0</v>
      </c>
      <c r="O1479" s="77" t="b">
        <f t="shared" si="200"/>
        <v>0</v>
      </c>
      <c r="P1479" s="77" t="b">
        <f t="shared" si="201"/>
        <v>0</v>
      </c>
      <c r="Q1479" s="77" t="b">
        <f t="shared" si="202"/>
        <v>0</v>
      </c>
      <c r="R1479" s="77">
        <f t="shared" si="203"/>
        <v>0</v>
      </c>
      <c r="T1479" s="77">
        <v>1468</v>
      </c>
    </row>
    <row r="1480" spans="1:20" s="5" customFormat="1" ht="101.25" hidden="1" outlineLevel="1">
      <c r="A1480" s="29"/>
      <c r="B1480" s="606">
        <v>400</v>
      </c>
      <c r="C1480" s="607">
        <v>421</v>
      </c>
      <c r="D1480" s="146">
        <v>71</v>
      </c>
      <c r="E1480" s="38" t="s">
        <v>5666</v>
      </c>
      <c r="F1480" s="38" t="s">
        <v>5667</v>
      </c>
      <c r="G1480" s="904">
        <v>1</v>
      </c>
      <c r="H1480" s="32" t="s">
        <v>742</v>
      </c>
      <c r="I1480" s="315"/>
      <c r="J1480" s="159">
        <v>0</v>
      </c>
      <c r="K1480" s="58">
        <v>0</v>
      </c>
      <c r="L1480" s="199">
        <f t="shared" si="204"/>
        <v>0</v>
      </c>
      <c r="M1480" s="200">
        <f t="shared" si="205"/>
        <v>0</v>
      </c>
      <c r="O1480" s="77" t="b">
        <f t="shared" si="200"/>
        <v>0</v>
      </c>
      <c r="P1480" s="77" t="b">
        <f t="shared" si="201"/>
        <v>0</v>
      </c>
      <c r="Q1480" s="77" t="b">
        <f t="shared" si="202"/>
        <v>0</v>
      </c>
      <c r="R1480" s="77">
        <f t="shared" si="203"/>
        <v>0</v>
      </c>
      <c r="T1480" s="77">
        <v>1469</v>
      </c>
    </row>
    <row r="1481" spans="1:20" s="5" customFormat="1" ht="101.25" hidden="1" outlineLevel="1">
      <c r="A1481" s="29"/>
      <c r="B1481" s="606">
        <v>400</v>
      </c>
      <c r="C1481" s="607">
        <v>421</v>
      </c>
      <c r="D1481" s="146">
        <v>72</v>
      </c>
      <c r="E1481" s="38" t="s">
        <v>5668</v>
      </c>
      <c r="F1481" s="38" t="s">
        <v>5669</v>
      </c>
      <c r="G1481" s="904">
        <v>5</v>
      </c>
      <c r="H1481" s="32" t="s">
        <v>742</v>
      </c>
      <c r="I1481" s="315"/>
      <c r="J1481" s="159">
        <v>0</v>
      </c>
      <c r="K1481" s="58">
        <v>0</v>
      </c>
      <c r="L1481" s="199">
        <f t="shared" si="204"/>
        <v>0</v>
      </c>
      <c r="M1481" s="200">
        <f t="shared" si="205"/>
        <v>0</v>
      </c>
      <c r="O1481" s="77" t="b">
        <f t="shared" si="200"/>
        <v>0</v>
      </c>
      <c r="P1481" s="77" t="b">
        <f t="shared" si="201"/>
        <v>0</v>
      </c>
      <c r="Q1481" s="77" t="b">
        <f t="shared" si="202"/>
        <v>0</v>
      </c>
      <c r="R1481" s="77">
        <f t="shared" si="203"/>
        <v>0</v>
      </c>
      <c r="T1481" s="77">
        <v>1470</v>
      </c>
    </row>
    <row r="1482" spans="1:20" s="5" customFormat="1" ht="101.25" hidden="1" outlineLevel="1">
      <c r="A1482" s="29"/>
      <c r="B1482" s="606">
        <v>400</v>
      </c>
      <c r="C1482" s="608">
        <v>421</v>
      </c>
      <c r="D1482" s="149">
        <v>73</v>
      </c>
      <c r="E1482" s="38" t="s">
        <v>5670</v>
      </c>
      <c r="F1482" s="38" t="s">
        <v>5671</v>
      </c>
      <c r="G1482" s="906">
        <v>1</v>
      </c>
      <c r="H1482" s="39" t="s">
        <v>742</v>
      </c>
      <c r="I1482" s="315"/>
      <c r="J1482" s="159">
        <v>0</v>
      </c>
      <c r="K1482" s="159">
        <v>0</v>
      </c>
      <c r="L1482" s="232">
        <f t="shared" si="204"/>
        <v>0</v>
      </c>
      <c r="M1482" s="200">
        <f t="shared" si="205"/>
        <v>0</v>
      </c>
      <c r="O1482" s="77" t="b">
        <f t="shared" si="200"/>
        <v>0</v>
      </c>
      <c r="P1482" s="77" t="b">
        <f t="shared" si="201"/>
        <v>0</v>
      </c>
      <c r="Q1482" s="77" t="b">
        <f t="shared" si="202"/>
        <v>0</v>
      </c>
      <c r="R1482" s="77">
        <f t="shared" si="203"/>
        <v>0</v>
      </c>
      <c r="T1482" s="77">
        <v>1471</v>
      </c>
    </row>
    <row r="1483" spans="1:20" s="5" customFormat="1" ht="146.25" hidden="1" outlineLevel="1">
      <c r="A1483" s="29"/>
      <c r="B1483" s="606">
        <v>400</v>
      </c>
      <c r="C1483" s="608">
        <v>421</v>
      </c>
      <c r="D1483" s="149">
        <v>74</v>
      </c>
      <c r="E1483" s="38" t="s">
        <v>5672</v>
      </c>
      <c r="F1483" s="38" t="s">
        <v>5673</v>
      </c>
      <c r="G1483" s="906">
        <v>2</v>
      </c>
      <c r="H1483" s="39" t="s">
        <v>742</v>
      </c>
      <c r="I1483" s="315"/>
      <c r="J1483" s="159">
        <v>0</v>
      </c>
      <c r="K1483" s="159">
        <v>0</v>
      </c>
      <c r="L1483" s="232">
        <f t="shared" si="204"/>
        <v>0</v>
      </c>
      <c r="M1483" s="200">
        <f t="shared" si="205"/>
        <v>0</v>
      </c>
      <c r="O1483" s="77" t="b">
        <f t="shared" si="200"/>
        <v>0</v>
      </c>
      <c r="P1483" s="77" t="b">
        <f t="shared" si="201"/>
        <v>0</v>
      </c>
      <c r="Q1483" s="77" t="b">
        <f t="shared" si="202"/>
        <v>0</v>
      </c>
      <c r="R1483" s="77">
        <f t="shared" si="203"/>
        <v>0</v>
      </c>
      <c r="T1483" s="77">
        <v>1472</v>
      </c>
    </row>
    <row r="1484" spans="1:20" s="5" customFormat="1" ht="146.25" hidden="1" outlineLevel="1">
      <c r="A1484" s="29"/>
      <c r="B1484" s="606">
        <v>400</v>
      </c>
      <c r="C1484" s="607">
        <v>421</v>
      </c>
      <c r="D1484" s="146">
        <v>75</v>
      </c>
      <c r="E1484" s="38" t="s">
        <v>5674</v>
      </c>
      <c r="F1484" s="38" t="s">
        <v>5675</v>
      </c>
      <c r="G1484" s="904">
        <v>1</v>
      </c>
      <c r="H1484" s="32" t="s">
        <v>742</v>
      </c>
      <c r="I1484" s="315"/>
      <c r="J1484" s="159">
        <v>0</v>
      </c>
      <c r="K1484" s="58">
        <v>0</v>
      </c>
      <c r="L1484" s="199">
        <f t="shared" si="204"/>
        <v>0</v>
      </c>
      <c r="M1484" s="200">
        <f t="shared" si="205"/>
        <v>0</v>
      </c>
      <c r="O1484" s="77" t="b">
        <f t="shared" si="200"/>
        <v>0</v>
      </c>
      <c r="P1484" s="77" t="b">
        <f t="shared" si="201"/>
        <v>0</v>
      </c>
      <c r="Q1484" s="77" t="b">
        <f t="shared" si="202"/>
        <v>0</v>
      </c>
      <c r="R1484" s="77">
        <f t="shared" si="203"/>
        <v>0</v>
      </c>
      <c r="T1484" s="77">
        <v>1473</v>
      </c>
    </row>
    <row r="1485" spans="1:20" s="5" customFormat="1" hidden="1" outlineLevel="1">
      <c r="A1485" s="29"/>
      <c r="B1485" s="613"/>
      <c r="C1485" s="616"/>
      <c r="D1485" s="30"/>
      <c r="E1485" s="38"/>
      <c r="F1485" s="38"/>
      <c r="G1485" s="904"/>
      <c r="H1485" s="32"/>
      <c r="I1485" s="315"/>
      <c r="J1485" s="159"/>
      <c r="K1485" s="58"/>
      <c r="L1485" s="199"/>
      <c r="M1485" s="200"/>
      <c r="O1485" s="77" t="b">
        <f t="shared" si="200"/>
        <v>1</v>
      </c>
      <c r="P1485" s="77" t="b">
        <f t="shared" si="201"/>
        <v>1</v>
      </c>
      <c r="Q1485" s="77" t="b">
        <f t="shared" si="202"/>
        <v>1</v>
      </c>
      <c r="R1485" s="77">
        <f t="shared" si="203"/>
        <v>0</v>
      </c>
      <c r="T1485" s="77">
        <v>1474</v>
      </c>
    </row>
    <row r="1486" spans="1:20" s="5" customFormat="1" hidden="1" outlineLevel="1">
      <c r="A1486" s="29"/>
      <c r="B1486" s="613"/>
      <c r="C1486" s="616"/>
      <c r="D1486" s="30"/>
      <c r="E1486" s="286" t="s">
        <v>1125</v>
      </c>
      <c r="F1486" s="286" t="s">
        <v>1126</v>
      </c>
      <c r="G1486" s="904"/>
      <c r="H1486" s="32"/>
      <c r="I1486" s="315"/>
      <c r="J1486" s="159"/>
      <c r="K1486" s="58"/>
      <c r="L1486" s="199"/>
      <c r="M1486" s="200"/>
      <c r="O1486" s="77" t="b">
        <f t="shared" si="200"/>
        <v>1</v>
      </c>
      <c r="P1486" s="77" t="b">
        <f t="shared" si="201"/>
        <v>1</v>
      </c>
      <c r="Q1486" s="77" t="b">
        <f t="shared" si="202"/>
        <v>1</v>
      </c>
      <c r="R1486" s="77">
        <f t="shared" si="203"/>
        <v>0</v>
      </c>
      <c r="T1486" s="77">
        <v>1475</v>
      </c>
    </row>
    <row r="1487" spans="1:20" s="5" customFormat="1" ht="135" hidden="1" outlineLevel="1">
      <c r="A1487" s="29"/>
      <c r="B1487" s="606">
        <v>400</v>
      </c>
      <c r="C1487" s="607">
        <v>421</v>
      </c>
      <c r="D1487" s="146">
        <v>76</v>
      </c>
      <c r="E1487" s="38" t="s">
        <v>5676</v>
      </c>
      <c r="F1487" s="38" t="s">
        <v>5677</v>
      </c>
      <c r="G1487" s="904">
        <v>1</v>
      </c>
      <c r="H1487" s="32" t="s">
        <v>742</v>
      </c>
      <c r="I1487" s="315"/>
      <c r="J1487" s="159">
        <v>0</v>
      </c>
      <c r="K1487" s="58">
        <v>0</v>
      </c>
      <c r="L1487" s="199">
        <f>J1487+K1487</f>
        <v>0</v>
      </c>
      <c r="M1487" s="200">
        <f>L1487*(G1487+I1487)</f>
        <v>0</v>
      </c>
      <c r="O1487" s="77" t="b">
        <f t="shared" si="200"/>
        <v>0</v>
      </c>
      <c r="P1487" s="77" t="b">
        <f t="shared" si="201"/>
        <v>0</v>
      </c>
      <c r="Q1487" s="77" t="b">
        <f t="shared" si="202"/>
        <v>0</v>
      </c>
      <c r="R1487" s="77">
        <f t="shared" si="203"/>
        <v>0</v>
      </c>
      <c r="T1487" s="77">
        <v>1476</v>
      </c>
    </row>
    <row r="1488" spans="1:20" s="5" customFormat="1" ht="135" hidden="1" outlineLevel="1">
      <c r="A1488" s="29"/>
      <c r="B1488" s="606">
        <v>400</v>
      </c>
      <c r="C1488" s="607">
        <v>421</v>
      </c>
      <c r="D1488" s="146">
        <v>77</v>
      </c>
      <c r="E1488" s="38" t="s">
        <v>5678</v>
      </c>
      <c r="F1488" s="38" t="s">
        <v>5679</v>
      </c>
      <c r="G1488" s="904">
        <v>1</v>
      </c>
      <c r="H1488" s="32" t="s">
        <v>742</v>
      </c>
      <c r="I1488" s="315"/>
      <c r="J1488" s="159">
        <v>0</v>
      </c>
      <c r="K1488" s="58">
        <v>0</v>
      </c>
      <c r="L1488" s="199">
        <f>J1488+K1488</f>
        <v>0</v>
      </c>
      <c r="M1488" s="200">
        <f>L1488*(G1488+I1488)</f>
        <v>0</v>
      </c>
      <c r="O1488" s="77" t="b">
        <f t="shared" si="200"/>
        <v>0</v>
      </c>
      <c r="P1488" s="77" t="b">
        <f t="shared" si="201"/>
        <v>0</v>
      </c>
      <c r="Q1488" s="77" t="b">
        <f t="shared" si="202"/>
        <v>0</v>
      </c>
      <c r="R1488" s="77">
        <f t="shared" si="203"/>
        <v>0</v>
      </c>
      <c r="T1488" s="77">
        <v>1477</v>
      </c>
    </row>
    <row r="1489" spans="1:20" s="5" customFormat="1" ht="135" hidden="1" outlineLevel="1">
      <c r="A1489" s="29"/>
      <c r="B1489" s="606">
        <v>400</v>
      </c>
      <c r="C1489" s="607">
        <v>421</v>
      </c>
      <c r="D1489" s="146">
        <v>78</v>
      </c>
      <c r="E1489" s="38" t="s">
        <v>1127</v>
      </c>
      <c r="F1489" s="38" t="s">
        <v>1128</v>
      </c>
      <c r="G1489" s="904">
        <v>1</v>
      </c>
      <c r="H1489" s="32" t="s">
        <v>742</v>
      </c>
      <c r="I1489" s="315"/>
      <c r="J1489" s="159">
        <v>0</v>
      </c>
      <c r="K1489" s="58">
        <v>0</v>
      </c>
      <c r="L1489" s="199">
        <f>J1489+K1489</f>
        <v>0</v>
      </c>
      <c r="M1489" s="200">
        <f>L1489*(G1489+I1489)</f>
        <v>0</v>
      </c>
      <c r="O1489" s="77" t="b">
        <f t="shared" si="200"/>
        <v>0</v>
      </c>
      <c r="P1489" s="77" t="b">
        <f t="shared" si="201"/>
        <v>0</v>
      </c>
      <c r="Q1489" s="77" t="b">
        <f t="shared" si="202"/>
        <v>0</v>
      </c>
      <c r="R1489" s="77">
        <f t="shared" si="203"/>
        <v>0</v>
      </c>
      <c r="T1489" s="77">
        <v>1478</v>
      </c>
    </row>
    <row r="1490" spans="1:20" s="5" customFormat="1" ht="135" hidden="1" outlineLevel="1">
      <c r="A1490" s="29"/>
      <c r="B1490" s="606">
        <v>400</v>
      </c>
      <c r="C1490" s="608">
        <v>421</v>
      </c>
      <c r="D1490" s="149">
        <v>79</v>
      </c>
      <c r="E1490" s="38" t="s">
        <v>5680</v>
      </c>
      <c r="F1490" s="38" t="s">
        <v>5681</v>
      </c>
      <c r="G1490" s="906">
        <v>1</v>
      </c>
      <c r="H1490" s="39" t="s">
        <v>742</v>
      </c>
      <c r="I1490" s="315"/>
      <c r="J1490" s="159">
        <v>0</v>
      </c>
      <c r="K1490" s="159">
        <v>0</v>
      </c>
      <c r="L1490" s="232">
        <f>J1490+K1490</f>
        <v>0</v>
      </c>
      <c r="M1490" s="200">
        <f>L1490*(G1490+I1490)</f>
        <v>0</v>
      </c>
      <c r="O1490" s="77" t="b">
        <f t="shared" si="200"/>
        <v>0</v>
      </c>
      <c r="P1490" s="77" t="b">
        <f t="shared" si="201"/>
        <v>0</v>
      </c>
      <c r="Q1490" s="77" t="b">
        <f t="shared" si="202"/>
        <v>0</v>
      </c>
      <c r="R1490" s="77">
        <f t="shared" si="203"/>
        <v>0</v>
      </c>
      <c r="T1490" s="77">
        <v>1479</v>
      </c>
    </row>
    <row r="1491" spans="1:20" s="5" customFormat="1" hidden="1" outlineLevel="1">
      <c r="A1491" s="29"/>
      <c r="B1491" s="613"/>
      <c r="C1491" s="617"/>
      <c r="D1491" s="37"/>
      <c r="E1491" s="38"/>
      <c r="F1491" s="38"/>
      <c r="G1491" s="906"/>
      <c r="H1491" s="39"/>
      <c r="I1491" s="315"/>
      <c r="J1491" s="159"/>
      <c r="K1491" s="159"/>
      <c r="L1491" s="232"/>
      <c r="M1491" s="200"/>
      <c r="O1491" s="77" t="b">
        <f t="shared" ref="O1491:O1554" si="206">ISBLANK(D1491)</f>
        <v>1</v>
      </c>
      <c r="P1491" s="77" t="b">
        <f t="shared" ref="P1491:P1554" si="207">ISBLANK(G1491)</f>
        <v>1</v>
      </c>
      <c r="Q1491" s="77" t="b">
        <f t="shared" ref="Q1491:Q1554" si="208">ISBLANK(M1491)</f>
        <v>1</v>
      </c>
      <c r="R1491" s="77">
        <f t="shared" ref="R1491:R1554" si="209">IF(AND(O1491=P1491,O1491=Q1491),,"!!!")</f>
        <v>0</v>
      </c>
      <c r="T1491" s="77">
        <v>1480</v>
      </c>
    </row>
    <row r="1492" spans="1:20" s="5" customFormat="1" hidden="1" outlineLevel="1">
      <c r="A1492" s="29"/>
      <c r="B1492" s="606">
        <v>400</v>
      </c>
      <c r="C1492" s="607">
        <v>421</v>
      </c>
      <c r="D1492" s="146">
        <v>80</v>
      </c>
      <c r="E1492" s="450" t="s">
        <v>1129</v>
      </c>
      <c r="F1492" s="450" t="s">
        <v>1130</v>
      </c>
      <c r="G1492" s="904">
        <v>6</v>
      </c>
      <c r="H1492" s="32" t="s">
        <v>786</v>
      </c>
      <c r="I1492" s="315"/>
      <c r="J1492" s="159">
        <v>0</v>
      </c>
      <c r="K1492" s="58">
        <v>0</v>
      </c>
      <c r="L1492" s="199">
        <f>J1492+K1492</f>
        <v>0</v>
      </c>
      <c r="M1492" s="200">
        <f>L1492*(G1492+I1492)</f>
        <v>0</v>
      </c>
      <c r="O1492" s="77" t="b">
        <f t="shared" si="206"/>
        <v>0</v>
      </c>
      <c r="P1492" s="77" t="b">
        <f t="shared" si="207"/>
        <v>0</v>
      </c>
      <c r="Q1492" s="77" t="b">
        <f t="shared" si="208"/>
        <v>0</v>
      </c>
      <c r="R1492" s="77">
        <f t="shared" si="209"/>
        <v>0</v>
      </c>
      <c r="T1492" s="77">
        <v>1481</v>
      </c>
    </row>
    <row r="1493" spans="1:20" s="5" customFormat="1" hidden="1" outlineLevel="1">
      <c r="A1493" s="29"/>
      <c r="B1493" s="606">
        <v>400</v>
      </c>
      <c r="C1493" s="607">
        <v>421</v>
      </c>
      <c r="D1493" s="146">
        <v>81</v>
      </c>
      <c r="E1493" s="450" t="s">
        <v>1131</v>
      </c>
      <c r="F1493" s="450" t="s">
        <v>1132</v>
      </c>
      <c r="G1493" s="904">
        <v>1</v>
      </c>
      <c r="H1493" s="32" t="s">
        <v>786</v>
      </c>
      <c r="I1493" s="315"/>
      <c r="J1493" s="159">
        <v>0</v>
      </c>
      <c r="K1493" s="58">
        <v>0</v>
      </c>
      <c r="L1493" s="199">
        <f>J1493+K1493</f>
        <v>0</v>
      </c>
      <c r="M1493" s="200">
        <f>L1493*(G1493+I1493)</f>
        <v>0</v>
      </c>
      <c r="O1493" s="77" t="b">
        <f t="shared" si="206"/>
        <v>0</v>
      </c>
      <c r="P1493" s="77" t="b">
        <f t="shared" si="207"/>
        <v>0</v>
      </c>
      <c r="Q1493" s="77" t="b">
        <f t="shared" si="208"/>
        <v>0</v>
      </c>
      <c r="R1493" s="77">
        <f t="shared" si="209"/>
        <v>0</v>
      </c>
      <c r="T1493" s="77">
        <v>1482</v>
      </c>
    </row>
    <row r="1494" spans="1:20" s="5" customFormat="1" ht="22.5" hidden="1" outlineLevel="1">
      <c r="A1494" s="29"/>
      <c r="B1494" s="606">
        <v>400</v>
      </c>
      <c r="C1494" s="607">
        <v>421</v>
      </c>
      <c r="D1494" s="146">
        <v>82</v>
      </c>
      <c r="E1494" s="281" t="s">
        <v>1133</v>
      </c>
      <c r="F1494" s="281" t="s">
        <v>1134</v>
      </c>
      <c r="G1494" s="904">
        <v>1</v>
      </c>
      <c r="H1494" s="32" t="s">
        <v>786</v>
      </c>
      <c r="I1494" s="315"/>
      <c r="J1494" s="159">
        <v>0</v>
      </c>
      <c r="K1494" s="58">
        <v>0</v>
      </c>
      <c r="L1494" s="199">
        <f>J1494+K1494</f>
        <v>0</v>
      </c>
      <c r="M1494" s="200">
        <f>L1494*(G1494+I1494)</f>
        <v>0</v>
      </c>
      <c r="O1494" s="77" t="b">
        <f t="shared" si="206"/>
        <v>0</v>
      </c>
      <c r="P1494" s="77" t="b">
        <f t="shared" si="207"/>
        <v>0</v>
      </c>
      <c r="Q1494" s="77" t="b">
        <f t="shared" si="208"/>
        <v>0</v>
      </c>
      <c r="R1494" s="77">
        <f t="shared" si="209"/>
        <v>0</v>
      </c>
      <c r="T1494" s="77">
        <v>1483</v>
      </c>
    </row>
    <row r="1495" spans="1:20" s="5" customFormat="1" ht="33.75" hidden="1" outlineLevel="1">
      <c r="A1495" s="29"/>
      <c r="B1495" s="606">
        <v>400</v>
      </c>
      <c r="C1495" s="607">
        <v>421</v>
      </c>
      <c r="D1495" s="146">
        <v>83</v>
      </c>
      <c r="E1495" s="38" t="s">
        <v>908</v>
      </c>
      <c r="F1495" s="38" t="s">
        <v>909</v>
      </c>
      <c r="G1495" s="904">
        <v>1</v>
      </c>
      <c r="H1495" s="32" t="s">
        <v>5752</v>
      </c>
      <c r="I1495" s="315"/>
      <c r="J1495" s="159">
        <v>0</v>
      </c>
      <c r="K1495" s="58">
        <v>0</v>
      </c>
      <c r="L1495" s="199">
        <f>J1495+K1495</f>
        <v>0</v>
      </c>
      <c r="M1495" s="200">
        <f>L1495*(G1495+I1495)</f>
        <v>0</v>
      </c>
      <c r="O1495" s="77" t="b">
        <f t="shared" si="206"/>
        <v>0</v>
      </c>
      <c r="P1495" s="77" t="b">
        <f t="shared" si="207"/>
        <v>0</v>
      </c>
      <c r="Q1495" s="77" t="b">
        <f t="shared" si="208"/>
        <v>0</v>
      </c>
      <c r="R1495" s="77">
        <f t="shared" si="209"/>
        <v>0</v>
      </c>
      <c r="T1495" s="77">
        <v>1484</v>
      </c>
    </row>
    <row r="1496" spans="1:20" s="5" customFormat="1" ht="123.75" hidden="1" outlineLevel="1">
      <c r="A1496" s="29"/>
      <c r="B1496" s="606">
        <v>400</v>
      </c>
      <c r="C1496" s="608">
        <v>421</v>
      </c>
      <c r="D1496" s="149">
        <v>84</v>
      </c>
      <c r="E1496" s="120" t="s">
        <v>914</v>
      </c>
      <c r="F1496" s="124" t="s">
        <v>915</v>
      </c>
      <c r="G1496" s="906">
        <v>4960</v>
      </c>
      <c r="H1496" s="39" t="s">
        <v>286</v>
      </c>
      <c r="I1496" s="315"/>
      <c r="J1496" s="159">
        <v>0</v>
      </c>
      <c r="K1496" s="159">
        <v>0</v>
      </c>
      <c r="L1496" s="232">
        <f>J1496+K1496</f>
        <v>0</v>
      </c>
      <c r="M1496" s="200">
        <f>L1496*(G1496+I1496)</f>
        <v>0</v>
      </c>
      <c r="O1496" s="77" t="b">
        <f t="shared" si="206"/>
        <v>0</v>
      </c>
      <c r="P1496" s="77" t="b">
        <f t="shared" si="207"/>
        <v>0</v>
      </c>
      <c r="Q1496" s="77" t="b">
        <f t="shared" si="208"/>
        <v>0</v>
      </c>
      <c r="R1496" s="77">
        <f t="shared" si="209"/>
        <v>0</v>
      </c>
      <c r="T1496" s="77">
        <v>1485</v>
      </c>
    </row>
    <row r="1497" spans="1:20" s="5" customFormat="1" hidden="1" outlineLevel="1">
      <c r="A1497" s="29"/>
      <c r="B1497" s="606">
        <v>400</v>
      </c>
      <c r="C1497" s="607">
        <v>421</v>
      </c>
      <c r="D1497" s="146">
        <v>85</v>
      </c>
      <c r="E1497" s="122" t="s">
        <v>1135</v>
      </c>
      <c r="F1497" s="122" t="s">
        <v>1136</v>
      </c>
      <c r="G1497" s="904">
        <v>1</v>
      </c>
      <c r="H1497" s="32" t="s">
        <v>5730</v>
      </c>
      <c r="I1497" s="315"/>
      <c r="J1497" s="159">
        <v>0</v>
      </c>
      <c r="K1497" s="58">
        <v>0</v>
      </c>
      <c r="L1497" s="199">
        <f t="shared" ref="L1497" si="210">J1497+K1497</f>
        <v>0</v>
      </c>
      <c r="M1497" s="200">
        <f t="shared" ref="M1497" si="211">L1497*(G1497+I1497)</f>
        <v>0</v>
      </c>
      <c r="O1497" s="77" t="b">
        <f>ISBLANK(#REF!)</f>
        <v>0</v>
      </c>
      <c r="P1497" s="77" t="b">
        <f t="shared" si="207"/>
        <v>0</v>
      </c>
      <c r="Q1497" s="77" t="b">
        <f t="shared" si="208"/>
        <v>0</v>
      </c>
      <c r="R1497" s="77">
        <f t="shared" si="209"/>
        <v>0</v>
      </c>
      <c r="T1497" s="77">
        <v>1486</v>
      </c>
    </row>
    <row r="1498" spans="1:20" s="5" customFormat="1" hidden="1" outlineLevel="1">
      <c r="A1498" s="29"/>
      <c r="B1498" s="606">
        <v>400</v>
      </c>
      <c r="C1498" s="607">
        <v>421</v>
      </c>
      <c r="D1498" s="149">
        <v>86</v>
      </c>
      <c r="E1498" s="124" t="s">
        <v>918</v>
      </c>
      <c r="F1498" s="124" t="s">
        <v>919</v>
      </c>
      <c r="G1498" s="904">
        <v>1</v>
      </c>
      <c r="H1498" s="32" t="s">
        <v>786</v>
      </c>
      <c r="I1498" s="315"/>
      <c r="J1498" s="159">
        <v>0</v>
      </c>
      <c r="K1498" s="58">
        <v>0</v>
      </c>
      <c r="L1498" s="199">
        <f t="shared" ref="L1498:L1515" si="212">J1498+K1498</f>
        <v>0</v>
      </c>
      <c r="M1498" s="200">
        <f t="shared" ref="M1498:M1515" si="213">L1498*(G1498+I1498)</f>
        <v>0</v>
      </c>
      <c r="O1498" s="77" t="b">
        <f t="shared" ref="O1498:O1514" si="214">ISBLANK(D1497)</f>
        <v>0</v>
      </c>
      <c r="P1498" s="77" t="b">
        <f t="shared" si="207"/>
        <v>0</v>
      </c>
      <c r="Q1498" s="77" t="b">
        <f t="shared" si="208"/>
        <v>0</v>
      </c>
      <c r="R1498" s="77">
        <f t="shared" si="209"/>
        <v>0</v>
      </c>
      <c r="T1498" s="77">
        <v>1487</v>
      </c>
    </row>
    <row r="1499" spans="1:20" s="5" customFormat="1" ht="22.5" hidden="1" outlineLevel="1">
      <c r="A1499" s="29"/>
      <c r="B1499" s="606">
        <v>400</v>
      </c>
      <c r="C1499" s="608">
        <v>421</v>
      </c>
      <c r="D1499" s="149">
        <v>87</v>
      </c>
      <c r="E1499" s="124" t="s">
        <v>920</v>
      </c>
      <c r="F1499" s="124" t="s">
        <v>921</v>
      </c>
      <c r="G1499" s="906">
        <v>1</v>
      </c>
      <c r="H1499" s="39" t="s">
        <v>786</v>
      </c>
      <c r="I1499" s="315"/>
      <c r="J1499" s="159">
        <v>0</v>
      </c>
      <c r="K1499" s="159">
        <v>0</v>
      </c>
      <c r="L1499" s="232">
        <f t="shared" si="212"/>
        <v>0</v>
      </c>
      <c r="M1499" s="200">
        <f t="shared" si="213"/>
        <v>0</v>
      </c>
      <c r="O1499" s="77" t="b">
        <f t="shared" si="214"/>
        <v>0</v>
      </c>
      <c r="P1499" s="77" t="b">
        <f t="shared" si="207"/>
        <v>0</v>
      </c>
      <c r="Q1499" s="77" t="b">
        <f t="shared" si="208"/>
        <v>0</v>
      </c>
      <c r="R1499" s="77">
        <f t="shared" si="209"/>
        <v>0</v>
      </c>
      <c r="T1499" s="77">
        <v>1488</v>
      </c>
    </row>
    <row r="1500" spans="1:20" s="5" customFormat="1" hidden="1" outlineLevel="1">
      <c r="A1500" s="29"/>
      <c r="B1500" s="606">
        <v>400</v>
      </c>
      <c r="C1500" s="608">
        <v>421</v>
      </c>
      <c r="D1500" s="146">
        <v>88</v>
      </c>
      <c r="E1500" s="124" t="s">
        <v>922</v>
      </c>
      <c r="F1500" s="124" t="s">
        <v>923</v>
      </c>
      <c r="G1500" s="906">
        <v>1</v>
      </c>
      <c r="H1500" s="39" t="s">
        <v>786</v>
      </c>
      <c r="I1500" s="315"/>
      <c r="J1500" s="159">
        <v>0</v>
      </c>
      <c r="K1500" s="159">
        <v>0</v>
      </c>
      <c r="L1500" s="232">
        <f t="shared" si="212"/>
        <v>0</v>
      </c>
      <c r="M1500" s="200">
        <f t="shared" si="213"/>
        <v>0</v>
      </c>
      <c r="O1500" s="77" t="b">
        <f t="shared" si="214"/>
        <v>0</v>
      </c>
      <c r="P1500" s="77" t="b">
        <f t="shared" si="207"/>
        <v>0</v>
      </c>
      <c r="Q1500" s="77" t="b">
        <f t="shared" si="208"/>
        <v>0</v>
      </c>
      <c r="R1500" s="77">
        <f t="shared" si="209"/>
        <v>0</v>
      </c>
      <c r="T1500" s="77">
        <v>1489</v>
      </c>
    </row>
    <row r="1501" spans="1:20" s="5" customFormat="1" ht="22.5" hidden="1" outlineLevel="1">
      <c r="A1501" s="29"/>
      <c r="B1501" s="606">
        <v>400</v>
      </c>
      <c r="C1501" s="607">
        <v>421</v>
      </c>
      <c r="D1501" s="146">
        <v>89</v>
      </c>
      <c r="E1501" s="124" t="s">
        <v>924</v>
      </c>
      <c r="F1501" s="124" t="s">
        <v>925</v>
      </c>
      <c r="G1501" s="904">
        <v>1</v>
      </c>
      <c r="H1501" s="32" t="s">
        <v>786</v>
      </c>
      <c r="I1501" s="315"/>
      <c r="J1501" s="159">
        <v>0</v>
      </c>
      <c r="K1501" s="58">
        <v>0</v>
      </c>
      <c r="L1501" s="199">
        <f t="shared" si="212"/>
        <v>0</v>
      </c>
      <c r="M1501" s="200">
        <f t="shared" si="213"/>
        <v>0</v>
      </c>
      <c r="O1501" s="77" t="b">
        <f t="shared" si="214"/>
        <v>0</v>
      </c>
      <c r="P1501" s="77" t="b">
        <f t="shared" si="207"/>
        <v>0</v>
      </c>
      <c r="Q1501" s="77" t="b">
        <f t="shared" si="208"/>
        <v>0</v>
      </c>
      <c r="R1501" s="77">
        <f t="shared" si="209"/>
        <v>0</v>
      </c>
      <c r="T1501" s="77">
        <v>1490</v>
      </c>
    </row>
    <row r="1502" spans="1:20" s="5" customFormat="1" ht="22.5" hidden="1" outlineLevel="1">
      <c r="A1502" s="29"/>
      <c r="B1502" s="606">
        <v>400</v>
      </c>
      <c r="C1502" s="607">
        <v>421</v>
      </c>
      <c r="D1502" s="146">
        <v>90</v>
      </c>
      <c r="E1502" s="124" t="s">
        <v>926</v>
      </c>
      <c r="F1502" s="124" t="s">
        <v>927</v>
      </c>
      <c r="G1502" s="904">
        <v>1</v>
      </c>
      <c r="H1502" s="32" t="s">
        <v>786</v>
      </c>
      <c r="I1502" s="315"/>
      <c r="J1502" s="159">
        <v>0</v>
      </c>
      <c r="K1502" s="58">
        <v>0</v>
      </c>
      <c r="L1502" s="199">
        <f t="shared" si="212"/>
        <v>0</v>
      </c>
      <c r="M1502" s="200">
        <f t="shared" si="213"/>
        <v>0</v>
      </c>
      <c r="O1502" s="77" t="b">
        <f t="shared" si="214"/>
        <v>0</v>
      </c>
      <c r="P1502" s="77" t="b">
        <f t="shared" si="207"/>
        <v>0</v>
      </c>
      <c r="Q1502" s="77" t="b">
        <f t="shared" si="208"/>
        <v>0</v>
      </c>
      <c r="R1502" s="77">
        <f t="shared" si="209"/>
        <v>0</v>
      </c>
      <c r="T1502" s="77">
        <v>1491</v>
      </c>
    </row>
    <row r="1503" spans="1:20" s="5" customFormat="1" hidden="1" outlineLevel="1">
      <c r="A1503" s="29"/>
      <c r="B1503" s="606">
        <v>400</v>
      </c>
      <c r="C1503" s="607">
        <v>421</v>
      </c>
      <c r="D1503" s="146">
        <v>91</v>
      </c>
      <c r="E1503" s="124" t="s">
        <v>928</v>
      </c>
      <c r="F1503" s="124" t="s">
        <v>929</v>
      </c>
      <c r="G1503" s="904">
        <v>1</v>
      </c>
      <c r="H1503" s="32" t="s">
        <v>786</v>
      </c>
      <c r="I1503" s="315"/>
      <c r="J1503" s="159">
        <v>0</v>
      </c>
      <c r="K1503" s="58">
        <v>0</v>
      </c>
      <c r="L1503" s="199">
        <f t="shared" si="212"/>
        <v>0</v>
      </c>
      <c r="M1503" s="200">
        <f t="shared" si="213"/>
        <v>0</v>
      </c>
      <c r="O1503" s="77" t="b">
        <f t="shared" si="214"/>
        <v>0</v>
      </c>
      <c r="P1503" s="77" t="b">
        <f t="shared" si="207"/>
        <v>0</v>
      </c>
      <c r="Q1503" s="77" t="b">
        <f t="shared" si="208"/>
        <v>0</v>
      </c>
      <c r="R1503" s="77">
        <f t="shared" si="209"/>
        <v>0</v>
      </c>
      <c r="T1503" s="77">
        <v>1492</v>
      </c>
    </row>
    <row r="1504" spans="1:20" s="5" customFormat="1" hidden="1" outlineLevel="1">
      <c r="A1504" s="29"/>
      <c r="B1504" s="606">
        <v>400</v>
      </c>
      <c r="C1504" s="607">
        <v>421</v>
      </c>
      <c r="D1504" s="146">
        <v>92</v>
      </c>
      <c r="E1504" s="124" t="s">
        <v>930</v>
      </c>
      <c r="F1504" s="124" t="s">
        <v>931</v>
      </c>
      <c r="G1504" s="904">
        <v>1</v>
      </c>
      <c r="H1504" s="32" t="s">
        <v>786</v>
      </c>
      <c r="I1504" s="315"/>
      <c r="J1504" s="159">
        <v>0</v>
      </c>
      <c r="K1504" s="58">
        <v>0</v>
      </c>
      <c r="L1504" s="199">
        <f t="shared" si="212"/>
        <v>0</v>
      </c>
      <c r="M1504" s="200">
        <f t="shared" si="213"/>
        <v>0</v>
      </c>
      <c r="O1504" s="77" t="b">
        <f t="shared" si="214"/>
        <v>0</v>
      </c>
      <c r="P1504" s="77" t="b">
        <f t="shared" si="207"/>
        <v>0</v>
      </c>
      <c r="Q1504" s="77" t="b">
        <f t="shared" si="208"/>
        <v>0</v>
      </c>
      <c r="R1504" s="77">
        <f t="shared" si="209"/>
        <v>0</v>
      </c>
      <c r="T1504" s="77">
        <v>1493</v>
      </c>
    </row>
    <row r="1505" spans="1:20" s="5" customFormat="1" hidden="1" outlineLevel="1">
      <c r="A1505" s="29"/>
      <c r="B1505" s="606">
        <v>400</v>
      </c>
      <c r="C1505" s="607">
        <v>421</v>
      </c>
      <c r="D1505" s="146">
        <v>93</v>
      </c>
      <c r="E1505" s="124" t="s">
        <v>932</v>
      </c>
      <c r="F1505" s="124" t="s">
        <v>933</v>
      </c>
      <c r="G1505" s="904">
        <v>1</v>
      </c>
      <c r="H1505" s="32" t="s">
        <v>786</v>
      </c>
      <c r="I1505" s="315"/>
      <c r="J1505" s="159">
        <v>0</v>
      </c>
      <c r="K1505" s="58">
        <v>0</v>
      </c>
      <c r="L1505" s="199">
        <f t="shared" si="212"/>
        <v>0</v>
      </c>
      <c r="M1505" s="200">
        <f t="shared" si="213"/>
        <v>0</v>
      </c>
      <c r="O1505" s="77" t="b">
        <f t="shared" si="214"/>
        <v>0</v>
      </c>
      <c r="P1505" s="77" t="b">
        <f t="shared" si="207"/>
        <v>0</v>
      </c>
      <c r="Q1505" s="77" t="b">
        <f t="shared" si="208"/>
        <v>0</v>
      </c>
      <c r="R1505" s="77">
        <f t="shared" si="209"/>
        <v>0</v>
      </c>
      <c r="T1505" s="77">
        <v>1494</v>
      </c>
    </row>
    <row r="1506" spans="1:20" s="5" customFormat="1" ht="22.5" hidden="1" outlineLevel="1">
      <c r="A1506" s="29"/>
      <c r="B1506" s="606">
        <v>400</v>
      </c>
      <c r="C1506" s="607">
        <v>421</v>
      </c>
      <c r="D1506" s="146">
        <v>94</v>
      </c>
      <c r="E1506" s="124" t="s">
        <v>934</v>
      </c>
      <c r="F1506" s="124" t="s">
        <v>935</v>
      </c>
      <c r="G1506" s="904">
        <v>1</v>
      </c>
      <c r="H1506" s="32" t="s">
        <v>786</v>
      </c>
      <c r="I1506" s="315"/>
      <c r="J1506" s="159">
        <v>0</v>
      </c>
      <c r="K1506" s="58">
        <v>0</v>
      </c>
      <c r="L1506" s="199">
        <f t="shared" si="212"/>
        <v>0</v>
      </c>
      <c r="M1506" s="200">
        <f t="shared" si="213"/>
        <v>0</v>
      </c>
      <c r="O1506" s="77" t="b">
        <f t="shared" si="214"/>
        <v>0</v>
      </c>
      <c r="P1506" s="77" t="b">
        <f t="shared" si="207"/>
        <v>0</v>
      </c>
      <c r="Q1506" s="77" t="b">
        <f t="shared" si="208"/>
        <v>0</v>
      </c>
      <c r="R1506" s="77">
        <f t="shared" si="209"/>
        <v>0</v>
      </c>
      <c r="T1506" s="77">
        <v>1495</v>
      </c>
    </row>
    <row r="1507" spans="1:20" s="5" customFormat="1" hidden="1" outlineLevel="1">
      <c r="A1507" s="29"/>
      <c r="B1507" s="606">
        <v>400</v>
      </c>
      <c r="C1507" s="607">
        <v>421</v>
      </c>
      <c r="D1507" s="149">
        <v>95</v>
      </c>
      <c r="E1507" s="124" t="s">
        <v>936</v>
      </c>
      <c r="F1507" s="124" t="s">
        <v>937</v>
      </c>
      <c r="G1507" s="904">
        <v>1</v>
      </c>
      <c r="H1507" s="32" t="s">
        <v>786</v>
      </c>
      <c r="I1507" s="315"/>
      <c r="J1507" s="159">
        <v>0</v>
      </c>
      <c r="K1507" s="58">
        <v>0</v>
      </c>
      <c r="L1507" s="199">
        <f t="shared" si="212"/>
        <v>0</v>
      </c>
      <c r="M1507" s="200">
        <f t="shared" si="213"/>
        <v>0</v>
      </c>
      <c r="O1507" s="77" t="b">
        <f t="shared" si="214"/>
        <v>0</v>
      </c>
      <c r="P1507" s="77" t="b">
        <f t="shared" si="207"/>
        <v>0</v>
      </c>
      <c r="Q1507" s="77" t="b">
        <f t="shared" si="208"/>
        <v>0</v>
      </c>
      <c r="R1507" s="77">
        <f t="shared" si="209"/>
        <v>0</v>
      </c>
      <c r="T1507" s="77">
        <v>1496</v>
      </c>
    </row>
    <row r="1508" spans="1:20" s="5" customFormat="1" hidden="1" outlineLevel="1">
      <c r="A1508" s="29"/>
      <c r="B1508" s="606">
        <v>400</v>
      </c>
      <c r="C1508" s="608">
        <v>421</v>
      </c>
      <c r="D1508" s="149">
        <v>96</v>
      </c>
      <c r="E1508" s="124" t="s">
        <v>938</v>
      </c>
      <c r="F1508" s="124" t="s">
        <v>939</v>
      </c>
      <c r="G1508" s="906">
        <v>1</v>
      </c>
      <c r="H1508" s="39" t="s">
        <v>786</v>
      </c>
      <c r="I1508" s="315"/>
      <c r="J1508" s="159">
        <v>0</v>
      </c>
      <c r="K1508" s="159">
        <v>0</v>
      </c>
      <c r="L1508" s="232">
        <f t="shared" si="212"/>
        <v>0</v>
      </c>
      <c r="M1508" s="200">
        <f t="shared" si="213"/>
        <v>0</v>
      </c>
      <c r="O1508" s="77" t="b">
        <f t="shared" si="214"/>
        <v>0</v>
      </c>
      <c r="P1508" s="77" t="b">
        <f t="shared" si="207"/>
        <v>0</v>
      </c>
      <c r="Q1508" s="77" t="b">
        <f t="shared" si="208"/>
        <v>0</v>
      </c>
      <c r="R1508" s="77">
        <f t="shared" si="209"/>
        <v>0</v>
      </c>
      <c r="T1508" s="77">
        <v>1497</v>
      </c>
    </row>
    <row r="1509" spans="1:20" s="5" customFormat="1" hidden="1" outlineLevel="1">
      <c r="A1509" s="29"/>
      <c r="B1509" s="606">
        <v>400</v>
      </c>
      <c r="C1509" s="608">
        <v>421</v>
      </c>
      <c r="D1509" s="149">
        <v>97</v>
      </c>
      <c r="E1509" s="124" t="s">
        <v>940</v>
      </c>
      <c r="F1509" s="124" t="s">
        <v>941</v>
      </c>
      <c r="G1509" s="906">
        <v>1</v>
      </c>
      <c r="H1509" s="39" t="s">
        <v>786</v>
      </c>
      <c r="I1509" s="315"/>
      <c r="J1509" s="159">
        <v>0</v>
      </c>
      <c r="K1509" s="159">
        <v>0</v>
      </c>
      <c r="L1509" s="232">
        <f t="shared" si="212"/>
        <v>0</v>
      </c>
      <c r="M1509" s="200">
        <f t="shared" si="213"/>
        <v>0</v>
      </c>
      <c r="O1509" s="77" t="b">
        <f t="shared" si="214"/>
        <v>0</v>
      </c>
      <c r="P1509" s="77" t="b">
        <f t="shared" si="207"/>
        <v>0</v>
      </c>
      <c r="Q1509" s="77" t="b">
        <f t="shared" si="208"/>
        <v>0</v>
      </c>
      <c r="R1509" s="77">
        <f t="shared" si="209"/>
        <v>0</v>
      </c>
      <c r="T1509" s="77">
        <v>1498</v>
      </c>
    </row>
    <row r="1510" spans="1:20" s="5" customFormat="1" hidden="1" outlineLevel="1">
      <c r="A1510" s="29"/>
      <c r="B1510" s="606">
        <v>400</v>
      </c>
      <c r="C1510" s="608">
        <v>421</v>
      </c>
      <c r="D1510" s="149">
        <v>98</v>
      </c>
      <c r="E1510" s="124" t="s">
        <v>11</v>
      </c>
      <c r="F1510" s="124" t="s">
        <v>942</v>
      </c>
      <c r="G1510" s="906">
        <v>1</v>
      </c>
      <c r="H1510" s="39" t="s">
        <v>786</v>
      </c>
      <c r="I1510" s="315"/>
      <c r="J1510" s="159">
        <v>0</v>
      </c>
      <c r="K1510" s="159">
        <v>0</v>
      </c>
      <c r="L1510" s="232">
        <f t="shared" si="212"/>
        <v>0</v>
      </c>
      <c r="M1510" s="200">
        <f t="shared" si="213"/>
        <v>0</v>
      </c>
      <c r="O1510" s="77" t="b">
        <f t="shared" si="214"/>
        <v>0</v>
      </c>
      <c r="P1510" s="77" t="b">
        <f t="shared" si="207"/>
        <v>0</v>
      </c>
      <c r="Q1510" s="77" t="b">
        <f t="shared" si="208"/>
        <v>0</v>
      </c>
      <c r="R1510" s="77">
        <f t="shared" si="209"/>
        <v>0</v>
      </c>
      <c r="T1510" s="77">
        <v>1499</v>
      </c>
    </row>
    <row r="1511" spans="1:20" s="5" customFormat="1" hidden="1" outlineLevel="1">
      <c r="A1511" s="29"/>
      <c r="B1511" s="606">
        <v>400</v>
      </c>
      <c r="C1511" s="608">
        <v>421</v>
      </c>
      <c r="D1511" s="146">
        <v>99</v>
      </c>
      <c r="E1511" s="124" t="s">
        <v>943</v>
      </c>
      <c r="F1511" s="124" t="s">
        <v>944</v>
      </c>
      <c r="G1511" s="906">
        <v>1</v>
      </c>
      <c r="H1511" s="39" t="s">
        <v>786</v>
      </c>
      <c r="I1511" s="315"/>
      <c r="J1511" s="159">
        <v>0</v>
      </c>
      <c r="K1511" s="159">
        <v>0</v>
      </c>
      <c r="L1511" s="232">
        <f t="shared" si="212"/>
        <v>0</v>
      </c>
      <c r="M1511" s="200">
        <f t="shared" si="213"/>
        <v>0</v>
      </c>
      <c r="O1511" s="77" t="b">
        <f t="shared" si="214"/>
        <v>0</v>
      </c>
      <c r="P1511" s="77" t="b">
        <f t="shared" si="207"/>
        <v>0</v>
      </c>
      <c r="Q1511" s="77" t="b">
        <f t="shared" si="208"/>
        <v>0</v>
      </c>
      <c r="R1511" s="77">
        <f t="shared" si="209"/>
        <v>0</v>
      </c>
      <c r="T1511" s="77">
        <v>1500</v>
      </c>
    </row>
    <row r="1512" spans="1:20" s="5" customFormat="1" hidden="1" outlineLevel="1">
      <c r="A1512" s="29"/>
      <c r="B1512" s="606">
        <v>400</v>
      </c>
      <c r="C1512" s="607">
        <v>421</v>
      </c>
      <c r="D1512" s="146">
        <v>100</v>
      </c>
      <c r="E1512" s="124" t="s">
        <v>945</v>
      </c>
      <c r="F1512" s="124" t="s">
        <v>946</v>
      </c>
      <c r="G1512" s="904">
        <v>1</v>
      </c>
      <c r="H1512" s="32" t="s">
        <v>786</v>
      </c>
      <c r="I1512" s="315"/>
      <c r="J1512" s="159">
        <v>0</v>
      </c>
      <c r="K1512" s="58">
        <v>0</v>
      </c>
      <c r="L1512" s="199">
        <f t="shared" si="212"/>
        <v>0</v>
      </c>
      <c r="M1512" s="200">
        <f t="shared" si="213"/>
        <v>0</v>
      </c>
      <c r="O1512" s="77" t="b">
        <f t="shared" si="214"/>
        <v>0</v>
      </c>
      <c r="P1512" s="77" t="b">
        <f t="shared" si="207"/>
        <v>0</v>
      </c>
      <c r="Q1512" s="77" t="b">
        <f t="shared" si="208"/>
        <v>0</v>
      </c>
      <c r="R1512" s="77">
        <f t="shared" si="209"/>
        <v>0</v>
      </c>
      <c r="T1512" s="77">
        <v>1501</v>
      </c>
    </row>
    <row r="1513" spans="1:20" s="5" customFormat="1" ht="22.5" hidden="1" outlineLevel="1">
      <c r="A1513" s="29"/>
      <c r="B1513" s="606">
        <v>400</v>
      </c>
      <c r="C1513" s="607">
        <v>421</v>
      </c>
      <c r="D1513" s="146">
        <v>101</v>
      </c>
      <c r="E1513" s="124" t="s">
        <v>947</v>
      </c>
      <c r="F1513" s="124" t="s">
        <v>948</v>
      </c>
      <c r="G1513" s="904">
        <v>1</v>
      </c>
      <c r="H1513" s="32" t="s">
        <v>786</v>
      </c>
      <c r="I1513" s="315"/>
      <c r="J1513" s="159">
        <v>0</v>
      </c>
      <c r="K1513" s="58">
        <v>0</v>
      </c>
      <c r="L1513" s="199">
        <f t="shared" si="212"/>
        <v>0</v>
      </c>
      <c r="M1513" s="200">
        <f t="shared" si="213"/>
        <v>0</v>
      </c>
      <c r="O1513" s="77" t="b">
        <f t="shared" si="214"/>
        <v>0</v>
      </c>
      <c r="P1513" s="77" t="b">
        <f t="shared" si="207"/>
        <v>0</v>
      </c>
      <c r="Q1513" s="77" t="b">
        <f t="shared" si="208"/>
        <v>0</v>
      </c>
      <c r="R1513" s="77">
        <f t="shared" si="209"/>
        <v>0</v>
      </c>
      <c r="T1513" s="77">
        <v>1502</v>
      </c>
    </row>
    <row r="1514" spans="1:20" s="5" customFormat="1" hidden="1" outlineLevel="1">
      <c r="A1514" s="29"/>
      <c r="B1514" s="606">
        <v>400</v>
      </c>
      <c r="C1514" s="607">
        <v>421</v>
      </c>
      <c r="D1514" s="146">
        <v>102</v>
      </c>
      <c r="E1514" s="124" t="s">
        <v>949</v>
      </c>
      <c r="F1514" s="124" t="s">
        <v>950</v>
      </c>
      <c r="G1514" s="904">
        <v>1</v>
      </c>
      <c r="H1514" s="32" t="s">
        <v>786</v>
      </c>
      <c r="I1514" s="315"/>
      <c r="J1514" s="159">
        <v>0</v>
      </c>
      <c r="K1514" s="58">
        <v>0</v>
      </c>
      <c r="L1514" s="199">
        <f t="shared" si="212"/>
        <v>0</v>
      </c>
      <c r="M1514" s="200">
        <f t="shared" si="213"/>
        <v>0</v>
      </c>
      <c r="O1514" s="77" t="b">
        <f t="shared" si="214"/>
        <v>0</v>
      </c>
      <c r="P1514" s="77" t="b">
        <f t="shared" si="207"/>
        <v>0</v>
      </c>
      <c r="Q1514" s="77" t="b">
        <f t="shared" si="208"/>
        <v>0</v>
      </c>
      <c r="R1514" s="77">
        <f t="shared" si="209"/>
        <v>0</v>
      </c>
      <c r="T1514" s="77">
        <v>1503</v>
      </c>
    </row>
    <row r="1515" spans="1:20" s="5" customFormat="1" ht="23.25" hidden="1" outlineLevel="1" thickBot="1">
      <c r="A1515" s="29"/>
      <c r="B1515" s="606">
        <v>400</v>
      </c>
      <c r="C1515" s="608">
        <v>421</v>
      </c>
      <c r="D1515" s="149">
        <v>103</v>
      </c>
      <c r="E1515" s="124" t="s">
        <v>951</v>
      </c>
      <c r="F1515" s="124" t="s">
        <v>952</v>
      </c>
      <c r="G1515" s="906">
        <v>1</v>
      </c>
      <c r="H1515" s="39" t="s">
        <v>786</v>
      </c>
      <c r="I1515" s="315"/>
      <c r="J1515" s="159">
        <v>0</v>
      </c>
      <c r="K1515" s="159">
        <v>0</v>
      </c>
      <c r="L1515" s="232">
        <f t="shared" si="212"/>
        <v>0</v>
      </c>
      <c r="M1515" s="200">
        <f t="shared" si="213"/>
        <v>0</v>
      </c>
      <c r="O1515" s="77" t="b">
        <f t="shared" si="206"/>
        <v>0</v>
      </c>
      <c r="P1515" s="77" t="b">
        <f t="shared" si="207"/>
        <v>0</v>
      </c>
      <c r="Q1515" s="77" t="b">
        <f t="shared" si="208"/>
        <v>0</v>
      </c>
      <c r="R1515" s="77">
        <f t="shared" si="209"/>
        <v>0</v>
      </c>
      <c r="T1515" s="77">
        <v>1504</v>
      </c>
    </row>
    <row r="1516" spans="1:20" s="5" customFormat="1" ht="13.5" hidden="1" outlineLevel="1" thickBot="1">
      <c r="A1516" s="112"/>
      <c r="B1516" s="633">
        <v>400</v>
      </c>
      <c r="C1516" s="646">
        <v>421</v>
      </c>
      <c r="D1516" s="436"/>
      <c r="E1516" s="491" t="s">
        <v>207</v>
      </c>
      <c r="F1516" s="491" t="s">
        <v>208</v>
      </c>
      <c r="G1516" s="920"/>
      <c r="H1516" s="492"/>
      <c r="I1516" s="493"/>
      <c r="J1516" s="494"/>
      <c r="K1516" s="494"/>
      <c r="L1516" s="495"/>
      <c r="M1516" s="496">
        <f>SUM(M1361:M1515)</f>
        <v>0</v>
      </c>
      <c r="O1516" s="77" t="b">
        <f t="shared" si="206"/>
        <v>1</v>
      </c>
      <c r="P1516" s="77" t="b">
        <f t="shared" si="207"/>
        <v>1</v>
      </c>
      <c r="Q1516" s="77" t="b">
        <f t="shared" si="208"/>
        <v>0</v>
      </c>
      <c r="R1516" s="77" t="str">
        <f t="shared" si="209"/>
        <v>!!!</v>
      </c>
      <c r="T1516" s="77">
        <v>1505</v>
      </c>
    </row>
    <row r="1517" spans="1:20" s="5" customFormat="1" ht="15.75" hidden="1" outlineLevel="1" thickBot="1">
      <c r="A1517" s="583"/>
      <c r="B1517" s="638">
        <v>400</v>
      </c>
      <c r="C1517" s="647">
        <v>422</v>
      </c>
      <c r="D1517" s="570"/>
      <c r="E1517" s="117" t="s">
        <v>1137</v>
      </c>
      <c r="F1517" s="117" t="s">
        <v>1138</v>
      </c>
      <c r="G1517" s="922"/>
      <c r="H1517" s="118"/>
      <c r="I1517" s="339"/>
      <c r="J1517" s="306"/>
      <c r="K1517" s="119"/>
      <c r="L1517" s="220"/>
      <c r="M1517" s="221"/>
      <c r="O1517" s="77" t="b">
        <f t="shared" si="206"/>
        <v>1</v>
      </c>
      <c r="P1517" s="77" t="b">
        <f t="shared" si="207"/>
        <v>1</v>
      </c>
      <c r="Q1517" s="77" t="b">
        <f t="shared" si="208"/>
        <v>1</v>
      </c>
      <c r="R1517" s="77">
        <f t="shared" si="209"/>
        <v>0</v>
      </c>
      <c r="T1517" s="77">
        <v>1506</v>
      </c>
    </row>
    <row r="1518" spans="1:20" s="5" customFormat="1" ht="24" hidden="1" outlineLevel="1">
      <c r="A1518" s="29"/>
      <c r="B1518" s="613"/>
      <c r="C1518" s="616"/>
      <c r="D1518" s="30"/>
      <c r="E1518" s="282" t="s">
        <v>696</v>
      </c>
      <c r="F1518" s="282" t="s">
        <v>697</v>
      </c>
      <c r="G1518" s="904"/>
      <c r="H1518" s="32"/>
      <c r="I1518" s="315"/>
      <c r="J1518" s="159"/>
      <c r="K1518" s="58"/>
      <c r="L1518" s="199"/>
      <c r="M1518" s="200"/>
      <c r="O1518" s="77" t="b">
        <f t="shared" si="206"/>
        <v>1</v>
      </c>
      <c r="P1518" s="77" t="b">
        <f t="shared" si="207"/>
        <v>1</v>
      </c>
      <c r="Q1518" s="77" t="b">
        <f t="shared" si="208"/>
        <v>1</v>
      </c>
      <c r="R1518" s="77">
        <f t="shared" si="209"/>
        <v>0</v>
      </c>
      <c r="T1518" s="77">
        <v>1507</v>
      </c>
    </row>
    <row r="1519" spans="1:20" s="5" customFormat="1" ht="36" hidden="1" outlineLevel="1">
      <c r="A1519" s="29"/>
      <c r="B1519" s="613"/>
      <c r="C1519" s="616"/>
      <c r="D1519" s="30"/>
      <c r="E1519" s="283" t="s">
        <v>698</v>
      </c>
      <c r="F1519" s="283" t="s">
        <v>699</v>
      </c>
      <c r="G1519" s="904"/>
      <c r="H1519" s="32"/>
      <c r="I1519" s="315"/>
      <c r="J1519" s="159"/>
      <c r="K1519" s="58"/>
      <c r="L1519" s="199"/>
      <c r="M1519" s="200"/>
      <c r="O1519" s="77" t="b">
        <f t="shared" si="206"/>
        <v>1</v>
      </c>
      <c r="P1519" s="77" t="b">
        <f t="shared" si="207"/>
        <v>1</v>
      </c>
      <c r="Q1519" s="77" t="b">
        <f t="shared" si="208"/>
        <v>1</v>
      </c>
      <c r="R1519" s="77">
        <f t="shared" si="209"/>
        <v>0</v>
      </c>
      <c r="T1519" s="77">
        <v>1508</v>
      </c>
    </row>
    <row r="1520" spans="1:20" s="5" customFormat="1" ht="144" hidden="1" outlineLevel="1">
      <c r="A1520" s="29"/>
      <c r="B1520" s="613"/>
      <c r="C1520" s="616"/>
      <c r="D1520" s="30"/>
      <c r="E1520" s="284" t="s">
        <v>700</v>
      </c>
      <c r="F1520" s="284" t="s">
        <v>701</v>
      </c>
      <c r="G1520" s="904"/>
      <c r="H1520" s="32"/>
      <c r="I1520" s="315"/>
      <c r="J1520" s="159"/>
      <c r="K1520" s="58"/>
      <c r="L1520" s="199"/>
      <c r="M1520" s="200"/>
      <c r="O1520" s="77" t="b">
        <f t="shared" si="206"/>
        <v>1</v>
      </c>
      <c r="P1520" s="77" t="b">
        <f t="shared" si="207"/>
        <v>1</v>
      </c>
      <c r="Q1520" s="77" t="b">
        <f t="shared" si="208"/>
        <v>1</v>
      </c>
      <c r="R1520" s="77">
        <f t="shared" si="209"/>
        <v>0</v>
      </c>
      <c r="T1520" s="77">
        <v>1509</v>
      </c>
    </row>
    <row r="1521" spans="1:20" s="5" customFormat="1" ht="216" hidden="1" outlineLevel="1">
      <c r="A1521" s="29"/>
      <c r="B1521" s="613"/>
      <c r="C1521" s="616"/>
      <c r="D1521" s="30"/>
      <c r="E1521" s="284" t="s">
        <v>702</v>
      </c>
      <c r="F1521" s="284" t="s">
        <v>703</v>
      </c>
      <c r="G1521" s="904"/>
      <c r="H1521" s="32"/>
      <c r="I1521" s="315"/>
      <c r="J1521" s="159"/>
      <c r="K1521" s="58"/>
      <c r="L1521" s="199"/>
      <c r="M1521" s="200"/>
      <c r="O1521" s="77" t="b">
        <f t="shared" si="206"/>
        <v>1</v>
      </c>
      <c r="P1521" s="77" t="b">
        <f t="shared" si="207"/>
        <v>1</v>
      </c>
      <c r="Q1521" s="77" t="b">
        <f t="shared" si="208"/>
        <v>1</v>
      </c>
      <c r="R1521" s="77">
        <f t="shared" si="209"/>
        <v>0</v>
      </c>
      <c r="T1521" s="77">
        <v>1510</v>
      </c>
    </row>
    <row r="1522" spans="1:20" s="5" customFormat="1" hidden="1" outlineLevel="1">
      <c r="A1522" s="29"/>
      <c r="B1522" s="613"/>
      <c r="C1522" s="616"/>
      <c r="D1522" s="30"/>
      <c r="E1522" s="267"/>
      <c r="F1522" s="267"/>
      <c r="G1522" s="904"/>
      <c r="H1522" s="32"/>
      <c r="I1522" s="315"/>
      <c r="J1522" s="159"/>
      <c r="K1522" s="58"/>
      <c r="L1522" s="199"/>
      <c r="M1522" s="200"/>
      <c r="O1522" s="77" t="b">
        <f t="shared" si="206"/>
        <v>1</v>
      </c>
      <c r="P1522" s="77" t="b">
        <f t="shared" si="207"/>
        <v>1</v>
      </c>
      <c r="Q1522" s="77" t="b">
        <f t="shared" si="208"/>
        <v>1</v>
      </c>
      <c r="R1522" s="77">
        <f t="shared" si="209"/>
        <v>0</v>
      </c>
      <c r="T1522" s="77">
        <v>1511</v>
      </c>
    </row>
    <row r="1523" spans="1:20" s="5" customFormat="1" hidden="1" outlineLevel="1">
      <c r="A1523" s="29"/>
      <c r="B1523" s="613"/>
      <c r="C1523" s="616"/>
      <c r="D1523" s="30"/>
      <c r="E1523" s="285" t="s">
        <v>1050</v>
      </c>
      <c r="F1523" s="285" t="s">
        <v>1051</v>
      </c>
      <c r="G1523" s="904"/>
      <c r="H1523" s="32"/>
      <c r="I1523" s="315"/>
      <c r="J1523" s="159"/>
      <c r="K1523" s="58"/>
      <c r="L1523" s="199"/>
      <c r="M1523" s="200"/>
      <c r="O1523" s="77" t="b">
        <f t="shared" si="206"/>
        <v>1</v>
      </c>
      <c r="P1523" s="77" t="b">
        <f t="shared" si="207"/>
        <v>1</v>
      </c>
      <c r="Q1523" s="77" t="b">
        <f t="shared" si="208"/>
        <v>1</v>
      </c>
      <c r="R1523" s="77">
        <f t="shared" si="209"/>
        <v>0</v>
      </c>
      <c r="T1523" s="77">
        <v>1512</v>
      </c>
    </row>
    <row r="1524" spans="1:20" s="5" customFormat="1" hidden="1" outlineLevel="1">
      <c r="A1524" s="29"/>
      <c r="B1524" s="613"/>
      <c r="C1524" s="616"/>
      <c r="D1524" s="30"/>
      <c r="E1524" s="116" t="s">
        <v>1052</v>
      </c>
      <c r="F1524" s="116" t="s">
        <v>1053</v>
      </c>
      <c r="G1524" s="904"/>
      <c r="H1524" s="32"/>
      <c r="I1524" s="315"/>
      <c r="J1524" s="159"/>
      <c r="K1524" s="58"/>
      <c r="L1524" s="199"/>
      <c r="M1524" s="200"/>
      <c r="O1524" s="77" t="b">
        <f t="shared" si="206"/>
        <v>1</v>
      </c>
      <c r="P1524" s="77" t="b">
        <f t="shared" si="207"/>
        <v>1</v>
      </c>
      <c r="Q1524" s="77" t="b">
        <f t="shared" si="208"/>
        <v>1</v>
      </c>
      <c r="R1524" s="77">
        <f t="shared" si="209"/>
        <v>0</v>
      </c>
      <c r="T1524" s="77">
        <v>1513</v>
      </c>
    </row>
    <row r="1525" spans="1:20" s="5" customFormat="1" ht="135" hidden="1" outlineLevel="1">
      <c r="A1525" s="29"/>
      <c r="B1525" s="606">
        <v>400</v>
      </c>
      <c r="C1525" s="607">
        <v>421</v>
      </c>
      <c r="D1525" s="146">
        <v>1</v>
      </c>
      <c r="E1525" s="137" t="s">
        <v>5682</v>
      </c>
      <c r="F1525" s="137" t="s">
        <v>5683</v>
      </c>
      <c r="G1525" s="904">
        <v>1</v>
      </c>
      <c r="H1525" s="32" t="s">
        <v>742</v>
      </c>
      <c r="I1525" s="315"/>
      <c r="J1525" s="159">
        <v>0</v>
      </c>
      <c r="K1525" s="58">
        <v>0</v>
      </c>
      <c r="L1525" s="199">
        <f>J1525+K1525</f>
        <v>0</v>
      </c>
      <c r="M1525" s="200">
        <f>L1525*(G1525+I1525)</f>
        <v>0</v>
      </c>
      <c r="O1525" s="77" t="b">
        <f t="shared" si="206"/>
        <v>0</v>
      </c>
      <c r="P1525" s="77" t="b">
        <f t="shared" si="207"/>
        <v>0</v>
      </c>
      <c r="Q1525" s="77" t="b">
        <f t="shared" si="208"/>
        <v>0</v>
      </c>
      <c r="R1525" s="77">
        <f t="shared" si="209"/>
        <v>0</v>
      </c>
      <c r="T1525" s="77">
        <v>1514</v>
      </c>
    </row>
    <row r="1526" spans="1:20" s="5" customFormat="1" ht="45" hidden="1" outlineLevel="1">
      <c r="A1526" s="29"/>
      <c r="B1526" s="606">
        <v>400</v>
      </c>
      <c r="C1526" s="607">
        <v>421</v>
      </c>
      <c r="D1526" s="146">
        <v>2</v>
      </c>
      <c r="E1526" s="137" t="s">
        <v>1139</v>
      </c>
      <c r="F1526" s="137" t="s">
        <v>1140</v>
      </c>
      <c r="G1526" s="904">
        <v>1</v>
      </c>
      <c r="H1526" s="32" t="s">
        <v>786</v>
      </c>
      <c r="I1526" s="315"/>
      <c r="J1526" s="159">
        <v>0</v>
      </c>
      <c r="K1526" s="58">
        <v>0</v>
      </c>
      <c r="L1526" s="199">
        <f>J1526+K1526</f>
        <v>0</v>
      </c>
      <c r="M1526" s="200">
        <f>L1526*(G1526+I1526)</f>
        <v>0</v>
      </c>
      <c r="O1526" s="77" t="b">
        <f t="shared" si="206"/>
        <v>0</v>
      </c>
      <c r="P1526" s="77" t="b">
        <f t="shared" si="207"/>
        <v>0</v>
      </c>
      <c r="Q1526" s="77" t="b">
        <f t="shared" si="208"/>
        <v>0</v>
      </c>
      <c r="R1526" s="77">
        <f t="shared" si="209"/>
        <v>0</v>
      </c>
      <c r="T1526" s="77">
        <v>1515</v>
      </c>
    </row>
    <row r="1527" spans="1:20" s="5" customFormat="1" ht="101.25" hidden="1" outlineLevel="1">
      <c r="A1527" s="29"/>
      <c r="B1527" s="606">
        <v>400</v>
      </c>
      <c r="C1527" s="607">
        <v>421</v>
      </c>
      <c r="D1527" s="146">
        <v>3</v>
      </c>
      <c r="E1527" s="137" t="s">
        <v>1141</v>
      </c>
      <c r="F1527" s="137" t="s">
        <v>1142</v>
      </c>
      <c r="G1527" s="904">
        <v>1</v>
      </c>
      <c r="H1527" s="32" t="s">
        <v>786</v>
      </c>
      <c r="I1527" s="315"/>
      <c r="J1527" s="159">
        <v>0</v>
      </c>
      <c r="K1527" s="58">
        <v>0</v>
      </c>
      <c r="L1527" s="199">
        <f>J1527+K1527</f>
        <v>0</v>
      </c>
      <c r="M1527" s="200">
        <f>L1527*(G1527+I1527)</f>
        <v>0</v>
      </c>
      <c r="O1527" s="77" t="b">
        <f t="shared" si="206"/>
        <v>0</v>
      </c>
      <c r="P1527" s="77" t="b">
        <f t="shared" si="207"/>
        <v>0</v>
      </c>
      <c r="Q1527" s="77" t="b">
        <f t="shared" si="208"/>
        <v>0</v>
      </c>
      <c r="R1527" s="77">
        <f t="shared" si="209"/>
        <v>0</v>
      </c>
      <c r="T1527" s="77">
        <v>1516</v>
      </c>
    </row>
    <row r="1528" spans="1:20" s="5" customFormat="1" hidden="1" outlineLevel="1">
      <c r="A1528" s="170"/>
      <c r="B1528" s="618"/>
      <c r="C1528" s="641"/>
      <c r="D1528" s="146"/>
      <c r="E1528" s="116" t="s">
        <v>1056</v>
      </c>
      <c r="F1528" s="116" t="s">
        <v>1057</v>
      </c>
      <c r="G1528" s="904"/>
      <c r="H1528" s="32"/>
      <c r="I1528" s="315"/>
      <c r="J1528" s="159"/>
      <c r="K1528" s="58"/>
      <c r="L1528" s="199"/>
      <c r="M1528" s="200"/>
      <c r="O1528" s="77" t="b">
        <f t="shared" si="206"/>
        <v>1</v>
      </c>
      <c r="P1528" s="77" t="b">
        <f t="shared" si="207"/>
        <v>1</v>
      </c>
      <c r="Q1528" s="77" t="b">
        <f t="shared" si="208"/>
        <v>1</v>
      </c>
      <c r="R1528" s="77">
        <f t="shared" si="209"/>
        <v>0</v>
      </c>
      <c r="T1528" s="77">
        <v>1517</v>
      </c>
    </row>
    <row r="1529" spans="1:20" s="5" customFormat="1" ht="213.75" hidden="1" outlineLevel="1">
      <c r="A1529" s="29"/>
      <c r="B1529" s="606">
        <v>400</v>
      </c>
      <c r="C1529" s="607">
        <v>421</v>
      </c>
      <c r="D1529" s="146">
        <v>4</v>
      </c>
      <c r="E1529" s="38" t="s">
        <v>5684</v>
      </c>
      <c r="F1529" s="38" t="s">
        <v>1143</v>
      </c>
      <c r="G1529" s="904">
        <v>1</v>
      </c>
      <c r="H1529" s="32" t="s">
        <v>742</v>
      </c>
      <c r="I1529" s="315"/>
      <c r="J1529" s="159">
        <v>0</v>
      </c>
      <c r="K1529" s="58">
        <v>0</v>
      </c>
      <c r="L1529" s="199">
        <f>J1529+K1529</f>
        <v>0</v>
      </c>
      <c r="M1529" s="200">
        <f>L1529*(G1529+I1529)</f>
        <v>0</v>
      </c>
      <c r="O1529" s="77" t="b">
        <f t="shared" si="206"/>
        <v>0</v>
      </c>
      <c r="P1529" s="77" t="b">
        <f t="shared" si="207"/>
        <v>0</v>
      </c>
      <c r="Q1529" s="77" t="b">
        <f t="shared" si="208"/>
        <v>0</v>
      </c>
      <c r="R1529" s="77">
        <f t="shared" si="209"/>
        <v>0</v>
      </c>
      <c r="T1529" s="77">
        <v>1518</v>
      </c>
    </row>
    <row r="1530" spans="1:20" s="5" customFormat="1" ht="213.75" hidden="1" outlineLevel="1">
      <c r="A1530" s="29"/>
      <c r="B1530" s="606">
        <v>400</v>
      </c>
      <c r="C1530" s="607">
        <v>421</v>
      </c>
      <c r="D1530" s="146">
        <v>5</v>
      </c>
      <c r="E1530" s="38" t="s">
        <v>5685</v>
      </c>
      <c r="F1530" s="38" t="s">
        <v>5686</v>
      </c>
      <c r="G1530" s="904">
        <v>1</v>
      </c>
      <c r="H1530" s="32" t="s">
        <v>742</v>
      </c>
      <c r="I1530" s="315"/>
      <c r="J1530" s="159">
        <v>0</v>
      </c>
      <c r="K1530" s="58">
        <v>0</v>
      </c>
      <c r="L1530" s="199">
        <f>J1530+K1530</f>
        <v>0</v>
      </c>
      <c r="M1530" s="200">
        <f>L1530*(G1530+I1530)</f>
        <v>0</v>
      </c>
      <c r="O1530" s="77" t="b">
        <f t="shared" si="206"/>
        <v>0</v>
      </c>
      <c r="P1530" s="77" t="b">
        <f t="shared" si="207"/>
        <v>0</v>
      </c>
      <c r="Q1530" s="77" t="b">
        <f t="shared" si="208"/>
        <v>0</v>
      </c>
      <c r="R1530" s="77">
        <f t="shared" si="209"/>
        <v>0</v>
      </c>
      <c r="T1530" s="77">
        <v>1519</v>
      </c>
    </row>
    <row r="1531" spans="1:20" s="5" customFormat="1" hidden="1" outlineLevel="1">
      <c r="A1531" s="29"/>
      <c r="B1531" s="613"/>
      <c r="C1531" s="616"/>
      <c r="D1531" s="30"/>
      <c r="E1531" s="282" t="s">
        <v>35</v>
      </c>
      <c r="F1531" s="282" t="s">
        <v>705</v>
      </c>
      <c r="G1531" s="904"/>
      <c r="H1531" s="32"/>
      <c r="I1531" s="315"/>
      <c r="J1531" s="159"/>
      <c r="K1531" s="58"/>
      <c r="L1531" s="199"/>
      <c r="M1531" s="200"/>
      <c r="O1531" s="77" t="b">
        <f t="shared" si="206"/>
        <v>1</v>
      </c>
      <c r="P1531" s="77" t="b">
        <f t="shared" si="207"/>
        <v>1</v>
      </c>
      <c r="Q1531" s="77" t="b">
        <f t="shared" si="208"/>
        <v>1</v>
      </c>
      <c r="R1531" s="77">
        <f t="shared" si="209"/>
        <v>0</v>
      </c>
      <c r="T1531" s="77">
        <v>1520</v>
      </c>
    </row>
    <row r="1532" spans="1:20" s="5" customFormat="1" ht="216" hidden="1" outlineLevel="1">
      <c r="A1532" s="29" t="s">
        <v>5251</v>
      </c>
      <c r="B1532" s="613"/>
      <c r="C1532" s="616"/>
      <c r="D1532" s="30"/>
      <c r="E1532" s="284" t="s">
        <v>865</v>
      </c>
      <c r="F1532" s="284" t="s">
        <v>866</v>
      </c>
      <c r="G1532" s="904"/>
      <c r="H1532" s="32"/>
      <c r="I1532" s="315"/>
      <c r="J1532" s="159"/>
      <c r="K1532" s="58"/>
      <c r="L1532" s="199"/>
      <c r="M1532" s="200"/>
      <c r="O1532" s="77" t="b">
        <f t="shared" si="206"/>
        <v>1</v>
      </c>
      <c r="P1532" s="77" t="b">
        <f t="shared" si="207"/>
        <v>1</v>
      </c>
      <c r="Q1532" s="77" t="b">
        <f t="shared" si="208"/>
        <v>1</v>
      </c>
      <c r="R1532" s="77">
        <f t="shared" si="209"/>
        <v>0</v>
      </c>
      <c r="T1532" s="77">
        <v>1521</v>
      </c>
    </row>
    <row r="1533" spans="1:20" s="5" customFormat="1" ht="96" hidden="1" outlineLevel="1">
      <c r="A1533" s="29"/>
      <c r="B1533" s="613"/>
      <c r="C1533" s="616"/>
      <c r="D1533" s="30"/>
      <c r="E1533" s="284" t="s">
        <v>5650</v>
      </c>
      <c r="F1533" s="284" t="s">
        <v>5651</v>
      </c>
      <c r="G1533" s="904"/>
      <c r="H1533" s="32"/>
      <c r="I1533" s="315"/>
      <c r="J1533" s="159"/>
      <c r="K1533" s="58"/>
      <c r="L1533" s="199"/>
      <c r="M1533" s="200"/>
      <c r="O1533" s="77" t="b">
        <f t="shared" si="206"/>
        <v>1</v>
      </c>
      <c r="P1533" s="77" t="b">
        <f t="shared" si="207"/>
        <v>1</v>
      </c>
      <c r="Q1533" s="77" t="b">
        <f t="shared" si="208"/>
        <v>1</v>
      </c>
      <c r="R1533" s="77">
        <f t="shared" si="209"/>
        <v>0</v>
      </c>
      <c r="T1533" s="77">
        <v>1522</v>
      </c>
    </row>
    <row r="1534" spans="1:20" s="5" customFormat="1" ht="72" hidden="1" outlineLevel="1">
      <c r="A1534" s="29"/>
      <c r="B1534" s="613"/>
      <c r="C1534" s="616"/>
      <c r="D1534" s="30"/>
      <c r="E1534" s="269" t="s">
        <v>1094</v>
      </c>
      <c r="F1534" s="269" t="s">
        <v>833</v>
      </c>
      <c r="G1534" s="904"/>
      <c r="H1534" s="32"/>
      <c r="I1534" s="315"/>
      <c r="J1534" s="159"/>
      <c r="K1534" s="58"/>
      <c r="L1534" s="199"/>
      <c r="M1534" s="200"/>
      <c r="O1534" s="77" t="b">
        <f t="shared" si="206"/>
        <v>1</v>
      </c>
      <c r="P1534" s="77" t="b">
        <f t="shared" si="207"/>
        <v>1</v>
      </c>
      <c r="Q1534" s="77" t="b">
        <f t="shared" si="208"/>
        <v>1</v>
      </c>
      <c r="R1534" s="77">
        <f t="shared" si="209"/>
        <v>0</v>
      </c>
      <c r="T1534" s="77">
        <v>1523</v>
      </c>
    </row>
    <row r="1535" spans="1:20" s="5" customFormat="1" ht="60" hidden="1" outlineLevel="1">
      <c r="A1535" s="29"/>
      <c r="B1535" s="613"/>
      <c r="C1535" s="616"/>
      <c r="D1535" s="30"/>
      <c r="E1535" s="269" t="s">
        <v>834</v>
      </c>
      <c r="F1535" s="269" t="s">
        <v>835</v>
      </c>
      <c r="G1535" s="904"/>
      <c r="H1535" s="32"/>
      <c r="I1535" s="315"/>
      <c r="J1535" s="159"/>
      <c r="K1535" s="58"/>
      <c r="L1535" s="199"/>
      <c r="M1535" s="200"/>
      <c r="O1535" s="77" t="b">
        <f t="shared" si="206"/>
        <v>1</v>
      </c>
      <c r="P1535" s="77" t="b">
        <f t="shared" si="207"/>
        <v>1</v>
      </c>
      <c r="Q1535" s="77" t="b">
        <f t="shared" si="208"/>
        <v>1</v>
      </c>
      <c r="R1535" s="77">
        <f t="shared" si="209"/>
        <v>0</v>
      </c>
      <c r="T1535" s="77">
        <v>1524</v>
      </c>
    </row>
    <row r="1536" spans="1:20" s="5" customFormat="1" ht="72" hidden="1" outlineLevel="1">
      <c r="A1536" s="29"/>
      <c r="B1536" s="613"/>
      <c r="C1536" s="616"/>
      <c r="D1536" s="30"/>
      <c r="E1536" s="268" t="s">
        <v>5652</v>
      </c>
      <c r="F1536" s="269" t="s">
        <v>5653</v>
      </c>
      <c r="G1536" s="904"/>
      <c r="H1536" s="32"/>
      <c r="I1536" s="315"/>
      <c r="J1536" s="159"/>
      <c r="K1536" s="58"/>
      <c r="L1536" s="199"/>
      <c r="M1536" s="200"/>
      <c r="O1536" s="77" t="b">
        <f t="shared" si="206"/>
        <v>1</v>
      </c>
      <c r="P1536" s="77" t="b">
        <f t="shared" si="207"/>
        <v>1</v>
      </c>
      <c r="Q1536" s="77" t="b">
        <f t="shared" si="208"/>
        <v>1</v>
      </c>
      <c r="R1536" s="77">
        <f t="shared" si="209"/>
        <v>0</v>
      </c>
      <c r="T1536" s="77">
        <v>1525</v>
      </c>
    </row>
    <row r="1537" spans="1:20" s="5" customFormat="1" ht="48" hidden="1" outlineLevel="1">
      <c r="A1537" s="29"/>
      <c r="B1537" s="613"/>
      <c r="C1537" s="616"/>
      <c r="D1537" s="30"/>
      <c r="E1537" s="268" t="s">
        <v>5654</v>
      </c>
      <c r="F1537" s="269" t="s">
        <v>5655</v>
      </c>
      <c r="G1537" s="904"/>
      <c r="H1537" s="32"/>
      <c r="I1537" s="315"/>
      <c r="J1537" s="159"/>
      <c r="K1537" s="58"/>
      <c r="L1537" s="199"/>
      <c r="M1537" s="200"/>
      <c r="O1537" s="77" t="b">
        <f t="shared" si="206"/>
        <v>1</v>
      </c>
      <c r="P1537" s="77" t="b">
        <f t="shared" si="207"/>
        <v>1</v>
      </c>
      <c r="Q1537" s="77" t="b">
        <f t="shared" si="208"/>
        <v>1</v>
      </c>
      <c r="R1537" s="77">
        <f t="shared" si="209"/>
        <v>0</v>
      </c>
      <c r="T1537" s="77">
        <v>1526</v>
      </c>
    </row>
    <row r="1538" spans="1:20" s="5" customFormat="1" ht="60" hidden="1" outlineLevel="1">
      <c r="A1538" s="29"/>
      <c r="B1538" s="613"/>
      <c r="C1538" s="616"/>
      <c r="D1538" s="30"/>
      <c r="E1538" s="268" t="s">
        <v>830</v>
      </c>
      <c r="F1538" s="269" t="s">
        <v>831</v>
      </c>
      <c r="G1538" s="904"/>
      <c r="H1538" s="32"/>
      <c r="I1538" s="315"/>
      <c r="J1538" s="159"/>
      <c r="K1538" s="58"/>
      <c r="L1538" s="199"/>
      <c r="M1538" s="200"/>
      <c r="O1538" s="77" t="b">
        <f t="shared" si="206"/>
        <v>1</v>
      </c>
      <c r="P1538" s="77" t="b">
        <f t="shared" si="207"/>
        <v>1</v>
      </c>
      <c r="Q1538" s="77" t="b">
        <f t="shared" si="208"/>
        <v>1</v>
      </c>
      <c r="R1538" s="77">
        <f t="shared" si="209"/>
        <v>0</v>
      </c>
      <c r="T1538" s="77">
        <v>1527</v>
      </c>
    </row>
    <row r="1539" spans="1:20" s="5" customFormat="1" hidden="1" outlineLevel="1">
      <c r="A1539" s="29"/>
      <c r="B1539" s="613"/>
      <c r="C1539" s="616"/>
      <c r="D1539" s="30"/>
      <c r="E1539" s="280"/>
      <c r="F1539" s="280"/>
      <c r="G1539" s="904"/>
      <c r="H1539" s="32"/>
      <c r="I1539" s="315"/>
      <c r="J1539" s="159"/>
      <c r="K1539" s="58"/>
      <c r="L1539" s="199"/>
      <c r="M1539" s="200"/>
      <c r="O1539" s="77" t="b">
        <f t="shared" si="206"/>
        <v>1</v>
      </c>
      <c r="P1539" s="77" t="b">
        <f t="shared" si="207"/>
        <v>1</v>
      </c>
      <c r="Q1539" s="77" t="b">
        <f t="shared" si="208"/>
        <v>1</v>
      </c>
      <c r="R1539" s="77">
        <f t="shared" si="209"/>
        <v>0</v>
      </c>
      <c r="T1539" s="77">
        <v>1528</v>
      </c>
    </row>
    <row r="1540" spans="1:20" s="5" customFormat="1" hidden="1" outlineLevel="1">
      <c r="A1540" s="29"/>
      <c r="B1540" s="613"/>
      <c r="C1540" s="616"/>
      <c r="D1540" s="30"/>
      <c r="E1540" s="265" t="s">
        <v>1095</v>
      </c>
      <c r="F1540" s="265" t="s">
        <v>1096</v>
      </c>
      <c r="G1540" s="904"/>
      <c r="H1540" s="32"/>
      <c r="I1540" s="315"/>
      <c r="J1540" s="159"/>
      <c r="K1540" s="58"/>
      <c r="L1540" s="199"/>
      <c r="M1540" s="200"/>
      <c r="O1540" s="77" t="b">
        <f t="shared" si="206"/>
        <v>1</v>
      </c>
      <c r="P1540" s="77" t="b">
        <f t="shared" si="207"/>
        <v>1</v>
      </c>
      <c r="Q1540" s="77" t="b">
        <f t="shared" si="208"/>
        <v>1</v>
      </c>
      <c r="R1540" s="77">
        <f t="shared" si="209"/>
        <v>0</v>
      </c>
      <c r="T1540" s="77">
        <v>1529</v>
      </c>
    </row>
    <row r="1541" spans="1:20" s="5" customFormat="1" hidden="1" outlineLevel="1">
      <c r="A1541" s="29"/>
      <c r="B1541" s="606">
        <v>400</v>
      </c>
      <c r="C1541" s="607">
        <v>421</v>
      </c>
      <c r="D1541" s="146">
        <v>6</v>
      </c>
      <c r="E1541" s="38" t="s">
        <v>746</v>
      </c>
      <c r="F1541" s="38" t="s">
        <v>746</v>
      </c>
      <c r="G1541" s="904">
        <v>26</v>
      </c>
      <c r="H1541" s="32" t="s">
        <v>725</v>
      </c>
      <c r="I1541" s="315"/>
      <c r="J1541" s="159">
        <v>0</v>
      </c>
      <c r="K1541" s="58">
        <v>0</v>
      </c>
      <c r="L1541" s="199">
        <f>J1541+K1541</f>
        <v>0</v>
      </c>
      <c r="M1541" s="200">
        <f>L1541*(G1541+I1541)</f>
        <v>0</v>
      </c>
      <c r="O1541" s="77" t="b">
        <f t="shared" si="206"/>
        <v>0</v>
      </c>
      <c r="P1541" s="77" t="b">
        <f t="shared" si="207"/>
        <v>0</v>
      </c>
      <c r="Q1541" s="77" t="b">
        <f t="shared" si="208"/>
        <v>0</v>
      </c>
      <c r="R1541" s="77">
        <f t="shared" si="209"/>
        <v>0</v>
      </c>
      <c r="T1541" s="77">
        <v>1530</v>
      </c>
    </row>
    <row r="1542" spans="1:20" s="5" customFormat="1" hidden="1" outlineLevel="1">
      <c r="A1542" s="29"/>
      <c r="B1542" s="606">
        <v>400</v>
      </c>
      <c r="C1542" s="607">
        <v>421</v>
      </c>
      <c r="D1542" s="146">
        <v>7</v>
      </c>
      <c r="E1542" s="38" t="s">
        <v>1097</v>
      </c>
      <c r="F1542" s="38" t="s">
        <v>1098</v>
      </c>
      <c r="G1542" s="904">
        <v>26</v>
      </c>
      <c r="H1542" s="32" t="s">
        <v>725</v>
      </c>
      <c r="I1542" s="315"/>
      <c r="J1542" s="159">
        <v>0</v>
      </c>
      <c r="K1542" s="58">
        <v>0</v>
      </c>
      <c r="L1542" s="199">
        <f>J1542+K1542</f>
        <v>0</v>
      </c>
      <c r="M1542" s="200">
        <f>L1542*(G1542+I1542)</f>
        <v>0</v>
      </c>
      <c r="O1542" s="77" t="b">
        <f t="shared" si="206"/>
        <v>0</v>
      </c>
      <c r="P1542" s="77" t="b">
        <f t="shared" si="207"/>
        <v>0</v>
      </c>
      <c r="Q1542" s="77" t="b">
        <f t="shared" si="208"/>
        <v>0</v>
      </c>
      <c r="R1542" s="77">
        <f t="shared" si="209"/>
        <v>0</v>
      </c>
      <c r="T1542" s="77">
        <v>1531</v>
      </c>
    </row>
    <row r="1543" spans="1:20" s="5" customFormat="1" hidden="1" outlineLevel="1">
      <c r="A1543" s="29"/>
      <c r="B1543" s="613"/>
      <c r="C1543" s="616"/>
      <c r="D1543" s="30"/>
      <c r="E1543" s="265" t="s">
        <v>1099</v>
      </c>
      <c r="F1543" s="265" t="s">
        <v>1100</v>
      </c>
      <c r="G1543" s="904"/>
      <c r="H1543" s="32"/>
      <c r="I1543" s="315"/>
      <c r="J1543" s="159"/>
      <c r="K1543" s="58"/>
      <c r="L1543" s="199"/>
      <c r="M1543" s="200"/>
      <c r="O1543" s="77" t="b">
        <f t="shared" si="206"/>
        <v>1</v>
      </c>
      <c r="P1543" s="77" t="b">
        <f t="shared" si="207"/>
        <v>1</v>
      </c>
      <c r="Q1543" s="77" t="b">
        <f t="shared" si="208"/>
        <v>1</v>
      </c>
      <c r="R1543" s="77">
        <f t="shared" si="209"/>
        <v>0</v>
      </c>
      <c r="T1543" s="77">
        <v>1532</v>
      </c>
    </row>
    <row r="1544" spans="1:20" s="5" customFormat="1" ht="56.25" hidden="1" outlineLevel="1">
      <c r="A1544" s="29"/>
      <c r="B1544" s="613"/>
      <c r="C1544" s="616"/>
      <c r="D1544" s="30"/>
      <c r="E1544" s="38" t="s">
        <v>5777</v>
      </c>
      <c r="F1544" s="38" t="s">
        <v>5778</v>
      </c>
      <c r="G1544" s="904"/>
      <c r="H1544" s="32"/>
      <c r="I1544" s="315"/>
      <c r="J1544" s="159"/>
      <c r="K1544" s="58"/>
      <c r="L1544" s="199"/>
      <c r="M1544" s="200"/>
      <c r="O1544" s="77" t="b">
        <f t="shared" si="206"/>
        <v>1</v>
      </c>
      <c r="P1544" s="77" t="b">
        <f t="shared" si="207"/>
        <v>1</v>
      </c>
      <c r="Q1544" s="77" t="b">
        <f t="shared" si="208"/>
        <v>1</v>
      </c>
      <c r="R1544" s="77">
        <f t="shared" si="209"/>
        <v>0</v>
      </c>
      <c r="T1544" s="77">
        <v>1533</v>
      </c>
    </row>
    <row r="1545" spans="1:20" s="5" customFormat="1" hidden="1" outlineLevel="1">
      <c r="A1545" s="29"/>
      <c r="B1545" s="606">
        <v>400</v>
      </c>
      <c r="C1545" s="607">
        <v>421</v>
      </c>
      <c r="D1545" s="146">
        <v>8</v>
      </c>
      <c r="E1545" s="38" t="s">
        <v>746</v>
      </c>
      <c r="F1545" s="38" t="s">
        <v>746</v>
      </c>
      <c r="G1545" s="904">
        <v>8</v>
      </c>
      <c r="H1545" s="32" t="s">
        <v>742</v>
      </c>
      <c r="I1545" s="315"/>
      <c r="J1545" s="159">
        <v>0</v>
      </c>
      <c r="K1545" s="58">
        <v>0</v>
      </c>
      <c r="L1545" s="199">
        <f>J1545+K1545</f>
        <v>0</v>
      </c>
      <c r="M1545" s="200">
        <f>L1545*(G1545+I1545)</f>
        <v>0</v>
      </c>
      <c r="O1545" s="77" t="b">
        <f t="shared" si="206"/>
        <v>0</v>
      </c>
      <c r="P1545" s="77" t="b">
        <f t="shared" si="207"/>
        <v>0</v>
      </c>
      <c r="Q1545" s="77" t="b">
        <f t="shared" si="208"/>
        <v>0</v>
      </c>
      <c r="R1545" s="77">
        <f t="shared" si="209"/>
        <v>0</v>
      </c>
      <c r="T1545" s="77">
        <v>1534</v>
      </c>
    </row>
    <row r="1546" spans="1:20" s="5" customFormat="1" ht="45" hidden="1" outlineLevel="1">
      <c r="A1546" s="170"/>
      <c r="B1546" s="618"/>
      <c r="C1546" s="641"/>
      <c r="D1546" s="146"/>
      <c r="E1546" s="273" t="s">
        <v>5779</v>
      </c>
      <c r="F1546" s="273" t="s">
        <v>5780</v>
      </c>
      <c r="G1546" s="904"/>
      <c r="H1546" s="32"/>
      <c r="I1546" s="315"/>
      <c r="J1546" s="159"/>
      <c r="K1546" s="58"/>
      <c r="L1546" s="199"/>
      <c r="M1546" s="200"/>
      <c r="O1546" s="77" t="b">
        <f t="shared" si="206"/>
        <v>1</v>
      </c>
      <c r="P1546" s="77" t="b">
        <f t="shared" si="207"/>
        <v>1</v>
      </c>
      <c r="Q1546" s="77" t="b">
        <f t="shared" si="208"/>
        <v>1</v>
      </c>
      <c r="R1546" s="77">
        <f t="shared" si="209"/>
        <v>0</v>
      </c>
      <c r="T1546" s="77">
        <v>1535</v>
      </c>
    </row>
    <row r="1547" spans="1:20" s="5" customFormat="1" hidden="1" outlineLevel="1">
      <c r="A1547" s="29"/>
      <c r="B1547" s="606">
        <v>400</v>
      </c>
      <c r="C1547" s="607">
        <v>421</v>
      </c>
      <c r="D1547" s="146">
        <v>9</v>
      </c>
      <c r="E1547" s="38" t="s">
        <v>876</v>
      </c>
      <c r="F1547" s="38" t="s">
        <v>876</v>
      </c>
      <c r="G1547" s="904">
        <v>1</v>
      </c>
      <c r="H1547" s="32" t="s">
        <v>742</v>
      </c>
      <c r="I1547" s="315"/>
      <c r="J1547" s="159">
        <v>0</v>
      </c>
      <c r="K1547" s="58">
        <v>0</v>
      </c>
      <c r="L1547" s="199">
        <f>J1547+K1547</f>
        <v>0</v>
      </c>
      <c r="M1547" s="200">
        <f>L1547*(G1547+I1547)</f>
        <v>0</v>
      </c>
      <c r="O1547" s="77" t="b">
        <f t="shared" si="206"/>
        <v>0</v>
      </c>
      <c r="P1547" s="77" t="b">
        <f t="shared" si="207"/>
        <v>0</v>
      </c>
      <c r="Q1547" s="77" t="b">
        <f t="shared" si="208"/>
        <v>0</v>
      </c>
      <c r="R1547" s="77">
        <f t="shared" si="209"/>
        <v>0</v>
      </c>
      <c r="T1547" s="77">
        <v>1536</v>
      </c>
    </row>
    <row r="1548" spans="1:20" s="5" customFormat="1" ht="56.25" hidden="1" outlineLevel="1">
      <c r="A1548" s="170"/>
      <c r="B1548" s="618"/>
      <c r="C1548" s="641"/>
      <c r="D1548" s="146"/>
      <c r="E1548" s="273" t="s">
        <v>5781</v>
      </c>
      <c r="F1548" s="273" t="s">
        <v>5782</v>
      </c>
      <c r="G1548" s="904"/>
      <c r="H1548" s="32"/>
      <c r="I1548" s="315"/>
      <c r="J1548" s="159"/>
      <c r="K1548" s="58"/>
      <c r="L1548" s="199"/>
      <c r="M1548" s="200"/>
      <c r="O1548" s="77" t="b">
        <f t="shared" si="206"/>
        <v>1</v>
      </c>
      <c r="P1548" s="77" t="b">
        <f t="shared" si="207"/>
        <v>1</v>
      </c>
      <c r="Q1548" s="77" t="b">
        <f t="shared" si="208"/>
        <v>1</v>
      </c>
      <c r="R1548" s="77">
        <f t="shared" si="209"/>
        <v>0</v>
      </c>
      <c r="T1548" s="77">
        <v>1537</v>
      </c>
    </row>
    <row r="1549" spans="1:20" s="5" customFormat="1" hidden="1" outlineLevel="1">
      <c r="A1549" s="29"/>
      <c r="B1549" s="606">
        <v>400</v>
      </c>
      <c r="C1549" s="607">
        <v>421</v>
      </c>
      <c r="D1549" s="146">
        <v>10</v>
      </c>
      <c r="E1549" s="38" t="s">
        <v>1103</v>
      </c>
      <c r="F1549" s="38" t="s">
        <v>1104</v>
      </c>
      <c r="G1549" s="904">
        <v>1</v>
      </c>
      <c r="H1549" s="32" t="s">
        <v>742</v>
      </c>
      <c r="I1549" s="315"/>
      <c r="J1549" s="159">
        <v>0</v>
      </c>
      <c r="K1549" s="58">
        <v>0</v>
      </c>
      <c r="L1549" s="199">
        <f>J1549+K1549</f>
        <v>0</v>
      </c>
      <c r="M1549" s="200">
        <f>L1549*(G1549+I1549)</f>
        <v>0</v>
      </c>
      <c r="O1549" s="77" t="b">
        <f t="shared" si="206"/>
        <v>0</v>
      </c>
      <c r="P1549" s="77" t="b">
        <f t="shared" si="207"/>
        <v>0</v>
      </c>
      <c r="Q1549" s="77" t="b">
        <f t="shared" si="208"/>
        <v>0</v>
      </c>
      <c r="R1549" s="77">
        <f t="shared" si="209"/>
        <v>0</v>
      </c>
      <c r="T1549" s="77">
        <v>1538</v>
      </c>
    </row>
    <row r="1550" spans="1:20" s="5" customFormat="1" ht="56.25" hidden="1" outlineLevel="1">
      <c r="A1550" s="29"/>
      <c r="B1550" s="613"/>
      <c r="C1550" s="616"/>
      <c r="D1550" s="30"/>
      <c r="E1550" s="120" t="s">
        <v>1115</v>
      </c>
      <c r="F1550" s="120" t="s">
        <v>1116</v>
      </c>
      <c r="G1550" s="904"/>
      <c r="H1550" s="32"/>
      <c r="I1550" s="315"/>
      <c r="J1550" s="159"/>
      <c r="K1550" s="58"/>
      <c r="L1550" s="199"/>
      <c r="M1550" s="200"/>
      <c r="O1550" s="77" t="b">
        <f t="shared" si="206"/>
        <v>1</v>
      </c>
      <c r="P1550" s="77" t="b">
        <f t="shared" si="207"/>
        <v>1</v>
      </c>
      <c r="Q1550" s="77" t="b">
        <f t="shared" si="208"/>
        <v>1</v>
      </c>
      <c r="R1550" s="77">
        <f t="shared" si="209"/>
        <v>0</v>
      </c>
      <c r="T1550" s="77">
        <v>1539</v>
      </c>
    </row>
    <row r="1551" spans="1:20" s="5" customFormat="1" hidden="1" outlineLevel="1">
      <c r="A1551" s="29"/>
      <c r="B1551" s="606">
        <v>400</v>
      </c>
      <c r="C1551" s="607">
        <v>421</v>
      </c>
      <c r="D1551" s="146">
        <v>11</v>
      </c>
      <c r="E1551" s="38" t="s">
        <v>746</v>
      </c>
      <c r="F1551" s="38" t="s">
        <v>746</v>
      </c>
      <c r="G1551" s="904">
        <v>2</v>
      </c>
      <c r="H1551" s="32" t="s">
        <v>742</v>
      </c>
      <c r="I1551" s="315"/>
      <c r="J1551" s="159">
        <v>0</v>
      </c>
      <c r="K1551" s="58">
        <v>0</v>
      </c>
      <c r="L1551" s="199">
        <f>J1551+K1551</f>
        <v>0</v>
      </c>
      <c r="M1551" s="200">
        <f>L1551*(G1551+I1551)</f>
        <v>0</v>
      </c>
      <c r="O1551" s="77" t="b">
        <f t="shared" si="206"/>
        <v>0</v>
      </c>
      <c r="P1551" s="77" t="b">
        <f t="shared" si="207"/>
        <v>0</v>
      </c>
      <c r="Q1551" s="77" t="b">
        <f t="shared" si="208"/>
        <v>0</v>
      </c>
      <c r="R1551" s="77">
        <f t="shared" si="209"/>
        <v>0</v>
      </c>
      <c r="T1551" s="77">
        <v>1540</v>
      </c>
    </row>
    <row r="1552" spans="1:20" s="5" customFormat="1" ht="45" hidden="1" outlineLevel="1">
      <c r="A1552" s="29"/>
      <c r="B1552" s="613"/>
      <c r="C1552" s="616"/>
      <c r="D1552" s="30"/>
      <c r="E1552" s="38" t="s">
        <v>5658</v>
      </c>
      <c r="F1552" s="38" t="s">
        <v>5659</v>
      </c>
      <c r="G1552" s="904"/>
      <c r="H1552" s="32"/>
      <c r="I1552" s="315"/>
      <c r="J1552" s="159"/>
      <c r="K1552" s="58"/>
      <c r="L1552" s="199"/>
      <c r="M1552" s="200"/>
      <c r="O1552" s="77" t="b">
        <f t="shared" si="206"/>
        <v>1</v>
      </c>
      <c r="P1552" s="77" t="b">
        <f t="shared" si="207"/>
        <v>1</v>
      </c>
      <c r="Q1552" s="77" t="b">
        <f t="shared" si="208"/>
        <v>1</v>
      </c>
      <c r="R1552" s="77">
        <f t="shared" si="209"/>
        <v>0</v>
      </c>
      <c r="T1552" s="77">
        <v>1541</v>
      </c>
    </row>
    <row r="1553" spans="1:20" s="5" customFormat="1" hidden="1" outlineLevel="1">
      <c r="A1553" s="29"/>
      <c r="B1553" s="606">
        <v>400</v>
      </c>
      <c r="C1553" s="607">
        <v>421</v>
      </c>
      <c r="D1553" s="146">
        <v>12</v>
      </c>
      <c r="E1553" s="38" t="s">
        <v>746</v>
      </c>
      <c r="F1553" s="38" t="s">
        <v>746</v>
      </c>
      <c r="G1553" s="904">
        <v>1</v>
      </c>
      <c r="H1553" s="32" t="s">
        <v>742</v>
      </c>
      <c r="I1553" s="315"/>
      <c r="J1553" s="159">
        <v>0</v>
      </c>
      <c r="K1553" s="58">
        <v>0</v>
      </c>
      <c r="L1553" s="199">
        <f>J1553+K1553</f>
        <v>0</v>
      </c>
      <c r="M1553" s="200">
        <f>L1553*(G1553+I1553)</f>
        <v>0</v>
      </c>
      <c r="O1553" s="77" t="b">
        <f t="shared" si="206"/>
        <v>0</v>
      </c>
      <c r="P1553" s="77" t="b">
        <f t="shared" si="207"/>
        <v>0</v>
      </c>
      <c r="Q1553" s="77" t="b">
        <f t="shared" si="208"/>
        <v>0</v>
      </c>
      <c r="R1553" s="77">
        <f t="shared" si="209"/>
        <v>0</v>
      </c>
      <c r="T1553" s="77">
        <v>1542</v>
      </c>
    </row>
    <row r="1554" spans="1:20" s="5" customFormat="1" ht="45" hidden="1" outlineLevel="1">
      <c r="A1554" s="29"/>
      <c r="B1554" s="613"/>
      <c r="C1554" s="616"/>
      <c r="D1554" s="30"/>
      <c r="E1554" s="38" t="s">
        <v>5660</v>
      </c>
      <c r="F1554" s="38" t="s">
        <v>5661</v>
      </c>
      <c r="G1554" s="904"/>
      <c r="H1554" s="32"/>
      <c r="I1554" s="315"/>
      <c r="J1554" s="159"/>
      <c r="K1554" s="58"/>
      <c r="L1554" s="199"/>
      <c r="M1554" s="200"/>
      <c r="O1554" s="77" t="b">
        <f t="shared" si="206"/>
        <v>1</v>
      </c>
      <c r="P1554" s="77" t="b">
        <f t="shared" si="207"/>
        <v>1</v>
      </c>
      <c r="Q1554" s="77" t="b">
        <f t="shared" si="208"/>
        <v>1</v>
      </c>
      <c r="R1554" s="77">
        <f t="shared" si="209"/>
        <v>0</v>
      </c>
      <c r="T1554" s="77">
        <v>1543</v>
      </c>
    </row>
    <row r="1555" spans="1:20" s="5" customFormat="1" hidden="1" outlineLevel="1">
      <c r="A1555" s="29"/>
      <c r="B1555" s="606">
        <v>400</v>
      </c>
      <c r="C1555" s="607">
        <v>421</v>
      </c>
      <c r="D1555" s="146">
        <v>13</v>
      </c>
      <c r="E1555" s="38" t="s">
        <v>746</v>
      </c>
      <c r="F1555" s="38" t="s">
        <v>746</v>
      </c>
      <c r="G1555" s="904">
        <v>1</v>
      </c>
      <c r="H1555" s="32" t="s">
        <v>742</v>
      </c>
      <c r="I1555" s="315"/>
      <c r="J1555" s="159">
        <v>0</v>
      </c>
      <c r="K1555" s="58">
        <v>0</v>
      </c>
      <c r="L1555" s="199">
        <f>J1555+K1555</f>
        <v>0</v>
      </c>
      <c r="M1555" s="200">
        <f>L1555*(G1555+I1555)</f>
        <v>0</v>
      </c>
      <c r="O1555" s="77" t="b">
        <f t="shared" ref="O1555:O1618" si="215">ISBLANK(D1555)</f>
        <v>0</v>
      </c>
      <c r="P1555" s="77" t="b">
        <f t="shared" ref="P1555:P1618" si="216">ISBLANK(G1555)</f>
        <v>0</v>
      </c>
      <c r="Q1555" s="77" t="b">
        <f t="shared" ref="Q1555:Q1618" si="217">ISBLANK(M1555)</f>
        <v>0</v>
      </c>
      <c r="R1555" s="77">
        <f t="shared" ref="R1555:R1618" si="218">IF(AND(O1555=P1555,O1555=Q1555),,"!!!")</f>
        <v>0</v>
      </c>
      <c r="T1555" s="77">
        <v>1544</v>
      </c>
    </row>
    <row r="1556" spans="1:20" s="5" customFormat="1" ht="67.5" hidden="1" outlineLevel="1">
      <c r="A1556" s="29"/>
      <c r="B1556" s="613"/>
      <c r="C1556" s="616"/>
      <c r="D1556" s="30"/>
      <c r="E1556" s="38" t="s">
        <v>5662</v>
      </c>
      <c r="F1556" s="120" t="s">
        <v>1117</v>
      </c>
      <c r="G1556" s="904"/>
      <c r="H1556" s="32"/>
      <c r="I1556" s="315"/>
      <c r="J1556" s="159"/>
      <c r="K1556" s="58"/>
      <c r="L1556" s="199"/>
      <c r="M1556" s="200"/>
      <c r="O1556" s="77" t="b">
        <f t="shared" si="215"/>
        <v>1</v>
      </c>
      <c r="P1556" s="77" t="b">
        <f t="shared" si="216"/>
        <v>1</v>
      </c>
      <c r="Q1556" s="77" t="b">
        <f t="shared" si="217"/>
        <v>1</v>
      </c>
      <c r="R1556" s="77">
        <f t="shared" si="218"/>
        <v>0</v>
      </c>
      <c r="T1556" s="77">
        <v>1545</v>
      </c>
    </row>
    <row r="1557" spans="1:20" s="5" customFormat="1" hidden="1" outlineLevel="1">
      <c r="A1557" s="29"/>
      <c r="B1557" s="606">
        <v>400</v>
      </c>
      <c r="C1557" s="607">
        <v>421</v>
      </c>
      <c r="D1557" s="146">
        <v>14</v>
      </c>
      <c r="E1557" s="38" t="s">
        <v>746</v>
      </c>
      <c r="F1557" s="38" t="s">
        <v>746</v>
      </c>
      <c r="G1557" s="904">
        <v>1</v>
      </c>
      <c r="H1557" s="32" t="s">
        <v>742</v>
      </c>
      <c r="I1557" s="315"/>
      <c r="J1557" s="159">
        <v>0</v>
      </c>
      <c r="K1557" s="58">
        <v>0</v>
      </c>
      <c r="L1557" s="199">
        <f t="shared" ref="L1557:L1567" si="219">J1557+K1557</f>
        <v>0</v>
      </c>
      <c r="M1557" s="200">
        <f t="shared" ref="M1557:M1567" si="220">L1557*(G1557+I1557)</f>
        <v>0</v>
      </c>
      <c r="O1557" s="77" t="b">
        <f t="shared" si="215"/>
        <v>0</v>
      </c>
      <c r="P1557" s="77" t="b">
        <f t="shared" si="216"/>
        <v>0</v>
      </c>
      <c r="Q1557" s="77" t="b">
        <f t="shared" si="217"/>
        <v>0</v>
      </c>
      <c r="R1557" s="77">
        <f t="shared" si="218"/>
        <v>0</v>
      </c>
      <c r="T1557" s="77">
        <v>1546</v>
      </c>
    </row>
    <row r="1558" spans="1:20" s="5" customFormat="1" ht="45" hidden="1" outlineLevel="1">
      <c r="A1558" s="29"/>
      <c r="B1558" s="606">
        <v>400</v>
      </c>
      <c r="C1558" s="607">
        <v>421</v>
      </c>
      <c r="D1558" s="146">
        <v>15</v>
      </c>
      <c r="E1558" s="120" t="s">
        <v>1118</v>
      </c>
      <c r="F1558" s="120" t="s">
        <v>1119</v>
      </c>
      <c r="G1558" s="904">
        <v>2</v>
      </c>
      <c r="H1558" s="32" t="s">
        <v>742</v>
      </c>
      <c r="I1558" s="315"/>
      <c r="J1558" s="159">
        <v>0</v>
      </c>
      <c r="K1558" s="58">
        <v>0</v>
      </c>
      <c r="L1558" s="199">
        <f t="shared" si="219"/>
        <v>0</v>
      </c>
      <c r="M1558" s="200">
        <f t="shared" si="220"/>
        <v>0</v>
      </c>
      <c r="O1558" s="77" t="b">
        <f t="shared" si="215"/>
        <v>0</v>
      </c>
      <c r="P1558" s="77" t="b">
        <f t="shared" si="216"/>
        <v>0</v>
      </c>
      <c r="Q1558" s="77" t="b">
        <f t="shared" si="217"/>
        <v>0</v>
      </c>
      <c r="R1558" s="77">
        <f t="shared" si="218"/>
        <v>0</v>
      </c>
      <c r="T1558" s="77">
        <v>1547</v>
      </c>
    </row>
    <row r="1559" spans="1:20" s="5" customFormat="1" ht="45" hidden="1" outlineLevel="1">
      <c r="A1559" s="29"/>
      <c r="B1559" s="606">
        <v>400</v>
      </c>
      <c r="C1559" s="607">
        <v>421</v>
      </c>
      <c r="D1559" s="146">
        <v>16</v>
      </c>
      <c r="E1559" s="273" t="s">
        <v>878</v>
      </c>
      <c r="F1559" s="273" t="s">
        <v>879</v>
      </c>
      <c r="G1559" s="904">
        <v>1</v>
      </c>
      <c r="H1559" s="32" t="s">
        <v>742</v>
      </c>
      <c r="I1559" s="315"/>
      <c r="J1559" s="159">
        <v>0</v>
      </c>
      <c r="K1559" s="58">
        <v>0</v>
      </c>
      <c r="L1559" s="199">
        <f t="shared" si="219"/>
        <v>0</v>
      </c>
      <c r="M1559" s="200">
        <f t="shared" si="220"/>
        <v>0</v>
      </c>
      <c r="O1559" s="77" t="b">
        <f t="shared" si="215"/>
        <v>0</v>
      </c>
      <c r="P1559" s="77" t="b">
        <f t="shared" si="216"/>
        <v>0</v>
      </c>
      <c r="Q1559" s="77" t="b">
        <f t="shared" si="217"/>
        <v>0</v>
      </c>
      <c r="R1559" s="77">
        <f t="shared" si="218"/>
        <v>0</v>
      </c>
      <c r="T1559" s="77">
        <v>1548</v>
      </c>
    </row>
    <row r="1560" spans="1:20" s="5" customFormat="1" ht="33.75" hidden="1" outlineLevel="1">
      <c r="A1560" s="29"/>
      <c r="B1560" s="606">
        <v>400</v>
      </c>
      <c r="C1560" s="607">
        <v>421</v>
      </c>
      <c r="D1560" s="146">
        <v>17</v>
      </c>
      <c r="E1560" s="273" t="s">
        <v>880</v>
      </c>
      <c r="F1560" s="273" t="s">
        <v>881</v>
      </c>
      <c r="G1560" s="904">
        <v>1</v>
      </c>
      <c r="H1560" s="32" t="s">
        <v>742</v>
      </c>
      <c r="I1560" s="315"/>
      <c r="J1560" s="159">
        <v>0</v>
      </c>
      <c r="K1560" s="58">
        <v>0</v>
      </c>
      <c r="L1560" s="199">
        <f t="shared" si="219"/>
        <v>0</v>
      </c>
      <c r="M1560" s="200">
        <f t="shared" si="220"/>
        <v>0</v>
      </c>
      <c r="O1560" s="77" t="b">
        <f t="shared" si="215"/>
        <v>0</v>
      </c>
      <c r="P1560" s="77" t="b">
        <f t="shared" si="216"/>
        <v>0</v>
      </c>
      <c r="Q1560" s="77" t="b">
        <f t="shared" si="217"/>
        <v>0</v>
      </c>
      <c r="R1560" s="77">
        <f t="shared" si="218"/>
        <v>0</v>
      </c>
      <c r="T1560" s="77">
        <v>1549</v>
      </c>
    </row>
    <row r="1561" spans="1:20" s="5" customFormat="1" ht="67.5" hidden="1" outlineLevel="1">
      <c r="A1561" s="29"/>
      <c r="B1561" s="606">
        <v>400</v>
      </c>
      <c r="C1561" s="607">
        <v>421</v>
      </c>
      <c r="D1561" s="146">
        <v>18</v>
      </c>
      <c r="E1561" s="274" t="s">
        <v>882</v>
      </c>
      <c r="F1561" s="274" t="s">
        <v>883</v>
      </c>
      <c r="G1561" s="904">
        <v>2</v>
      </c>
      <c r="H1561" s="32" t="s">
        <v>742</v>
      </c>
      <c r="I1561" s="315"/>
      <c r="J1561" s="159">
        <v>0</v>
      </c>
      <c r="K1561" s="58">
        <v>0</v>
      </c>
      <c r="L1561" s="199">
        <f t="shared" si="219"/>
        <v>0</v>
      </c>
      <c r="M1561" s="200">
        <f t="shared" si="220"/>
        <v>0</v>
      </c>
      <c r="O1561" s="77" t="b">
        <f t="shared" si="215"/>
        <v>0</v>
      </c>
      <c r="P1561" s="77" t="b">
        <f t="shared" si="216"/>
        <v>0</v>
      </c>
      <c r="Q1561" s="77" t="b">
        <f t="shared" si="217"/>
        <v>0</v>
      </c>
      <c r="R1561" s="77">
        <f t="shared" si="218"/>
        <v>0</v>
      </c>
      <c r="T1561" s="77">
        <v>1550</v>
      </c>
    </row>
    <row r="1562" spans="1:20" s="5" customFormat="1" ht="45" hidden="1" outlineLevel="1">
      <c r="A1562" s="29"/>
      <c r="B1562" s="606">
        <v>400</v>
      </c>
      <c r="C1562" s="607">
        <v>421</v>
      </c>
      <c r="D1562" s="146">
        <v>19</v>
      </c>
      <c r="E1562" s="120" t="s">
        <v>5628</v>
      </c>
      <c r="F1562" s="120" t="s">
        <v>5629</v>
      </c>
      <c r="G1562" s="904">
        <v>2</v>
      </c>
      <c r="H1562" s="32" t="s">
        <v>742</v>
      </c>
      <c r="I1562" s="315"/>
      <c r="J1562" s="159">
        <v>0</v>
      </c>
      <c r="K1562" s="58">
        <v>0</v>
      </c>
      <c r="L1562" s="199">
        <f t="shared" si="219"/>
        <v>0</v>
      </c>
      <c r="M1562" s="200">
        <f t="shared" si="220"/>
        <v>0</v>
      </c>
      <c r="O1562" s="77" t="b">
        <f t="shared" si="215"/>
        <v>0</v>
      </c>
      <c r="P1562" s="77" t="b">
        <f t="shared" si="216"/>
        <v>0</v>
      </c>
      <c r="Q1562" s="77" t="b">
        <f t="shared" si="217"/>
        <v>0</v>
      </c>
      <c r="R1562" s="77">
        <f t="shared" si="218"/>
        <v>0</v>
      </c>
      <c r="T1562" s="77">
        <v>1551</v>
      </c>
    </row>
    <row r="1563" spans="1:20" s="5" customFormat="1" ht="123.75" hidden="1" outlineLevel="1">
      <c r="A1563" s="29"/>
      <c r="B1563" s="606">
        <v>400</v>
      </c>
      <c r="C1563" s="607">
        <v>421</v>
      </c>
      <c r="D1563" s="146">
        <v>20</v>
      </c>
      <c r="E1563" s="120" t="s">
        <v>1144</v>
      </c>
      <c r="F1563" s="120" t="s">
        <v>1145</v>
      </c>
      <c r="G1563" s="904">
        <v>1</v>
      </c>
      <c r="H1563" s="32" t="s">
        <v>742</v>
      </c>
      <c r="I1563" s="315"/>
      <c r="J1563" s="159">
        <v>0</v>
      </c>
      <c r="K1563" s="58">
        <v>0</v>
      </c>
      <c r="L1563" s="199">
        <f t="shared" si="219"/>
        <v>0</v>
      </c>
      <c r="M1563" s="200">
        <f t="shared" si="220"/>
        <v>0</v>
      </c>
      <c r="O1563" s="77" t="b">
        <f t="shared" si="215"/>
        <v>0</v>
      </c>
      <c r="P1563" s="77" t="b">
        <f t="shared" si="216"/>
        <v>0</v>
      </c>
      <c r="Q1563" s="77" t="b">
        <f t="shared" si="217"/>
        <v>0</v>
      </c>
      <c r="R1563" s="77">
        <f t="shared" si="218"/>
        <v>0</v>
      </c>
      <c r="T1563" s="77">
        <v>1552</v>
      </c>
    </row>
    <row r="1564" spans="1:20" s="5" customFormat="1" ht="157.5" hidden="1" outlineLevel="1">
      <c r="A1564" s="29"/>
      <c r="B1564" s="606">
        <v>400</v>
      </c>
      <c r="C1564" s="607">
        <v>421</v>
      </c>
      <c r="D1564" s="146">
        <v>21</v>
      </c>
      <c r="E1564" s="38" t="s">
        <v>5664</v>
      </c>
      <c r="F1564" s="38" t="s">
        <v>5665</v>
      </c>
      <c r="G1564" s="904">
        <v>1</v>
      </c>
      <c r="H1564" s="32" t="s">
        <v>742</v>
      </c>
      <c r="I1564" s="315"/>
      <c r="J1564" s="159">
        <v>0</v>
      </c>
      <c r="K1564" s="58">
        <v>0</v>
      </c>
      <c r="L1564" s="199">
        <f t="shared" si="219"/>
        <v>0</v>
      </c>
      <c r="M1564" s="200">
        <f t="shared" si="220"/>
        <v>0</v>
      </c>
      <c r="O1564" s="77" t="b">
        <f t="shared" si="215"/>
        <v>0</v>
      </c>
      <c r="P1564" s="77" t="b">
        <f t="shared" si="216"/>
        <v>0</v>
      </c>
      <c r="Q1564" s="77" t="b">
        <f t="shared" si="217"/>
        <v>0</v>
      </c>
      <c r="R1564" s="77">
        <f t="shared" si="218"/>
        <v>0</v>
      </c>
      <c r="T1564" s="77">
        <v>1553</v>
      </c>
    </row>
    <row r="1565" spans="1:20" s="5" customFormat="1" ht="101.25" hidden="1" outlineLevel="1">
      <c r="A1565" s="29"/>
      <c r="B1565" s="606">
        <v>400</v>
      </c>
      <c r="C1565" s="607">
        <v>421</v>
      </c>
      <c r="D1565" s="146">
        <v>22</v>
      </c>
      <c r="E1565" s="38" t="s">
        <v>5687</v>
      </c>
      <c r="F1565" s="38" t="s">
        <v>5688</v>
      </c>
      <c r="G1565" s="904">
        <v>2</v>
      </c>
      <c r="H1565" s="32" t="s">
        <v>742</v>
      </c>
      <c r="I1565" s="315"/>
      <c r="J1565" s="159">
        <v>0</v>
      </c>
      <c r="K1565" s="58">
        <v>0</v>
      </c>
      <c r="L1565" s="199">
        <f t="shared" si="219"/>
        <v>0</v>
      </c>
      <c r="M1565" s="200">
        <f t="shared" si="220"/>
        <v>0</v>
      </c>
      <c r="O1565" s="77" t="b">
        <f t="shared" si="215"/>
        <v>0</v>
      </c>
      <c r="P1565" s="77" t="b">
        <f t="shared" si="216"/>
        <v>0</v>
      </c>
      <c r="Q1565" s="77" t="b">
        <f t="shared" si="217"/>
        <v>0</v>
      </c>
      <c r="R1565" s="77">
        <f t="shared" si="218"/>
        <v>0</v>
      </c>
      <c r="T1565" s="77">
        <v>1554</v>
      </c>
    </row>
    <row r="1566" spans="1:20" s="5" customFormat="1" ht="101.25" hidden="1" outlineLevel="1">
      <c r="A1566" s="29"/>
      <c r="B1566" s="606">
        <v>400</v>
      </c>
      <c r="C1566" s="607">
        <v>421</v>
      </c>
      <c r="D1566" s="146">
        <v>23</v>
      </c>
      <c r="E1566" s="38" t="s">
        <v>5689</v>
      </c>
      <c r="F1566" s="38" t="s">
        <v>5690</v>
      </c>
      <c r="G1566" s="904">
        <v>2</v>
      </c>
      <c r="H1566" s="32" t="s">
        <v>742</v>
      </c>
      <c r="I1566" s="315"/>
      <c r="J1566" s="159">
        <v>0</v>
      </c>
      <c r="K1566" s="58">
        <v>0</v>
      </c>
      <c r="L1566" s="199">
        <f t="shared" si="219"/>
        <v>0</v>
      </c>
      <c r="M1566" s="200">
        <f t="shared" si="220"/>
        <v>0</v>
      </c>
      <c r="O1566" s="77" t="b">
        <f t="shared" si="215"/>
        <v>0</v>
      </c>
      <c r="P1566" s="77" t="b">
        <f t="shared" si="216"/>
        <v>0</v>
      </c>
      <c r="Q1566" s="77" t="b">
        <f t="shared" si="217"/>
        <v>0</v>
      </c>
      <c r="R1566" s="77">
        <f t="shared" si="218"/>
        <v>0</v>
      </c>
      <c r="T1566" s="77">
        <v>1555</v>
      </c>
    </row>
    <row r="1567" spans="1:20" s="5" customFormat="1" ht="146.25" hidden="1" outlineLevel="1">
      <c r="A1567" s="29"/>
      <c r="B1567" s="606">
        <v>400</v>
      </c>
      <c r="C1567" s="607">
        <v>421</v>
      </c>
      <c r="D1567" s="146">
        <v>24</v>
      </c>
      <c r="E1567" s="38" t="s">
        <v>5691</v>
      </c>
      <c r="F1567" s="38" t="s">
        <v>5692</v>
      </c>
      <c r="G1567" s="904">
        <v>1</v>
      </c>
      <c r="H1567" s="32" t="s">
        <v>742</v>
      </c>
      <c r="I1567" s="315"/>
      <c r="J1567" s="159">
        <v>0</v>
      </c>
      <c r="K1567" s="58">
        <v>0</v>
      </c>
      <c r="L1567" s="199">
        <f t="shared" si="219"/>
        <v>0</v>
      </c>
      <c r="M1567" s="200">
        <f t="shared" si="220"/>
        <v>0</v>
      </c>
      <c r="O1567" s="77" t="b">
        <f t="shared" si="215"/>
        <v>0</v>
      </c>
      <c r="P1567" s="77" t="b">
        <f t="shared" si="216"/>
        <v>0</v>
      </c>
      <c r="Q1567" s="77" t="b">
        <f t="shared" si="217"/>
        <v>0</v>
      </c>
      <c r="R1567" s="77">
        <f t="shared" si="218"/>
        <v>0</v>
      </c>
      <c r="T1567" s="77">
        <v>1556</v>
      </c>
    </row>
    <row r="1568" spans="1:20" s="5" customFormat="1" hidden="1" outlineLevel="1">
      <c r="A1568" s="29"/>
      <c r="B1568" s="613"/>
      <c r="C1568" s="616"/>
      <c r="D1568" s="30"/>
      <c r="E1568" s="286" t="s">
        <v>1125</v>
      </c>
      <c r="F1568" s="286" t="s">
        <v>1126</v>
      </c>
      <c r="G1568" s="904"/>
      <c r="H1568" s="32"/>
      <c r="I1568" s="315"/>
      <c r="J1568" s="159"/>
      <c r="K1568" s="58"/>
      <c r="L1568" s="199"/>
      <c r="M1568" s="200"/>
      <c r="O1568" s="77" t="b">
        <f t="shared" si="215"/>
        <v>1</v>
      </c>
      <c r="P1568" s="77" t="b">
        <f t="shared" si="216"/>
        <v>1</v>
      </c>
      <c r="Q1568" s="77" t="b">
        <f t="shared" si="217"/>
        <v>1</v>
      </c>
      <c r="R1568" s="77">
        <f t="shared" si="218"/>
        <v>0</v>
      </c>
      <c r="T1568" s="77">
        <v>1557</v>
      </c>
    </row>
    <row r="1569" spans="1:20" s="5" customFormat="1" ht="123.75" hidden="1" outlineLevel="1">
      <c r="A1569" s="29"/>
      <c r="B1569" s="606">
        <v>400</v>
      </c>
      <c r="C1569" s="607">
        <v>421</v>
      </c>
      <c r="D1569" s="146">
        <v>25</v>
      </c>
      <c r="E1569" s="38" t="s">
        <v>1146</v>
      </c>
      <c r="F1569" s="38" t="s">
        <v>1147</v>
      </c>
      <c r="G1569" s="904">
        <v>1</v>
      </c>
      <c r="H1569" s="32" t="s">
        <v>742</v>
      </c>
      <c r="I1569" s="315"/>
      <c r="J1569" s="159">
        <v>0</v>
      </c>
      <c r="K1569" s="58">
        <v>0</v>
      </c>
      <c r="L1569" s="199">
        <f t="shared" ref="L1569:L1590" si="221">J1569+K1569</f>
        <v>0</v>
      </c>
      <c r="M1569" s="200">
        <f t="shared" ref="M1569:M1590" si="222">L1569*(G1569+I1569)</f>
        <v>0</v>
      </c>
      <c r="O1569" s="77" t="b">
        <f t="shared" si="215"/>
        <v>0</v>
      </c>
      <c r="P1569" s="77" t="b">
        <f t="shared" si="216"/>
        <v>0</v>
      </c>
      <c r="Q1569" s="77" t="b">
        <f t="shared" si="217"/>
        <v>0</v>
      </c>
      <c r="R1569" s="77">
        <f t="shared" si="218"/>
        <v>0</v>
      </c>
      <c r="T1569" s="77">
        <v>1558</v>
      </c>
    </row>
    <row r="1570" spans="1:20" s="5" customFormat="1" ht="33.75" hidden="1" outlineLevel="1">
      <c r="A1570" s="29"/>
      <c r="B1570" s="606">
        <v>400</v>
      </c>
      <c r="C1570" s="607">
        <v>421</v>
      </c>
      <c r="D1570" s="146">
        <v>26</v>
      </c>
      <c r="E1570" s="38" t="s">
        <v>908</v>
      </c>
      <c r="F1570" s="38" t="s">
        <v>909</v>
      </c>
      <c r="G1570" s="904">
        <v>1</v>
      </c>
      <c r="H1570" s="32" t="s">
        <v>5752</v>
      </c>
      <c r="I1570" s="315"/>
      <c r="J1570" s="159">
        <v>0</v>
      </c>
      <c r="K1570" s="58">
        <v>0</v>
      </c>
      <c r="L1570" s="199">
        <f t="shared" si="221"/>
        <v>0</v>
      </c>
      <c r="M1570" s="200">
        <f t="shared" si="222"/>
        <v>0</v>
      </c>
      <c r="O1570" s="77" t="b">
        <f t="shared" si="215"/>
        <v>0</v>
      </c>
      <c r="P1570" s="77" t="b">
        <f t="shared" si="216"/>
        <v>0</v>
      </c>
      <c r="Q1570" s="77" t="b">
        <f t="shared" si="217"/>
        <v>0</v>
      </c>
      <c r="R1570" s="77">
        <f t="shared" si="218"/>
        <v>0</v>
      </c>
      <c r="T1570" s="77">
        <v>1559</v>
      </c>
    </row>
    <row r="1571" spans="1:20" s="138" customFormat="1" ht="123.75" hidden="1" outlineLevel="1">
      <c r="A1571" s="29"/>
      <c r="B1571" s="606">
        <v>400</v>
      </c>
      <c r="C1571" s="607">
        <v>421</v>
      </c>
      <c r="D1571" s="146">
        <v>27</v>
      </c>
      <c r="E1571" s="120" t="s">
        <v>914</v>
      </c>
      <c r="F1571" s="124" t="s">
        <v>915</v>
      </c>
      <c r="G1571" s="904">
        <v>1200</v>
      </c>
      <c r="H1571" s="32" t="s">
        <v>286</v>
      </c>
      <c r="I1571" s="315"/>
      <c r="J1571" s="159">
        <v>0</v>
      </c>
      <c r="K1571" s="58">
        <v>0</v>
      </c>
      <c r="L1571" s="199">
        <f t="shared" si="221"/>
        <v>0</v>
      </c>
      <c r="M1571" s="200">
        <f t="shared" si="222"/>
        <v>0</v>
      </c>
      <c r="O1571" s="77" t="b">
        <f t="shared" si="215"/>
        <v>0</v>
      </c>
      <c r="P1571" s="77" t="b">
        <f t="shared" si="216"/>
        <v>0</v>
      </c>
      <c r="Q1571" s="77" t="b">
        <f t="shared" si="217"/>
        <v>0</v>
      </c>
      <c r="R1571" s="77">
        <f t="shared" si="218"/>
        <v>0</v>
      </c>
      <c r="T1571" s="77">
        <v>1560</v>
      </c>
    </row>
    <row r="1572" spans="1:20" s="5" customFormat="1" hidden="1" outlineLevel="1">
      <c r="A1572" s="29"/>
      <c r="B1572" s="606">
        <v>400</v>
      </c>
      <c r="C1572" s="607">
        <v>421</v>
      </c>
      <c r="D1572" s="146">
        <v>28</v>
      </c>
      <c r="E1572" s="122" t="s">
        <v>1135</v>
      </c>
      <c r="F1572" s="122" t="s">
        <v>1136</v>
      </c>
      <c r="G1572" s="904">
        <v>1</v>
      </c>
      <c r="H1572" s="32" t="s">
        <v>5730</v>
      </c>
      <c r="I1572" s="315"/>
      <c r="J1572" s="159">
        <v>0</v>
      </c>
      <c r="K1572" s="58">
        <v>0</v>
      </c>
      <c r="L1572" s="199">
        <f t="shared" si="221"/>
        <v>0</v>
      </c>
      <c r="M1572" s="200">
        <f t="shared" si="222"/>
        <v>0</v>
      </c>
      <c r="O1572" s="77" t="b">
        <f t="shared" si="215"/>
        <v>0</v>
      </c>
      <c r="P1572" s="77" t="b">
        <f t="shared" si="216"/>
        <v>0</v>
      </c>
      <c r="Q1572" s="77" t="b">
        <f t="shared" si="217"/>
        <v>0</v>
      </c>
      <c r="R1572" s="77">
        <f t="shared" si="218"/>
        <v>0</v>
      </c>
      <c r="T1572" s="77">
        <v>1561</v>
      </c>
    </row>
    <row r="1573" spans="1:20" s="5" customFormat="1" hidden="1" outlineLevel="1">
      <c r="A1573" s="29"/>
      <c r="B1573" s="606">
        <v>400</v>
      </c>
      <c r="C1573" s="607">
        <v>421</v>
      </c>
      <c r="D1573" s="146">
        <v>29</v>
      </c>
      <c r="E1573" s="124" t="s">
        <v>918</v>
      </c>
      <c r="F1573" s="124" t="s">
        <v>919</v>
      </c>
      <c r="G1573" s="904">
        <v>1</v>
      </c>
      <c r="H1573" s="32" t="s">
        <v>786</v>
      </c>
      <c r="I1573" s="315"/>
      <c r="J1573" s="159">
        <v>0</v>
      </c>
      <c r="K1573" s="58">
        <v>0</v>
      </c>
      <c r="L1573" s="199">
        <f t="shared" si="221"/>
        <v>0</v>
      </c>
      <c r="M1573" s="200">
        <f t="shared" si="222"/>
        <v>0</v>
      </c>
      <c r="O1573" s="77" t="b">
        <f t="shared" si="215"/>
        <v>0</v>
      </c>
      <c r="P1573" s="77" t="b">
        <f t="shared" si="216"/>
        <v>0</v>
      </c>
      <c r="Q1573" s="77" t="b">
        <f t="shared" si="217"/>
        <v>0</v>
      </c>
      <c r="R1573" s="77">
        <f t="shared" si="218"/>
        <v>0</v>
      </c>
      <c r="T1573" s="77">
        <v>1562</v>
      </c>
    </row>
    <row r="1574" spans="1:20" s="5" customFormat="1" ht="22.5" hidden="1" outlineLevel="1">
      <c r="A1574" s="29"/>
      <c r="B1574" s="606">
        <v>400</v>
      </c>
      <c r="C1574" s="607">
        <v>421</v>
      </c>
      <c r="D1574" s="146">
        <v>30</v>
      </c>
      <c r="E1574" s="124" t="s">
        <v>920</v>
      </c>
      <c r="F1574" s="124" t="s">
        <v>921</v>
      </c>
      <c r="G1574" s="904">
        <v>1</v>
      </c>
      <c r="H1574" s="32" t="s">
        <v>786</v>
      </c>
      <c r="I1574" s="315"/>
      <c r="J1574" s="159">
        <v>0</v>
      </c>
      <c r="K1574" s="58">
        <v>0</v>
      </c>
      <c r="L1574" s="199">
        <f t="shared" si="221"/>
        <v>0</v>
      </c>
      <c r="M1574" s="200">
        <f t="shared" si="222"/>
        <v>0</v>
      </c>
      <c r="O1574" s="77" t="b">
        <f t="shared" si="215"/>
        <v>0</v>
      </c>
      <c r="P1574" s="77" t="b">
        <f t="shared" si="216"/>
        <v>0</v>
      </c>
      <c r="Q1574" s="77" t="b">
        <f t="shared" si="217"/>
        <v>0</v>
      </c>
      <c r="R1574" s="77">
        <f t="shared" si="218"/>
        <v>0</v>
      </c>
      <c r="T1574" s="77">
        <v>1563</v>
      </c>
    </row>
    <row r="1575" spans="1:20" s="5" customFormat="1" hidden="1" outlineLevel="1">
      <c r="A1575" s="29"/>
      <c r="B1575" s="606">
        <v>400</v>
      </c>
      <c r="C1575" s="607">
        <v>421</v>
      </c>
      <c r="D1575" s="146">
        <v>31</v>
      </c>
      <c r="E1575" s="124" t="s">
        <v>922</v>
      </c>
      <c r="F1575" s="124" t="s">
        <v>923</v>
      </c>
      <c r="G1575" s="904">
        <v>1</v>
      </c>
      <c r="H1575" s="32" t="s">
        <v>786</v>
      </c>
      <c r="I1575" s="315"/>
      <c r="J1575" s="159">
        <v>0</v>
      </c>
      <c r="K1575" s="58">
        <v>0</v>
      </c>
      <c r="L1575" s="199">
        <f t="shared" si="221"/>
        <v>0</v>
      </c>
      <c r="M1575" s="200">
        <f t="shared" si="222"/>
        <v>0</v>
      </c>
      <c r="O1575" s="77" t="b">
        <f t="shared" si="215"/>
        <v>0</v>
      </c>
      <c r="P1575" s="77" t="b">
        <f t="shared" si="216"/>
        <v>0</v>
      </c>
      <c r="Q1575" s="77" t="b">
        <f t="shared" si="217"/>
        <v>0</v>
      </c>
      <c r="R1575" s="77">
        <f t="shared" si="218"/>
        <v>0</v>
      </c>
      <c r="T1575" s="77">
        <v>1564</v>
      </c>
    </row>
    <row r="1576" spans="1:20" s="5" customFormat="1" ht="22.5" hidden="1" outlineLevel="1">
      <c r="A1576" s="29"/>
      <c r="B1576" s="606">
        <v>400</v>
      </c>
      <c r="C1576" s="607">
        <v>421</v>
      </c>
      <c r="D1576" s="146">
        <v>32</v>
      </c>
      <c r="E1576" s="124" t="s">
        <v>924</v>
      </c>
      <c r="F1576" s="124" t="s">
        <v>925</v>
      </c>
      <c r="G1576" s="904">
        <v>1</v>
      </c>
      <c r="H1576" s="32" t="s">
        <v>786</v>
      </c>
      <c r="I1576" s="315"/>
      <c r="J1576" s="159">
        <v>0</v>
      </c>
      <c r="K1576" s="58">
        <v>0</v>
      </c>
      <c r="L1576" s="199">
        <f t="shared" si="221"/>
        <v>0</v>
      </c>
      <c r="M1576" s="200">
        <f t="shared" si="222"/>
        <v>0</v>
      </c>
      <c r="O1576" s="77" t="b">
        <f t="shared" si="215"/>
        <v>0</v>
      </c>
      <c r="P1576" s="77" t="b">
        <f t="shared" si="216"/>
        <v>0</v>
      </c>
      <c r="Q1576" s="77" t="b">
        <f t="shared" si="217"/>
        <v>0</v>
      </c>
      <c r="R1576" s="77">
        <f t="shared" si="218"/>
        <v>0</v>
      </c>
      <c r="T1576" s="77">
        <v>1565</v>
      </c>
    </row>
    <row r="1577" spans="1:20" s="5" customFormat="1" ht="22.5" hidden="1" outlineLevel="1">
      <c r="A1577" s="29"/>
      <c r="B1577" s="606">
        <v>400</v>
      </c>
      <c r="C1577" s="607">
        <v>421</v>
      </c>
      <c r="D1577" s="146">
        <v>33</v>
      </c>
      <c r="E1577" s="124" t="s">
        <v>926</v>
      </c>
      <c r="F1577" s="124" t="s">
        <v>927</v>
      </c>
      <c r="G1577" s="904">
        <v>1</v>
      </c>
      <c r="H1577" s="32" t="s">
        <v>786</v>
      </c>
      <c r="I1577" s="315"/>
      <c r="J1577" s="159">
        <v>0</v>
      </c>
      <c r="K1577" s="58">
        <v>0</v>
      </c>
      <c r="L1577" s="199">
        <f t="shared" si="221"/>
        <v>0</v>
      </c>
      <c r="M1577" s="200">
        <f t="shared" si="222"/>
        <v>0</v>
      </c>
      <c r="O1577" s="77" t="b">
        <f t="shared" si="215"/>
        <v>0</v>
      </c>
      <c r="P1577" s="77" t="b">
        <f t="shared" si="216"/>
        <v>0</v>
      </c>
      <c r="Q1577" s="77" t="b">
        <f t="shared" si="217"/>
        <v>0</v>
      </c>
      <c r="R1577" s="77">
        <f t="shared" si="218"/>
        <v>0</v>
      </c>
      <c r="T1577" s="77">
        <v>1566</v>
      </c>
    </row>
    <row r="1578" spans="1:20" s="5" customFormat="1" hidden="1" outlineLevel="1">
      <c r="A1578" s="29"/>
      <c r="B1578" s="606">
        <v>400</v>
      </c>
      <c r="C1578" s="607">
        <v>421</v>
      </c>
      <c r="D1578" s="146">
        <v>34</v>
      </c>
      <c r="E1578" s="124" t="s">
        <v>928</v>
      </c>
      <c r="F1578" s="124" t="s">
        <v>929</v>
      </c>
      <c r="G1578" s="904">
        <v>1</v>
      </c>
      <c r="H1578" s="32" t="s">
        <v>786</v>
      </c>
      <c r="I1578" s="315"/>
      <c r="J1578" s="159">
        <v>0</v>
      </c>
      <c r="K1578" s="58">
        <v>0</v>
      </c>
      <c r="L1578" s="199">
        <f t="shared" si="221"/>
        <v>0</v>
      </c>
      <c r="M1578" s="200">
        <f t="shared" si="222"/>
        <v>0</v>
      </c>
      <c r="O1578" s="77" t="b">
        <f t="shared" si="215"/>
        <v>0</v>
      </c>
      <c r="P1578" s="77" t="b">
        <f t="shared" si="216"/>
        <v>0</v>
      </c>
      <c r="Q1578" s="77" t="b">
        <f t="shared" si="217"/>
        <v>0</v>
      </c>
      <c r="R1578" s="77">
        <f t="shared" si="218"/>
        <v>0</v>
      </c>
      <c r="T1578" s="77">
        <v>1567</v>
      </c>
    </row>
    <row r="1579" spans="1:20" s="5" customFormat="1" hidden="1" outlineLevel="1">
      <c r="A1579" s="29"/>
      <c r="B1579" s="606">
        <v>400</v>
      </c>
      <c r="C1579" s="607">
        <v>421</v>
      </c>
      <c r="D1579" s="146">
        <v>35</v>
      </c>
      <c r="E1579" s="124" t="s">
        <v>930</v>
      </c>
      <c r="F1579" s="124" t="s">
        <v>931</v>
      </c>
      <c r="G1579" s="904">
        <v>1</v>
      </c>
      <c r="H1579" s="32" t="s">
        <v>786</v>
      </c>
      <c r="I1579" s="315"/>
      <c r="J1579" s="159">
        <v>0</v>
      </c>
      <c r="K1579" s="58">
        <v>0</v>
      </c>
      <c r="L1579" s="199">
        <f t="shared" si="221"/>
        <v>0</v>
      </c>
      <c r="M1579" s="200">
        <f t="shared" si="222"/>
        <v>0</v>
      </c>
      <c r="O1579" s="77" t="b">
        <f t="shared" si="215"/>
        <v>0</v>
      </c>
      <c r="P1579" s="77" t="b">
        <f t="shared" si="216"/>
        <v>0</v>
      </c>
      <c r="Q1579" s="77" t="b">
        <f t="shared" si="217"/>
        <v>0</v>
      </c>
      <c r="R1579" s="77">
        <f t="shared" si="218"/>
        <v>0</v>
      </c>
      <c r="T1579" s="77">
        <v>1568</v>
      </c>
    </row>
    <row r="1580" spans="1:20" s="5" customFormat="1" hidden="1" outlineLevel="1">
      <c r="A1580" s="29"/>
      <c r="B1580" s="606">
        <v>400</v>
      </c>
      <c r="C1580" s="607">
        <v>421</v>
      </c>
      <c r="D1580" s="146">
        <v>36</v>
      </c>
      <c r="E1580" s="124" t="s">
        <v>932</v>
      </c>
      <c r="F1580" s="124" t="s">
        <v>933</v>
      </c>
      <c r="G1580" s="904">
        <v>1</v>
      </c>
      <c r="H1580" s="32" t="s">
        <v>786</v>
      </c>
      <c r="I1580" s="315"/>
      <c r="J1580" s="159">
        <v>0</v>
      </c>
      <c r="K1580" s="58">
        <v>0</v>
      </c>
      <c r="L1580" s="199">
        <f t="shared" si="221"/>
        <v>0</v>
      </c>
      <c r="M1580" s="200">
        <f t="shared" si="222"/>
        <v>0</v>
      </c>
      <c r="O1580" s="77" t="b">
        <f t="shared" si="215"/>
        <v>0</v>
      </c>
      <c r="P1580" s="77" t="b">
        <f t="shared" si="216"/>
        <v>0</v>
      </c>
      <c r="Q1580" s="77" t="b">
        <f t="shared" si="217"/>
        <v>0</v>
      </c>
      <c r="R1580" s="77">
        <f t="shared" si="218"/>
        <v>0</v>
      </c>
      <c r="T1580" s="77">
        <v>1569</v>
      </c>
    </row>
    <row r="1581" spans="1:20" s="5" customFormat="1" ht="22.5" hidden="1" outlineLevel="1">
      <c r="A1581" s="29"/>
      <c r="B1581" s="606">
        <v>400</v>
      </c>
      <c r="C1581" s="607">
        <v>421</v>
      </c>
      <c r="D1581" s="146">
        <v>37</v>
      </c>
      <c r="E1581" s="124" t="s">
        <v>934</v>
      </c>
      <c r="F1581" s="124" t="s">
        <v>935</v>
      </c>
      <c r="G1581" s="904">
        <v>1</v>
      </c>
      <c r="H1581" s="32" t="s">
        <v>786</v>
      </c>
      <c r="I1581" s="315"/>
      <c r="J1581" s="159">
        <v>0</v>
      </c>
      <c r="K1581" s="58">
        <v>0</v>
      </c>
      <c r="L1581" s="199">
        <f t="shared" si="221"/>
        <v>0</v>
      </c>
      <c r="M1581" s="200">
        <f t="shared" si="222"/>
        <v>0</v>
      </c>
      <c r="O1581" s="77" t="b">
        <f t="shared" si="215"/>
        <v>0</v>
      </c>
      <c r="P1581" s="77" t="b">
        <f t="shared" si="216"/>
        <v>0</v>
      </c>
      <c r="Q1581" s="77" t="b">
        <f t="shared" si="217"/>
        <v>0</v>
      </c>
      <c r="R1581" s="77">
        <f t="shared" si="218"/>
        <v>0</v>
      </c>
      <c r="T1581" s="77">
        <v>1570</v>
      </c>
    </row>
    <row r="1582" spans="1:20" s="5" customFormat="1" hidden="1" outlineLevel="1">
      <c r="A1582" s="29"/>
      <c r="B1582" s="606">
        <v>400</v>
      </c>
      <c r="C1582" s="607">
        <v>421</v>
      </c>
      <c r="D1582" s="146">
        <v>38</v>
      </c>
      <c r="E1582" s="124" t="s">
        <v>936</v>
      </c>
      <c r="F1582" s="124" t="s">
        <v>937</v>
      </c>
      <c r="G1582" s="904">
        <v>1</v>
      </c>
      <c r="H1582" s="32" t="s">
        <v>786</v>
      </c>
      <c r="I1582" s="315"/>
      <c r="J1582" s="159">
        <v>0</v>
      </c>
      <c r="K1582" s="58">
        <v>0</v>
      </c>
      <c r="L1582" s="199">
        <f t="shared" si="221"/>
        <v>0</v>
      </c>
      <c r="M1582" s="200">
        <f t="shared" si="222"/>
        <v>0</v>
      </c>
      <c r="O1582" s="77" t="b">
        <f t="shared" si="215"/>
        <v>0</v>
      </c>
      <c r="P1582" s="77" t="b">
        <f t="shared" si="216"/>
        <v>0</v>
      </c>
      <c r="Q1582" s="77" t="b">
        <f t="shared" si="217"/>
        <v>0</v>
      </c>
      <c r="R1582" s="77">
        <f t="shared" si="218"/>
        <v>0</v>
      </c>
      <c r="T1582" s="77">
        <v>1571</v>
      </c>
    </row>
    <row r="1583" spans="1:20" s="5" customFormat="1" hidden="1" outlineLevel="1">
      <c r="A1583" s="29"/>
      <c r="B1583" s="606">
        <v>400</v>
      </c>
      <c r="C1583" s="607">
        <v>421</v>
      </c>
      <c r="D1583" s="146">
        <v>39</v>
      </c>
      <c r="E1583" s="124" t="s">
        <v>938</v>
      </c>
      <c r="F1583" s="124" t="s">
        <v>939</v>
      </c>
      <c r="G1583" s="904">
        <v>1</v>
      </c>
      <c r="H1583" s="32" t="s">
        <v>786</v>
      </c>
      <c r="I1583" s="315"/>
      <c r="J1583" s="159">
        <v>0</v>
      </c>
      <c r="K1583" s="58">
        <v>0</v>
      </c>
      <c r="L1583" s="199">
        <f t="shared" si="221"/>
        <v>0</v>
      </c>
      <c r="M1583" s="200">
        <f t="shared" si="222"/>
        <v>0</v>
      </c>
      <c r="O1583" s="77" t="b">
        <f t="shared" si="215"/>
        <v>0</v>
      </c>
      <c r="P1583" s="77" t="b">
        <f t="shared" si="216"/>
        <v>0</v>
      </c>
      <c r="Q1583" s="77" t="b">
        <f t="shared" si="217"/>
        <v>0</v>
      </c>
      <c r="R1583" s="77">
        <f t="shared" si="218"/>
        <v>0</v>
      </c>
      <c r="T1583" s="77">
        <v>1572</v>
      </c>
    </row>
    <row r="1584" spans="1:20" s="5" customFormat="1" hidden="1" outlineLevel="1">
      <c r="A1584" s="29"/>
      <c r="B1584" s="606">
        <v>400</v>
      </c>
      <c r="C1584" s="607">
        <v>421</v>
      </c>
      <c r="D1584" s="146">
        <v>40</v>
      </c>
      <c r="E1584" s="124" t="s">
        <v>940</v>
      </c>
      <c r="F1584" s="124" t="s">
        <v>941</v>
      </c>
      <c r="G1584" s="904">
        <v>1</v>
      </c>
      <c r="H1584" s="32" t="s">
        <v>786</v>
      </c>
      <c r="I1584" s="315"/>
      <c r="J1584" s="159">
        <v>0</v>
      </c>
      <c r="K1584" s="58">
        <v>0</v>
      </c>
      <c r="L1584" s="199">
        <f t="shared" si="221"/>
        <v>0</v>
      </c>
      <c r="M1584" s="200">
        <f t="shared" si="222"/>
        <v>0</v>
      </c>
      <c r="O1584" s="77" t="b">
        <f t="shared" si="215"/>
        <v>0</v>
      </c>
      <c r="P1584" s="77" t="b">
        <f t="shared" si="216"/>
        <v>0</v>
      </c>
      <c r="Q1584" s="77" t="b">
        <f t="shared" si="217"/>
        <v>0</v>
      </c>
      <c r="R1584" s="77">
        <f t="shared" si="218"/>
        <v>0</v>
      </c>
      <c r="T1584" s="77">
        <v>1573</v>
      </c>
    </row>
    <row r="1585" spans="1:20" s="5" customFormat="1" hidden="1" outlineLevel="1">
      <c r="A1585" s="29"/>
      <c r="B1585" s="606">
        <v>400</v>
      </c>
      <c r="C1585" s="607">
        <v>421</v>
      </c>
      <c r="D1585" s="146">
        <v>41</v>
      </c>
      <c r="E1585" s="124" t="s">
        <v>11</v>
      </c>
      <c r="F1585" s="124" t="s">
        <v>942</v>
      </c>
      <c r="G1585" s="904">
        <v>1</v>
      </c>
      <c r="H1585" s="32" t="s">
        <v>786</v>
      </c>
      <c r="I1585" s="315"/>
      <c r="J1585" s="159">
        <v>0</v>
      </c>
      <c r="K1585" s="58">
        <v>0</v>
      </c>
      <c r="L1585" s="199">
        <f t="shared" si="221"/>
        <v>0</v>
      </c>
      <c r="M1585" s="200">
        <f t="shared" si="222"/>
        <v>0</v>
      </c>
      <c r="O1585" s="77" t="b">
        <f t="shared" si="215"/>
        <v>0</v>
      </c>
      <c r="P1585" s="77" t="b">
        <f t="shared" si="216"/>
        <v>0</v>
      </c>
      <c r="Q1585" s="77" t="b">
        <f t="shared" si="217"/>
        <v>0</v>
      </c>
      <c r="R1585" s="77">
        <f t="shared" si="218"/>
        <v>0</v>
      </c>
      <c r="T1585" s="77">
        <v>1574</v>
      </c>
    </row>
    <row r="1586" spans="1:20" s="5" customFormat="1" hidden="1" outlineLevel="1">
      <c r="A1586" s="29"/>
      <c r="B1586" s="606">
        <v>400</v>
      </c>
      <c r="C1586" s="607">
        <v>421</v>
      </c>
      <c r="D1586" s="146">
        <v>42</v>
      </c>
      <c r="E1586" s="124" t="s">
        <v>943</v>
      </c>
      <c r="F1586" s="124" t="s">
        <v>944</v>
      </c>
      <c r="G1586" s="904">
        <v>1</v>
      </c>
      <c r="H1586" s="32" t="s">
        <v>786</v>
      </c>
      <c r="I1586" s="315"/>
      <c r="J1586" s="159">
        <v>0</v>
      </c>
      <c r="K1586" s="58">
        <v>0</v>
      </c>
      <c r="L1586" s="199">
        <f t="shared" si="221"/>
        <v>0</v>
      </c>
      <c r="M1586" s="200">
        <f t="shared" si="222"/>
        <v>0</v>
      </c>
      <c r="O1586" s="77" t="b">
        <f t="shared" si="215"/>
        <v>0</v>
      </c>
      <c r="P1586" s="77" t="b">
        <f t="shared" si="216"/>
        <v>0</v>
      </c>
      <c r="Q1586" s="77" t="b">
        <f t="shared" si="217"/>
        <v>0</v>
      </c>
      <c r="R1586" s="77">
        <f t="shared" si="218"/>
        <v>0</v>
      </c>
      <c r="T1586" s="77">
        <v>1575</v>
      </c>
    </row>
    <row r="1587" spans="1:20" s="5" customFormat="1" hidden="1" outlineLevel="1">
      <c r="A1587" s="29"/>
      <c r="B1587" s="606">
        <v>400</v>
      </c>
      <c r="C1587" s="607">
        <v>421</v>
      </c>
      <c r="D1587" s="146">
        <v>43</v>
      </c>
      <c r="E1587" s="124" t="s">
        <v>945</v>
      </c>
      <c r="F1587" s="124" t="s">
        <v>946</v>
      </c>
      <c r="G1587" s="904">
        <v>1</v>
      </c>
      <c r="H1587" s="32" t="s">
        <v>786</v>
      </c>
      <c r="I1587" s="315"/>
      <c r="J1587" s="159">
        <v>0</v>
      </c>
      <c r="K1587" s="58">
        <v>0</v>
      </c>
      <c r="L1587" s="199">
        <f t="shared" si="221"/>
        <v>0</v>
      </c>
      <c r="M1587" s="200">
        <f t="shared" si="222"/>
        <v>0</v>
      </c>
      <c r="O1587" s="77" t="b">
        <f t="shared" si="215"/>
        <v>0</v>
      </c>
      <c r="P1587" s="77" t="b">
        <f t="shared" si="216"/>
        <v>0</v>
      </c>
      <c r="Q1587" s="77" t="b">
        <f t="shared" si="217"/>
        <v>0</v>
      </c>
      <c r="R1587" s="77">
        <f t="shared" si="218"/>
        <v>0</v>
      </c>
      <c r="T1587" s="77">
        <v>1576</v>
      </c>
    </row>
    <row r="1588" spans="1:20" s="5" customFormat="1" ht="22.5" hidden="1" outlineLevel="1">
      <c r="A1588" s="29"/>
      <c r="B1588" s="606">
        <v>400</v>
      </c>
      <c r="C1588" s="607">
        <v>421</v>
      </c>
      <c r="D1588" s="146">
        <v>44</v>
      </c>
      <c r="E1588" s="124" t="s">
        <v>947</v>
      </c>
      <c r="F1588" s="124" t="s">
        <v>948</v>
      </c>
      <c r="G1588" s="904">
        <v>1</v>
      </c>
      <c r="H1588" s="32" t="s">
        <v>786</v>
      </c>
      <c r="I1588" s="315"/>
      <c r="J1588" s="159">
        <v>0</v>
      </c>
      <c r="K1588" s="58">
        <v>0</v>
      </c>
      <c r="L1588" s="199">
        <f t="shared" si="221"/>
        <v>0</v>
      </c>
      <c r="M1588" s="200">
        <f t="shared" si="222"/>
        <v>0</v>
      </c>
      <c r="O1588" s="77" t="b">
        <f t="shared" si="215"/>
        <v>0</v>
      </c>
      <c r="P1588" s="77" t="b">
        <f t="shared" si="216"/>
        <v>0</v>
      </c>
      <c r="Q1588" s="77" t="b">
        <f t="shared" si="217"/>
        <v>0</v>
      </c>
      <c r="R1588" s="77">
        <f t="shared" si="218"/>
        <v>0</v>
      </c>
      <c r="T1588" s="77">
        <v>1577</v>
      </c>
    </row>
    <row r="1589" spans="1:20" s="5" customFormat="1" hidden="1" outlineLevel="1">
      <c r="A1589" s="29"/>
      <c r="B1589" s="606">
        <v>400</v>
      </c>
      <c r="C1589" s="607">
        <v>421</v>
      </c>
      <c r="D1589" s="146">
        <v>45</v>
      </c>
      <c r="E1589" s="124" t="s">
        <v>949</v>
      </c>
      <c r="F1589" s="124" t="s">
        <v>950</v>
      </c>
      <c r="G1589" s="904">
        <v>1</v>
      </c>
      <c r="H1589" s="32" t="s">
        <v>786</v>
      </c>
      <c r="I1589" s="315"/>
      <c r="J1589" s="159">
        <v>0</v>
      </c>
      <c r="K1589" s="58">
        <v>0</v>
      </c>
      <c r="L1589" s="199">
        <f t="shared" si="221"/>
        <v>0</v>
      </c>
      <c r="M1589" s="200">
        <f t="shared" si="222"/>
        <v>0</v>
      </c>
      <c r="O1589" s="77" t="b">
        <f t="shared" si="215"/>
        <v>0</v>
      </c>
      <c r="P1589" s="77" t="b">
        <f t="shared" si="216"/>
        <v>0</v>
      </c>
      <c r="Q1589" s="77" t="b">
        <f t="shared" si="217"/>
        <v>0</v>
      </c>
      <c r="R1589" s="77">
        <f t="shared" si="218"/>
        <v>0</v>
      </c>
      <c r="T1589" s="77">
        <v>1578</v>
      </c>
    </row>
    <row r="1590" spans="1:20" s="5" customFormat="1" ht="23.25" hidden="1" outlineLevel="1" thickBot="1">
      <c r="A1590" s="29"/>
      <c r="B1590" s="606">
        <v>400</v>
      </c>
      <c r="C1590" s="608">
        <v>421</v>
      </c>
      <c r="D1590" s="149">
        <v>46</v>
      </c>
      <c r="E1590" s="124" t="s">
        <v>951</v>
      </c>
      <c r="F1590" s="124" t="s">
        <v>952</v>
      </c>
      <c r="G1590" s="906">
        <v>1</v>
      </c>
      <c r="H1590" s="39" t="s">
        <v>786</v>
      </c>
      <c r="I1590" s="315"/>
      <c r="J1590" s="159">
        <v>0</v>
      </c>
      <c r="K1590" s="159">
        <v>0</v>
      </c>
      <c r="L1590" s="232">
        <f t="shared" si="221"/>
        <v>0</v>
      </c>
      <c r="M1590" s="200">
        <f t="shared" si="222"/>
        <v>0</v>
      </c>
      <c r="O1590" s="77" t="b">
        <f t="shared" si="215"/>
        <v>0</v>
      </c>
      <c r="P1590" s="77" t="b">
        <f t="shared" si="216"/>
        <v>0</v>
      </c>
      <c r="Q1590" s="77" t="b">
        <f t="shared" si="217"/>
        <v>0</v>
      </c>
      <c r="R1590" s="77">
        <f t="shared" si="218"/>
        <v>0</v>
      </c>
      <c r="T1590" s="77">
        <v>1579</v>
      </c>
    </row>
    <row r="1591" spans="1:20" s="5" customFormat="1" ht="13.5" hidden="1" outlineLevel="1" thickBot="1">
      <c r="A1591" s="112"/>
      <c r="B1591" s="633">
        <v>400</v>
      </c>
      <c r="C1591" s="646">
        <v>421</v>
      </c>
      <c r="D1591" s="435"/>
      <c r="E1591" s="491" t="s">
        <v>207</v>
      </c>
      <c r="F1591" s="491" t="s">
        <v>208</v>
      </c>
      <c r="G1591" s="920"/>
      <c r="H1591" s="492"/>
      <c r="I1591" s="493"/>
      <c r="J1591" s="494"/>
      <c r="K1591" s="494"/>
      <c r="L1591" s="495"/>
      <c r="M1591" s="496">
        <f>SUM(M1518:M1590)</f>
        <v>0</v>
      </c>
      <c r="O1591" s="77" t="b">
        <f t="shared" si="215"/>
        <v>1</v>
      </c>
      <c r="P1591" s="77" t="b">
        <f t="shared" si="216"/>
        <v>1</v>
      </c>
      <c r="Q1591" s="77" t="b">
        <f t="shared" si="217"/>
        <v>0</v>
      </c>
      <c r="R1591" s="77" t="str">
        <f t="shared" si="218"/>
        <v>!!!</v>
      </c>
      <c r="T1591" s="77">
        <v>1580</v>
      </c>
    </row>
    <row r="1592" spans="1:20" s="5" customFormat="1" ht="15.75" hidden="1" outlineLevel="1" thickBot="1">
      <c r="A1592" s="583"/>
      <c r="B1592" s="638">
        <v>400</v>
      </c>
      <c r="C1592" s="647">
        <v>422</v>
      </c>
      <c r="D1592" s="568"/>
      <c r="E1592" s="117" t="s">
        <v>1148</v>
      </c>
      <c r="F1592" s="117" t="s">
        <v>1149</v>
      </c>
      <c r="G1592" s="922"/>
      <c r="H1592" s="118"/>
      <c r="I1592" s="339"/>
      <c r="J1592" s="306"/>
      <c r="K1592" s="119"/>
      <c r="L1592" s="220"/>
      <c r="M1592" s="221"/>
      <c r="O1592" s="77" t="b">
        <f t="shared" si="215"/>
        <v>1</v>
      </c>
      <c r="P1592" s="77" t="b">
        <f t="shared" si="216"/>
        <v>1</v>
      </c>
      <c r="Q1592" s="77" t="b">
        <f t="shared" si="217"/>
        <v>1</v>
      </c>
      <c r="R1592" s="77">
        <f t="shared" si="218"/>
        <v>0</v>
      </c>
      <c r="T1592" s="77">
        <v>1581</v>
      </c>
    </row>
    <row r="1593" spans="1:20" s="121" customFormat="1" ht="24" hidden="1" outlineLevel="1">
      <c r="A1593" s="169"/>
      <c r="B1593" s="618"/>
      <c r="C1593" s="619"/>
      <c r="D1593" s="438"/>
      <c r="E1593" s="116" t="s">
        <v>696</v>
      </c>
      <c r="F1593" s="116" t="s">
        <v>697</v>
      </c>
      <c r="G1593" s="929"/>
      <c r="H1593" s="139"/>
      <c r="I1593" s="344"/>
      <c r="J1593" s="308"/>
      <c r="K1593" s="140"/>
      <c r="L1593" s="227"/>
      <c r="M1593" s="198"/>
      <c r="O1593" s="77" t="b">
        <f t="shared" si="215"/>
        <v>1</v>
      </c>
      <c r="P1593" s="77" t="b">
        <f t="shared" si="216"/>
        <v>1</v>
      </c>
      <c r="Q1593" s="77" t="b">
        <f t="shared" si="217"/>
        <v>1</v>
      </c>
      <c r="R1593" s="77">
        <f t="shared" si="218"/>
        <v>0</v>
      </c>
      <c r="T1593" s="77">
        <v>1582</v>
      </c>
    </row>
    <row r="1594" spans="1:20" s="121" customFormat="1" ht="36" hidden="1" outlineLevel="1">
      <c r="A1594" s="169"/>
      <c r="B1594" s="618"/>
      <c r="C1594" s="619"/>
      <c r="D1594" s="438"/>
      <c r="E1594" s="266" t="s">
        <v>698</v>
      </c>
      <c r="F1594" s="266" t="s">
        <v>699</v>
      </c>
      <c r="G1594" s="929"/>
      <c r="H1594" s="139"/>
      <c r="I1594" s="344"/>
      <c r="J1594" s="308"/>
      <c r="K1594" s="140"/>
      <c r="L1594" s="227"/>
      <c r="M1594" s="198"/>
      <c r="O1594" s="77" t="b">
        <f t="shared" si="215"/>
        <v>1</v>
      </c>
      <c r="P1594" s="77" t="b">
        <f t="shared" si="216"/>
        <v>1</v>
      </c>
      <c r="Q1594" s="77" t="b">
        <f t="shared" si="217"/>
        <v>1</v>
      </c>
      <c r="R1594" s="77">
        <f t="shared" si="218"/>
        <v>0</v>
      </c>
      <c r="T1594" s="77">
        <v>1583</v>
      </c>
    </row>
    <row r="1595" spans="1:20" s="121" customFormat="1" ht="144" hidden="1" outlineLevel="1">
      <c r="A1595" s="169"/>
      <c r="B1595" s="618"/>
      <c r="C1595" s="619"/>
      <c r="D1595" s="438"/>
      <c r="E1595" s="267" t="s">
        <v>700</v>
      </c>
      <c r="F1595" s="267" t="s">
        <v>1150</v>
      </c>
      <c r="G1595" s="929"/>
      <c r="H1595" s="139"/>
      <c r="I1595" s="344"/>
      <c r="J1595" s="308"/>
      <c r="K1595" s="140"/>
      <c r="L1595" s="227"/>
      <c r="M1595" s="198"/>
      <c r="O1595" s="77" t="b">
        <f t="shared" si="215"/>
        <v>1</v>
      </c>
      <c r="P1595" s="77" t="b">
        <f t="shared" si="216"/>
        <v>1</v>
      </c>
      <c r="Q1595" s="77" t="b">
        <f t="shared" si="217"/>
        <v>1</v>
      </c>
      <c r="R1595" s="77">
        <f t="shared" si="218"/>
        <v>0</v>
      </c>
      <c r="T1595" s="77">
        <v>1584</v>
      </c>
    </row>
    <row r="1596" spans="1:20" s="121" customFormat="1" ht="216" hidden="1" outlineLevel="1">
      <c r="A1596" s="169"/>
      <c r="B1596" s="618"/>
      <c r="C1596" s="619"/>
      <c r="D1596" s="438"/>
      <c r="E1596" s="267" t="s">
        <v>702</v>
      </c>
      <c r="F1596" s="267" t="s">
        <v>1151</v>
      </c>
      <c r="G1596" s="929"/>
      <c r="H1596" s="139"/>
      <c r="I1596" s="344"/>
      <c r="J1596" s="308"/>
      <c r="K1596" s="140"/>
      <c r="L1596" s="227"/>
      <c r="M1596" s="198"/>
      <c r="O1596" s="77" t="b">
        <f t="shared" si="215"/>
        <v>1</v>
      </c>
      <c r="P1596" s="77" t="b">
        <f t="shared" si="216"/>
        <v>1</v>
      </c>
      <c r="Q1596" s="77" t="b">
        <f t="shared" si="217"/>
        <v>1</v>
      </c>
      <c r="R1596" s="77">
        <f t="shared" si="218"/>
        <v>0</v>
      </c>
      <c r="T1596" s="77">
        <v>1585</v>
      </c>
    </row>
    <row r="1597" spans="1:20" s="121" customFormat="1" hidden="1" outlineLevel="1">
      <c r="A1597" s="169"/>
      <c r="B1597" s="618"/>
      <c r="C1597" s="619"/>
      <c r="D1597" s="438"/>
      <c r="E1597" s="267"/>
      <c r="F1597" s="267"/>
      <c r="G1597" s="929"/>
      <c r="H1597" s="139"/>
      <c r="I1597" s="344"/>
      <c r="J1597" s="308"/>
      <c r="K1597" s="140"/>
      <c r="L1597" s="227"/>
      <c r="M1597" s="198"/>
      <c r="O1597" s="77" t="b">
        <f t="shared" si="215"/>
        <v>1</v>
      </c>
      <c r="P1597" s="77" t="b">
        <f t="shared" si="216"/>
        <v>1</v>
      </c>
      <c r="Q1597" s="77" t="b">
        <f t="shared" si="217"/>
        <v>1</v>
      </c>
      <c r="R1597" s="77">
        <f t="shared" si="218"/>
        <v>0</v>
      </c>
      <c r="T1597" s="77">
        <v>1586</v>
      </c>
    </row>
    <row r="1598" spans="1:20" s="5" customFormat="1" ht="15.75" hidden="1" outlineLevel="1">
      <c r="A1598" s="169"/>
      <c r="B1598" s="618"/>
      <c r="C1598" s="621"/>
      <c r="D1598" s="438"/>
      <c r="E1598" s="285" t="s">
        <v>1152</v>
      </c>
      <c r="F1598" s="285" t="s">
        <v>1153</v>
      </c>
      <c r="G1598" s="907"/>
      <c r="H1598" s="51"/>
      <c r="I1598" s="335"/>
      <c r="J1598" s="300"/>
      <c r="K1598" s="52"/>
      <c r="L1598" s="228"/>
      <c r="M1598" s="198"/>
      <c r="O1598" s="77" t="b">
        <f t="shared" si="215"/>
        <v>1</v>
      </c>
      <c r="P1598" s="77" t="b">
        <f t="shared" si="216"/>
        <v>1</v>
      </c>
      <c r="Q1598" s="77" t="b">
        <f t="shared" si="217"/>
        <v>1</v>
      </c>
      <c r="R1598" s="77">
        <f t="shared" si="218"/>
        <v>0</v>
      </c>
      <c r="T1598" s="77">
        <v>1587</v>
      </c>
    </row>
    <row r="1599" spans="1:20" s="5" customFormat="1" ht="15" hidden="1" outlineLevel="1">
      <c r="A1599" s="169"/>
      <c r="B1599" s="618"/>
      <c r="C1599" s="621"/>
      <c r="D1599" s="438"/>
      <c r="E1599" s="116" t="s">
        <v>1154</v>
      </c>
      <c r="F1599" s="116" t="s">
        <v>1155</v>
      </c>
      <c r="G1599" s="907"/>
      <c r="H1599" s="51"/>
      <c r="I1599" s="335"/>
      <c r="J1599" s="300"/>
      <c r="K1599" s="52"/>
      <c r="L1599" s="197"/>
      <c r="M1599" s="198"/>
      <c r="O1599" s="77" t="b">
        <f t="shared" si="215"/>
        <v>1</v>
      </c>
      <c r="P1599" s="77" t="b">
        <f t="shared" si="216"/>
        <v>1</v>
      </c>
      <c r="Q1599" s="77" t="b">
        <f t="shared" si="217"/>
        <v>1</v>
      </c>
      <c r="R1599" s="77">
        <f t="shared" si="218"/>
        <v>0</v>
      </c>
      <c r="T1599" s="77">
        <v>1588</v>
      </c>
    </row>
    <row r="1600" spans="1:20" s="54" customFormat="1" hidden="1" outlineLevel="1">
      <c r="A1600" s="29"/>
      <c r="B1600" s="613"/>
      <c r="C1600" s="616"/>
      <c r="D1600" s="30"/>
      <c r="E1600" s="38"/>
      <c r="F1600" s="38"/>
      <c r="G1600" s="904"/>
      <c r="H1600" s="32"/>
      <c r="I1600" s="315"/>
      <c r="J1600" s="159"/>
      <c r="K1600" s="58"/>
      <c r="L1600" s="199"/>
      <c r="M1600" s="512"/>
      <c r="O1600" s="77" t="b">
        <f t="shared" si="215"/>
        <v>1</v>
      </c>
      <c r="P1600" s="77" t="b">
        <f t="shared" si="216"/>
        <v>1</v>
      </c>
      <c r="Q1600" s="77" t="b">
        <f t="shared" si="217"/>
        <v>1</v>
      </c>
      <c r="R1600" s="77">
        <f t="shared" si="218"/>
        <v>0</v>
      </c>
      <c r="T1600" s="77">
        <v>1589</v>
      </c>
    </row>
    <row r="1601" spans="1:20" s="54" customFormat="1" hidden="1" outlineLevel="1">
      <c r="A1601" s="29"/>
      <c r="B1601" s="613"/>
      <c r="C1601" s="616"/>
      <c r="D1601" s="30"/>
      <c r="E1601" s="450" t="s">
        <v>1156</v>
      </c>
      <c r="F1601" s="450" t="s">
        <v>1157</v>
      </c>
      <c r="G1601" s="904"/>
      <c r="H1601" s="32"/>
      <c r="I1601" s="315"/>
      <c r="J1601" s="159"/>
      <c r="K1601" s="58"/>
      <c r="L1601" s="199"/>
      <c r="M1601" s="512"/>
      <c r="O1601" s="77" t="b">
        <f t="shared" si="215"/>
        <v>1</v>
      </c>
      <c r="P1601" s="77" t="b">
        <f t="shared" si="216"/>
        <v>1</v>
      </c>
      <c r="Q1601" s="77" t="b">
        <f t="shared" si="217"/>
        <v>1</v>
      </c>
      <c r="R1601" s="77">
        <f t="shared" si="218"/>
        <v>0</v>
      </c>
      <c r="T1601" s="77">
        <v>1590</v>
      </c>
    </row>
    <row r="1602" spans="1:20" s="54" customFormat="1" ht="78.75" hidden="1" outlineLevel="1">
      <c r="A1602" s="29"/>
      <c r="B1602" s="606">
        <v>400</v>
      </c>
      <c r="C1602" s="607">
        <v>421</v>
      </c>
      <c r="D1602" s="146">
        <v>1</v>
      </c>
      <c r="E1602" s="38" t="s">
        <v>1158</v>
      </c>
      <c r="F1602" s="38" t="s">
        <v>1159</v>
      </c>
      <c r="G1602" s="904">
        <v>1</v>
      </c>
      <c r="H1602" s="32" t="s">
        <v>786</v>
      </c>
      <c r="I1602" s="315"/>
      <c r="J1602" s="159">
        <v>0</v>
      </c>
      <c r="K1602" s="58">
        <v>0</v>
      </c>
      <c r="L1602" s="199">
        <f>J1602+K1602</f>
        <v>0</v>
      </c>
      <c r="M1602" s="200">
        <f>L1602*(G1602+I1602)</f>
        <v>0</v>
      </c>
      <c r="O1602" s="77" t="b">
        <f t="shared" si="215"/>
        <v>0</v>
      </c>
      <c r="P1602" s="77" t="b">
        <f t="shared" si="216"/>
        <v>0</v>
      </c>
      <c r="Q1602" s="77" t="b">
        <f t="shared" si="217"/>
        <v>0</v>
      </c>
      <c r="R1602" s="77">
        <f t="shared" si="218"/>
        <v>0</v>
      </c>
      <c r="T1602" s="77">
        <v>1591</v>
      </c>
    </row>
    <row r="1603" spans="1:20" s="54" customFormat="1" hidden="1" outlineLevel="1">
      <c r="A1603" s="29"/>
      <c r="B1603" s="613"/>
      <c r="C1603" s="616"/>
      <c r="D1603" s="30"/>
      <c r="E1603" s="38" t="s">
        <v>1160</v>
      </c>
      <c r="F1603" s="38" t="s">
        <v>1161</v>
      </c>
      <c r="G1603" s="904"/>
      <c r="H1603" s="32"/>
      <c r="I1603" s="315"/>
      <c r="J1603" s="159"/>
      <c r="K1603" s="58"/>
      <c r="L1603" s="199"/>
      <c r="M1603" s="512"/>
      <c r="O1603" s="77" t="b">
        <f t="shared" si="215"/>
        <v>1</v>
      </c>
      <c r="P1603" s="77" t="b">
        <f t="shared" si="216"/>
        <v>1</v>
      </c>
      <c r="Q1603" s="77" t="b">
        <f t="shared" si="217"/>
        <v>1</v>
      </c>
      <c r="R1603" s="77">
        <f t="shared" si="218"/>
        <v>0</v>
      </c>
      <c r="T1603" s="77">
        <v>1592</v>
      </c>
    </row>
    <row r="1604" spans="1:20" s="54" customFormat="1" ht="78.75" hidden="1" outlineLevel="1">
      <c r="A1604" s="29"/>
      <c r="B1604" s="606">
        <v>400</v>
      </c>
      <c r="C1604" s="607">
        <v>421</v>
      </c>
      <c r="D1604" s="146">
        <v>2</v>
      </c>
      <c r="E1604" s="38" t="s">
        <v>1162</v>
      </c>
      <c r="F1604" s="38" t="s">
        <v>1163</v>
      </c>
      <c r="G1604" s="904">
        <v>3</v>
      </c>
      <c r="H1604" s="32" t="s">
        <v>742</v>
      </c>
      <c r="I1604" s="315"/>
      <c r="J1604" s="159">
        <v>0</v>
      </c>
      <c r="K1604" s="58">
        <v>0</v>
      </c>
      <c r="L1604" s="199">
        <f t="shared" ref="L1604:L1609" si="223">J1604+K1604</f>
        <v>0</v>
      </c>
      <c r="M1604" s="200">
        <f t="shared" ref="M1604:M1609" si="224">L1604*(G1604+I1604)</f>
        <v>0</v>
      </c>
      <c r="O1604" s="77" t="b">
        <f t="shared" si="215"/>
        <v>0</v>
      </c>
      <c r="P1604" s="77" t="b">
        <f t="shared" si="216"/>
        <v>0</v>
      </c>
      <c r="Q1604" s="77" t="b">
        <f t="shared" si="217"/>
        <v>0</v>
      </c>
      <c r="R1604" s="77">
        <f t="shared" si="218"/>
        <v>0</v>
      </c>
      <c r="T1604" s="77">
        <v>1593</v>
      </c>
    </row>
    <row r="1605" spans="1:20" s="54" customFormat="1" ht="78.75" hidden="1" outlineLevel="1">
      <c r="A1605" s="29"/>
      <c r="B1605" s="606">
        <v>400</v>
      </c>
      <c r="C1605" s="607">
        <v>421</v>
      </c>
      <c r="D1605" s="146">
        <v>3</v>
      </c>
      <c r="E1605" s="38" t="s">
        <v>1164</v>
      </c>
      <c r="F1605" s="38" t="s">
        <v>1165</v>
      </c>
      <c r="G1605" s="904">
        <v>3</v>
      </c>
      <c r="H1605" s="32" t="s">
        <v>742</v>
      </c>
      <c r="I1605" s="315"/>
      <c r="J1605" s="159">
        <v>0</v>
      </c>
      <c r="K1605" s="58">
        <v>0</v>
      </c>
      <c r="L1605" s="199">
        <f t="shared" si="223"/>
        <v>0</v>
      </c>
      <c r="M1605" s="200">
        <f t="shared" si="224"/>
        <v>0</v>
      </c>
      <c r="O1605" s="77" t="b">
        <f t="shared" si="215"/>
        <v>0</v>
      </c>
      <c r="P1605" s="77" t="b">
        <f t="shared" si="216"/>
        <v>0</v>
      </c>
      <c r="Q1605" s="77" t="b">
        <f t="shared" si="217"/>
        <v>0</v>
      </c>
      <c r="R1605" s="77">
        <f t="shared" si="218"/>
        <v>0</v>
      </c>
      <c r="T1605" s="77">
        <v>1594</v>
      </c>
    </row>
    <row r="1606" spans="1:20" s="54" customFormat="1" ht="78.75" hidden="1" outlineLevel="1">
      <c r="A1606" s="29"/>
      <c r="B1606" s="606">
        <v>400</v>
      </c>
      <c r="C1606" s="607">
        <v>421</v>
      </c>
      <c r="D1606" s="146">
        <v>4</v>
      </c>
      <c r="E1606" s="38" t="s">
        <v>1166</v>
      </c>
      <c r="F1606" s="38" t="s">
        <v>1167</v>
      </c>
      <c r="G1606" s="904">
        <v>2</v>
      </c>
      <c r="H1606" s="32" t="s">
        <v>742</v>
      </c>
      <c r="I1606" s="315"/>
      <c r="J1606" s="159">
        <v>0</v>
      </c>
      <c r="K1606" s="58">
        <v>0</v>
      </c>
      <c r="L1606" s="199">
        <f t="shared" si="223"/>
        <v>0</v>
      </c>
      <c r="M1606" s="200">
        <f t="shared" si="224"/>
        <v>0</v>
      </c>
      <c r="O1606" s="77" t="b">
        <f t="shared" si="215"/>
        <v>0</v>
      </c>
      <c r="P1606" s="77" t="b">
        <f t="shared" si="216"/>
        <v>0</v>
      </c>
      <c r="Q1606" s="77" t="b">
        <f t="shared" si="217"/>
        <v>0</v>
      </c>
      <c r="R1606" s="77">
        <f t="shared" si="218"/>
        <v>0</v>
      </c>
      <c r="T1606" s="77">
        <v>1595</v>
      </c>
    </row>
    <row r="1607" spans="1:20" s="54" customFormat="1" ht="78.75" hidden="1" outlineLevel="1">
      <c r="A1607" s="29"/>
      <c r="B1607" s="606">
        <v>400</v>
      </c>
      <c r="C1607" s="607">
        <v>421</v>
      </c>
      <c r="D1607" s="146">
        <v>5</v>
      </c>
      <c r="E1607" s="38" t="s">
        <v>1168</v>
      </c>
      <c r="F1607" s="38" t="s">
        <v>1169</v>
      </c>
      <c r="G1607" s="904">
        <v>2</v>
      </c>
      <c r="H1607" s="32" t="s">
        <v>742</v>
      </c>
      <c r="I1607" s="315"/>
      <c r="J1607" s="159">
        <v>0</v>
      </c>
      <c r="K1607" s="58">
        <v>0</v>
      </c>
      <c r="L1607" s="199">
        <f t="shared" si="223"/>
        <v>0</v>
      </c>
      <c r="M1607" s="200">
        <f t="shared" si="224"/>
        <v>0</v>
      </c>
      <c r="O1607" s="77" t="b">
        <f t="shared" si="215"/>
        <v>0</v>
      </c>
      <c r="P1607" s="77" t="b">
        <f t="shared" si="216"/>
        <v>0</v>
      </c>
      <c r="Q1607" s="77" t="b">
        <f t="shared" si="217"/>
        <v>0</v>
      </c>
      <c r="R1607" s="77">
        <f t="shared" si="218"/>
        <v>0</v>
      </c>
      <c r="T1607" s="77">
        <v>1596</v>
      </c>
    </row>
    <row r="1608" spans="1:20" s="54" customFormat="1" ht="78.75" hidden="1" outlineLevel="1">
      <c r="A1608" s="29"/>
      <c r="B1608" s="606">
        <v>400</v>
      </c>
      <c r="C1608" s="607">
        <v>421</v>
      </c>
      <c r="D1608" s="146">
        <v>6</v>
      </c>
      <c r="E1608" s="38" t="s">
        <v>1170</v>
      </c>
      <c r="F1608" s="38" t="s">
        <v>1171</v>
      </c>
      <c r="G1608" s="904">
        <v>6</v>
      </c>
      <c r="H1608" s="32" t="s">
        <v>742</v>
      </c>
      <c r="I1608" s="315"/>
      <c r="J1608" s="159">
        <v>0</v>
      </c>
      <c r="K1608" s="58">
        <v>0</v>
      </c>
      <c r="L1608" s="199">
        <f t="shared" si="223"/>
        <v>0</v>
      </c>
      <c r="M1608" s="200">
        <f t="shared" si="224"/>
        <v>0</v>
      </c>
      <c r="O1608" s="77" t="b">
        <f t="shared" si="215"/>
        <v>0</v>
      </c>
      <c r="P1608" s="77" t="b">
        <f t="shared" si="216"/>
        <v>0</v>
      </c>
      <c r="Q1608" s="77" t="b">
        <f t="shared" si="217"/>
        <v>0</v>
      </c>
      <c r="R1608" s="77">
        <f t="shared" si="218"/>
        <v>0</v>
      </c>
      <c r="T1608" s="77">
        <v>1597</v>
      </c>
    </row>
    <row r="1609" spans="1:20" s="5" customFormat="1" ht="78.75" hidden="1" outlineLevel="1">
      <c r="A1609" s="29"/>
      <c r="B1609" s="606">
        <v>400</v>
      </c>
      <c r="C1609" s="607">
        <v>421</v>
      </c>
      <c r="D1609" s="146">
        <v>7</v>
      </c>
      <c r="E1609" s="38" t="s">
        <v>1172</v>
      </c>
      <c r="F1609" s="38" t="s">
        <v>1173</v>
      </c>
      <c r="G1609" s="904">
        <v>3</v>
      </c>
      <c r="H1609" s="32" t="s">
        <v>742</v>
      </c>
      <c r="I1609" s="315"/>
      <c r="J1609" s="159">
        <v>0</v>
      </c>
      <c r="K1609" s="58">
        <v>0</v>
      </c>
      <c r="L1609" s="199">
        <f t="shared" si="223"/>
        <v>0</v>
      </c>
      <c r="M1609" s="200">
        <f t="shared" si="224"/>
        <v>0</v>
      </c>
      <c r="O1609" s="77" t="b">
        <f t="shared" si="215"/>
        <v>0</v>
      </c>
      <c r="P1609" s="77" t="b">
        <f t="shared" si="216"/>
        <v>0</v>
      </c>
      <c r="Q1609" s="77" t="b">
        <f t="shared" si="217"/>
        <v>0</v>
      </c>
      <c r="R1609" s="77">
        <f t="shared" si="218"/>
        <v>0</v>
      </c>
      <c r="T1609" s="77">
        <v>1598</v>
      </c>
    </row>
    <row r="1610" spans="1:20" s="5" customFormat="1" hidden="1" outlineLevel="1">
      <c r="A1610" s="29"/>
      <c r="B1610" s="613"/>
      <c r="C1610" s="616"/>
      <c r="D1610" s="30"/>
      <c r="E1610" s="38"/>
      <c r="F1610" s="38"/>
      <c r="G1610" s="904"/>
      <c r="H1610" s="32"/>
      <c r="I1610" s="315"/>
      <c r="J1610" s="159"/>
      <c r="K1610" s="58"/>
      <c r="L1610" s="199"/>
      <c r="M1610" s="200"/>
      <c r="O1610" s="77" t="b">
        <f t="shared" si="215"/>
        <v>1</v>
      </c>
      <c r="P1610" s="77" t="b">
        <f t="shared" si="216"/>
        <v>1</v>
      </c>
      <c r="Q1610" s="77" t="b">
        <f t="shared" si="217"/>
        <v>1</v>
      </c>
      <c r="R1610" s="77">
        <f t="shared" si="218"/>
        <v>0</v>
      </c>
      <c r="T1610" s="77">
        <v>1599</v>
      </c>
    </row>
    <row r="1611" spans="1:20" s="5" customFormat="1" hidden="1" outlineLevel="1">
      <c r="A1611" s="29"/>
      <c r="B1611" s="613"/>
      <c r="C1611" s="616"/>
      <c r="D1611" s="30"/>
      <c r="E1611" s="450" t="s">
        <v>1174</v>
      </c>
      <c r="F1611" s="450" t="s">
        <v>1175</v>
      </c>
      <c r="G1611" s="904"/>
      <c r="H1611" s="32"/>
      <c r="I1611" s="315"/>
      <c r="J1611" s="159"/>
      <c r="K1611" s="58"/>
      <c r="L1611" s="199"/>
      <c r="M1611" s="200"/>
      <c r="O1611" s="77" t="b">
        <f t="shared" si="215"/>
        <v>1</v>
      </c>
      <c r="P1611" s="77" t="b">
        <f t="shared" si="216"/>
        <v>1</v>
      </c>
      <c r="Q1611" s="77" t="b">
        <f t="shared" si="217"/>
        <v>1</v>
      </c>
      <c r="R1611" s="77">
        <f t="shared" si="218"/>
        <v>0</v>
      </c>
      <c r="T1611" s="77">
        <v>1600</v>
      </c>
    </row>
    <row r="1612" spans="1:20" s="5" customFormat="1" ht="78.75" hidden="1" outlineLevel="1">
      <c r="A1612" s="29"/>
      <c r="B1612" s="606">
        <v>400</v>
      </c>
      <c r="C1612" s="608">
        <v>421</v>
      </c>
      <c r="D1612" s="149">
        <v>8</v>
      </c>
      <c r="E1612" s="38" t="s">
        <v>1176</v>
      </c>
      <c r="F1612" s="38" t="s">
        <v>1177</v>
      </c>
      <c r="G1612" s="906">
        <v>1</v>
      </c>
      <c r="H1612" s="39" t="s">
        <v>786</v>
      </c>
      <c r="I1612" s="315"/>
      <c r="J1612" s="159">
        <v>0</v>
      </c>
      <c r="K1612" s="159">
        <v>0</v>
      </c>
      <c r="L1612" s="232">
        <f>J1612+K1612</f>
        <v>0</v>
      </c>
      <c r="M1612" s="200">
        <f>L1612*(G1612+I1612)</f>
        <v>0</v>
      </c>
      <c r="O1612" s="77" t="b">
        <f t="shared" si="215"/>
        <v>0</v>
      </c>
      <c r="P1612" s="77" t="b">
        <f t="shared" si="216"/>
        <v>0</v>
      </c>
      <c r="Q1612" s="77" t="b">
        <f t="shared" si="217"/>
        <v>0</v>
      </c>
      <c r="R1612" s="77">
        <f t="shared" si="218"/>
        <v>0</v>
      </c>
      <c r="T1612" s="77">
        <v>1601</v>
      </c>
    </row>
    <row r="1613" spans="1:20" s="5" customFormat="1" hidden="1" outlineLevel="1">
      <c r="A1613" s="29"/>
      <c r="B1613" s="613"/>
      <c r="C1613" s="617"/>
      <c r="D1613" s="37"/>
      <c r="E1613" s="38" t="s">
        <v>1160</v>
      </c>
      <c r="F1613" s="38" t="s">
        <v>1161</v>
      </c>
      <c r="G1613" s="906"/>
      <c r="H1613" s="39"/>
      <c r="I1613" s="315"/>
      <c r="J1613" s="159"/>
      <c r="K1613" s="159"/>
      <c r="L1613" s="232"/>
      <c r="M1613" s="200"/>
      <c r="O1613" s="77" t="b">
        <f t="shared" si="215"/>
        <v>1</v>
      </c>
      <c r="P1613" s="77" t="b">
        <f t="shared" si="216"/>
        <v>1</v>
      </c>
      <c r="Q1613" s="77" t="b">
        <f t="shared" si="217"/>
        <v>1</v>
      </c>
      <c r="R1613" s="77">
        <f t="shared" si="218"/>
        <v>0</v>
      </c>
      <c r="T1613" s="77">
        <v>1602</v>
      </c>
    </row>
    <row r="1614" spans="1:20" s="5" customFormat="1" ht="78.75" hidden="1" outlineLevel="1">
      <c r="A1614" s="29"/>
      <c r="B1614" s="606">
        <v>400</v>
      </c>
      <c r="C1614" s="607">
        <v>421</v>
      </c>
      <c r="D1614" s="146">
        <v>9</v>
      </c>
      <c r="E1614" s="38" t="s">
        <v>1178</v>
      </c>
      <c r="F1614" s="38" t="s">
        <v>1179</v>
      </c>
      <c r="G1614" s="904">
        <v>5</v>
      </c>
      <c r="H1614" s="32" t="s">
        <v>742</v>
      </c>
      <c r="I1614" s="315"/>
      <c r="J1614" s="159">
        <v>0</v>
      </c>
      <c r="K1614" s="58">
        <v>0</v>
      </c>
      <c r="L1614" s="199">
        <f t="shared" ref="L1614:L1621" si="225">J1614+K1614</f>
        <v>0</v>
      </c>
      <c r="M1614" s="200">
        <f t="shared" ref="M1614:M1621" si="226">L1614*(G1614+I1614)</f>
        <v>0</v>
      </c>
      <c r="O1614" s="77" t="b">
        <f t="shared" si="215"/>
        <v>0</v>
      </c>
      <c r="P1614" s="77" t="b">
        <f t="shared" si="216"/>
        <v>0</v>
      </c>
      <c r="Q1614" s="77" t="b">
        <f t="shared" si="217"/>
        <v>0</v>
      </c>
      <c r="R1614" s="77">
        <f t="shared" si="218"/>
        <v>0</v>
      </c>
      <c r="T1614" s="77">
        <v>1603</v>
      </c>
    </row>
    <row r="1615" spans="1:20" s="5" customFormat="1" ht="78.75" hidden="1" outlineLevel="1">
      <c r="A1615" s="29"/>
      <c r="B1615" s="606">
        <v>400</v>
      </c>
      <c r="C1615" s="607">
        <v>421</v>
      </c>
      <c r="D1615" s="146">
        <v>10</v>
      </c>
      <c r="E1615" s="38" t="s">
        <v>1162</v>
      </c>
      <c r="F1615" s="38" t="s">
        <v>1163</v>
      </c>
      <c r="G1615" s="904">
        <v>2</v>
      </c>
      <c r="H1615" s="32" t="s">
        <v>742</v>
      </c>
      <c r="I1615" s="315"/>
      <c r="J1615" s="159">
        <v>0</v>
      </c>
      <c r="K1615" s="58">
        <v>0</v>
      </c>
      <c r="L1615" s="199">
        <f t="shared" si="225"/>
        <v>0</v>
      </c>
      <c r="M1615" s="200">
        <f t="shared" si="226"/>
        <v>0</v>
      </c>
      <c r="O1615" s="77" t="b">
        <f t="shared" si="215"/>
        <v>0</v>
      </c>
      <c r="P1615" s="77" t="b">
        <f t="shared" si="216"/>
        <v>0</v>
      </c>
      <c r="Q1615" s="77" t="b">
        <f t="shared" si="217"/>
        <v>0</v>
      </c>
      <c r="R1615" s="77">
        <f t="shared" si="218"/>
        <v>0</v>
      </c>
      <c r="T1615" s="77">
        <v>1604</v>
      </c>
    </row>
    <row r="1616" spans="1:20" s="5" customFormat="1" ht="78.75" hidden="1" outlineLevel="1">
      <c r="A1616" s="29"/>
      <c r="B1616" s="606">
        <v>400</v>
      </c>
      <c r="C1616" s="607">
        <v>421</v>
      </c>
      <c r="D1616" s="146">
        <v>11</v>
      </c>
      <c r="E1616" s="38" t="s">
        <v>1164</v>
      </c>
      <c r="F1616" s="38" t="s">
        <v>1165</v>
      </c>
      <c r="G1616" s="904">
        <v>4</v>
      </c>
      <c r="H1616" s="32" t="s">
        <v>742</v>
      </c>
      <c r="I1616" s="315"/>
      <c r="J1616" s="159">
        <v>0</v>
      </c>
      <c r="K1616" s="58">
        <v>0</v>
      </c>
      <c r="L1616" s="199">
        <f t="shared" si="225"/>
        <v>0</v>
      </c>
      <c r="M1616" s="200">
        <f t="shared" si="226"/>
        <v>0</v>
      </c>
      <c r="O1616" s="77" t="b">
        <f t="shared" si="215"/>
        <v>0</v>
      </c>
      <c r="P1616" s="77" t="b">
        <f t="shared" si="216"/>
        <v>0</v>
      </c>
      <c r="Q1616" s="77" t="b">
        <f t="shared" si="217"/>
        <v>0</v>
      </c>
      <c r="R1616" s="77">
        <f t="shared" si="218"/>
        <v>0</v>
      </c>
      <c r="T1616" s="77">
        <v>1605</v>
      </c>
    </row>
    <row r="1617" spans="1:20" s="5" customFormat="1" ht="78.75" hidden="1" outlineLevel="1">
      <c r="A1617" s="29"/>
      <c r="B1617" s="606">
        <v>400</v>
      </c>
      <c r="C1617" s="607">
        <v>421</v>
      </c>
      <c r="D1617" s="146">
        <v>12</v>
      </c>
      <c r="E1617" s="38" t="s">
        <v>1166</v>
      </c>
      <c r="F1617" s="38" t="s">
        <v>1167</v>
      </c>
      <c r="G1617" s="904">
        <v>6</v>
      </c>
      <c r="H1617" s="32" t="s">
        <v>742</v>
      </c>
      <c r="I1617" s="315"/>
      <c r="J1617" s="159">
        <v>0</v>
      </c>
      <c r="K1617" s="58">
        <v>0</v>
      </c>
      <c r="L1617" s="199">
        <f t="shared" si="225"/>
        <v>0</v>
      </c>
      <c r="M1617" s="200">
        <f t="shared" si="226"/>
        <v>0</v>
      </c>
      <c r="O1617" s="77" t="b">
        <f t="shared" si="215"/>
        <v>0</v>
      </c>
      <c r="P1617" s="77" t="b">
        <f t="shared" si="216"/>
        <v>0</v>
      </c>
      <c r="Q1617" s="77" t="b">
        <f t="shared" si="217"/>
        <v>0</v>
      </c>
      <c r="R1617" s="77">
        <f t="shared" si="218"/>
        <v>0</v>
      </c>
      <c r="T1617" s="77">
        <v>1606</v>
      </c>
    </row>
    <row r="1618" spans="1:20" s="5" customFormat="1" ht="78.75" hidden="1" outlineLevel="1">
      <c r="A1618" s="29"/>
      <c r="B1618" s="606">
        <v>400</v>
      </c>
      <c r="C1618" s="607">
        <v>421</v>
      </c>
      <c r="D1618" s="146">
        <v>13</v>
      </c>
      <c r="E1618" s="38" t="s">
        <v>1180</v>
      </c>
      <c r="F1618" s="38" t="s">
        <v>1181</v>
      </c>
      <c r="G1618" s="904">
        <v>2</v>
      </c>
      <c r="H1618" s="32" t="s">
        <v>742</v>
      </c>
      <c r="I1618" s="315"/>
      <c r="J1618" s="159">
        <v>0</v>
      </c>
      <c r="K1618" s="58">
        <v>0</v>
      </c>
      <c r="L1618" s="199">
        <f t="shared" si="225"/>
        <v>0</v>
      </c>
      <c r="M1618" s="200">
        <f t="shared" si="226"/>
        <v>0</v>
      </c>
      <c r="O1618" s="77" t="b">
        <f t="shared" si="215"/>
        <v>0</v>
      </c>
      <c r="P1618" s="77" t="b">
        <f t="shared" si="216"/>
        <v>0</v>
      </c>
      <c r="Q1618" s="77" t="b">
        <f t="shared" si="217"/>
        <v>0</v>
      </c>
      <c r="R1618" s="77">
        <f t="shared" si="218"/>
        <v>0</v>
      </c>
      <c r="T1618" s="77">
        <v>1607</v>
      </c>
    </row>
    <row r="1619" spans="1:20" s="5" customFormat="1" ht="78.75" hidden="1" outlineLevel="1">
      <c r="A1619" s="29"/>
      <c r="B1619" s="606">
        <v>400</v>
      </c>
      <c r="C1619" s="607">
        <v>421</v>
      </c>
      <c r="D1619" s="146">
        <v>14</v>
      </c>
      <c r="E1619" s="38" t="s">
        <v>1168</v>
      </c>
      <c r="F1619" s="38" t="s">
        <v>1169</v>
      </c>
      <c r="G1619" s="904">
        <v>13</v>
      </c>
      <c r="H1619" s="32" t="s">
        <v>742</v>
      </c>
      <c r="I1619" s="315"/>
      <c r="J1619" s="159">
        <v>0</v>
      </c>
      <c r="K1619" s="58">
        <v>0</v>
      </c>
      <c r="L1619" s="199">
        <f t="shared" si="225"/>
        <v>0</v>
      </c>
      <c r="M1619" s="200">
        <f t="shared" si="226"/>
        <v>0</v>
      </c>
      <c r="O1619" s="77" t="b">
        <f t="shared" ref="O1619:O1682" si="227">ISBLANK(D1619)</f>
        <v>0</v>
      </c>
      <c r="P1619" s="77" t="b">
        <f t="shared" ref="P1619:P1682" si="228">ISBLANK(G1619)</f>
        <v>0</v>
      </c>
      <c r="Q1619" s="77" t="b">
        <f t="shared" ref="Q1619:Q1682" si="229">ISBLANK(M1619)</f>
        <v>0</v>
      </c>
      <c r="R1619" s="77">
        <f t="shared" ref="R1619:R1682" si="230">IF(AND(O1619=P1619,O1619=Q1619),,"!!!")</f>
        <v>0</v>
      </c>
      <c r="T1619" s="77">
        <v>1608</v>
      </c>
    </row>
    <row r="1620" spans="1:20" s="5" customFormat="1" ht="78.75" hidden="1" outlineLevel="1">
      <c r="A1620" s="29"/>
      <c r="B1620" s="606">
        <v>400</v>
      </c>
      <c r="C1620" s="607">
        <v>421</v>
      </c>
      <c r="D1620" s="146">
        <v>15</v>
      </c>
      <c r="E1620" s="38" t="s">
        <v>1170</v>
      </c>
      <c r="F1620" s="38" t="s">
        <v>1171</v>
      </c>
      <c r="G1620" s="904">
        <v>7</v>
      </c>
      <c r="H1620" s="32" t="s">
        <v>742</v>
      </c>
      <c r="I1620" s="315"/>
      <c r="J1620" s="159">
        <v>0</v>
      </c>
      <c r="K1620" s="58">
        <v>0</v>
      </c>
      <c r="L1620" s="199">
        <f t="shared" si="225"/>
        <v>0</v>
      </c>
      <c r="M1620" s="200">
        <f t="shared" si="226"/>
        <v>0</v>
      </c>
      <c r="O1620" s="77" t="b">
        <f t="shared" si="227"/>
        <v>0</v>
      </c>
      <c r="P1620" s="77" t="b">
        <f t="shared" si="228"/>
        <v>0</v>
      </c>
      <c r="Q1620" s="77" t="b">
        <f t="shared" si="229"/>
        <v>0</v>
      </c>
      <c r="R1620" s="77">
        <f t="shared" si="230"/>
        <v>0</v>
      </c>
      <c r="T1620" s="77">
        <v>1609</v>
      </c>
    </row>
    <row r="1621" spans="1:20" s="5" customFormat="1" ht="78.75" hidden="1" outlineLevel="1">
      <c r="A1621" s="29"/>
      <c r="B1621" s="606">
        <v>400</v>
      </c>
      <c r="C1621" s="607">
        <v>421</v>
      </c>
      <c r="D1621" s="146">
        <v>16</v>
      </c>
      <c r="E1621" s="38" t="s">
        <v>1172</v>
      </c>
      <c r="F1621" s="38" t="s">
        <v>1173</v>
      </c>
      <c r="G1621" s="904">
        <v>2</v>
      </c>
      <c r="H1621" s="32" t="s">
        <v>742</v>
      </c>
      <c r="I1621" s="315"/>
      <c r="J1621" s="159">
        <v>0</v>
      </c>
      <c r="K1621" s="58">
        <v>0</v>
      </c>
      <c r="L1621" s="199">
        <f t="shared" si="225"/>
        <v>0</v>
      </c>
      <c r="M1621" s="200">
        <f t="shared" si="226"/>
        <v>0</v>
      </c>
      <c r="O1621" s="77" t="b">
        <f t="shared" si="227"/>
        <v>0</v>
      </c>
      <c r="P1621" s="77" t="b">
        <f t="shared" si="228"/>
        <v>0</v>
      </c>
      <c r="Q1621" s="77" t="b">
        <f t="shared" si="229"/>
        <v>0</v>
      </c>
      <c r="R1621" s="77">
        <f t="shared" si="230"/>
        <v>0</v>
      </c>
      <c r="T1621" s="77">
        <v>1610</v>
      </c>
    </row>
    <row r="1622" spans="1:20" s="5" customFormat="1" hidden="1" outlineLevel="1">
      <c r="A1622" s="29"/>
      <c r="B1622" s="613"/>
      <c r="C1622" s="616"/>
      <c r="D1622" s="30"/>
      <c r="E1622" s="38"/>
      <c r="F1622" s="38"/>
      <c r="G1622" s="904"/>
      <c r="H1622" s="32"/>
      <c r="I1622" s="315"/>
      <c r="J1622" s="159"/>
      <c r="K1622" s="58"/>
      <c r="L1622" s="199"/>
      <c r="M1622" s="200"/>
      <c r="O1622" s="77" t="b">
        <f t="shared" si="227"/>
        <v>1</v>
      </c>
      <c r="P1622" s="77" t="b">
        <f t="shared" si="228"/>
        <v>1</v>
      </c>
      <c r="Q1622" s="77" t="b">
        <f t="shared" si="229"/>
        <v>1</v>
      </c>
      <c r="R1622" s="77">
        <f t="shared" si="230"/>
        <v>0</v>
      </c>
      <c r="T1622" s="77">
        <v>1611</v>
      </c>
    </row>
    <row r="1623" spans="1:20" s="5" customFormat="1" hidden="1" outlineLevel="1">
      <c r="A1623" s="29"/>
      <c r="B1623" s="613"/>
      <c r="C1623" s="616"/>
      <c r="D1623" s="30"/>
      <c r="E1623" s="450" t="s">
        <v>1182</v>
      </c>
      <c r="F1623" s="450" t="s">
        <v>1183</v>
      </c>
      <c r="G1623" s="904"/>
      <c r="H1623" s="32"/>
      <c r="I1623" s="315"/>
      <c r="J1623" s="159"/>
      <c r="K1623" s="58"/>
      <c r="L1623" s="199"/>
      <c r="M1623" s="200"/>
      <c r="O1623" s="77" t="b">
        <f t="shared" si="227"/>
        <v>1</v>
      </c>
      <c r="P1623" s="77" t="b">
        <f t="shared" si="228"/>
        <v>1</v>
      </c>
      <c r="Q1623" s="77" t="b">
        <f t="shared" si="229"/>
        <v>1</v>
      </c>
      <c r="R1623" s="77">
        <f t="shared" si="230"/>
        <v>0</v>
      </c>
      <c r="T1623" s="77">
        <v>1612</v>
      </c>
    </row>
    <row r="1624" spans="1:20" s="5" customFormat="1" ht="78.75" hidden="1" outlineLevel="1">
      <c r="A1624" s="29"/>
      <c r="B1624" s="606">
        <v>400</v>
      </c>
      <c r="C1624" s="607">
        <v>421</v>
      </c>
      <c r="D1624" s="146">
        <v>17</v>
      </c>
      <c r="E1624" s="38" t="s">
        <v>1184</v>
      </c>
      <c r="F1624" s="38" t="s">
        <v>1185</v>
      </c>
      <c r="G1624" s="904">
        <v>1</v>
      </c>
      <c r="H1624" s="32" t="s">
        <v>1186</v>
      </c>
      <c r="I1624" s="315"/>
      <c r="J1624" s="159">
        <v>0</v>
      </c>
      <c r="K1624" s="58">
        <v>0</v>
      </c>
      <c r="L1624" s="199">
        <f>J1624+K1624</f>
        <v>0</v>
      </c>
      <c r="M1624" s="200">
        <f>L1624*(G1624+I1624)</f>
        <v>0</v>
      </c>
      <c r="O1624" s="77" t="b">
        <f t="shared" si="227"/>
        <v>0</v>
      </c>
      <c r="P1624" s="77" t="b">
        <f t="shared" si="228"/>
        <v>0</v>
      </c>
      <c r="Q1624" s="77" t="b">
        <f t="shared" si="229"/>
        <v>0</v>
      </c>
      <c r="R1624" s="77">
        <f t="shared" si="230"/>
        <v>0</v>
      </c>
      <c r="T1624" s="77">
        <v>1613</v>
      </c>
    </row>
    <row r="1625" spans="1:20" s="5" customFormat="1" hidden="1" outlineLevel="1">
      <c r="A1625" s="29"/>
      <c r="B1625" s="613"/>
      <c r="C1625" s="616"/>
      <c r="D1625" s="30"/>
      <c r="E1625" s="38" t="s">
        <v>1160</v>
      </c>
      <c r="F1625" s="38" t="s">
        <v>1161</v>
      </c>
      <c r="G1625" s="904"/>
      <c r="H1625" s="32"/>
      <c r="I1625" s="315"/>
      <c r="J1625" s="159"/>
      <c r="K1625" s="58"/>
      <c r="L1625" s="199"/>
      <c r="M1625" s="200"/>
      <c r="O1625" s="77" t="b">
        <f t="shared" si="227"/>
        <v>1</v>
      </c>
      <c r="P1625" s="77" t="b">
        <f t="shared" si="228"/>
        <v>1</v>
      </c>
      <c r="Q1625" s="77" t="b">
        <f t="shared" si="229"/>
        <v>1</v>
      </c>
      <c r="R1625" s="77">
        <f t="shared" si="230"/>
        <v>0</v>
      </c>
      <c r="T1625" s="77">
        <v>1614</v>
      </c>
    </row>
    <row r="1626" spans="1:20" s="5" customFormat="1" ht="78.75" hidden="1" outlineLevel="1">
      <c r="A1626" s="29"/>
      <c r="B1626" s="606">
        <v>400</v>
      </c>
      <c r="C1626" s="607">
        <v>421</v>
      </c>
      <c r="D1626" s="146">
        <v>18</v>
      </c>
      <c r="E1626" s="38" t="s">
        <v>1178</v>
      </c>
      <c r="F1626" s="38" t="s">
        <v>1179</v>
      </c>
      <c r="G1626" s="904">
        <v>1</v>
      </c>
      <c r="H1626" s="32" t="s">
        <v>742</v>
      </c>
      <c r="I1626" s="315"/>
      <c r="J1626" s="159">
        <v>0</v>
      </c>
      <c r="K1626" s="58">
        <v>0</v>
      </c>
      <c r="L1626" s="199">
        <f>J1626+K1626</f>
        <v>0</v>
      </c>
      <c r="M1626" s="200">
        <f>L1626*(G1626+I1626)</f>
        <v>0</v>
      </c>
      <c r="O1626" s="77" t="b">
        <f t="shared" si="227"/>
        <v>0</v>
      </c>
      <c r="P1626" s="77" t="b">
        <f t="shared" si="228"/>
        <v>0</v>
      </c>
      <c r="Q1626" s="77" t="b">
        <f t="shared" si="229"/>
        <v>0</v>
      </c>
      <c r="R1626" s="77">
        <f t="shared" si="230"/>
        <v>0</v>
      </c>
      <c r="T1626" s="77">
        <v>1615</v>
      </c>
    </row>
    <row r="1627" spans="1:20" s="5" customFormat="1" ht="78.75" hidden="1" outlineLevel="1">
      <c r="A1627" s="29"/>
      <c r="B1627" s="606">
        <v>400</v>
      </c>
      <c r="C1627" s="607">
        <v>421</v>
      </c>
      <c r="D1627" s="146">
        <v>19</v>
      </c>
      <c r="E1627" s="38" t="s">
        <v>1180</v>
      </c>
      <c r="F1627" s="38" t="s">
        <v>1181</v>
      </c>
      <c r="G1627" s="904">
        <v>3</v>
      </c>
      <c r="H1627" s="32" t="s">
        <v>742</v>
      </c>
      <c r="I1627" s="315"/>
      <c r="J1627" s="159">
        <v>0</v>
      </c>
      <c r="K1627" s="58">
        <v>0</v>
      </c>
      <c r="L1627" s="199">
        <f>J1627+K1627</f>
        <v>0</v>
      </c>
      <c r="M1627" s="200">
        <f>L1627*(G1627+I1627)</f>
        <v>0</v>
      </c>
      <c r="O1627" s="77" t="b">
        <f t="shared" si="227"/>
        <v>0</v>
      </c>
      <c r="P1627" s="77" t="b">
        <f t="shared" si="228"/>
        <v>0</v>
      </c>
      <c r="Q1627" s="77" t="b">
        <f t="shared" si="229"/>
        <v>0</v>
      </c>
      <c r="R1627" s="77">
        <f t="shared" si="230"/>
        <v>0</v>
      </c>
      <c r="T1627" s="77">
        <v>1616</v>
      </c>
    </row>
    <row r="1628" spans="1:20" s="5" customFormat="1" ht="78.75" hidden="1" outlineLevel="1">
      <c r="A1628" s="29"/>
      <c r="B1628" s="606">
        <v>400</v>
      </c>
      <c r="C1628" s="607">
        <v>421</v>
      </c>
      <c r="D1628" s="146">
        <v>20</v>
      </c>
      <c r="E1628" s="38" t="s">
        <v>1168</v>
      </c>
      <c r="F1628" s="38" t="s">
        <v>1169</v>
      </c>
      <c r="G1628" s="904">
        <v>4</v>
      </c>
      <c r="H1628" s="32" t="s">
        <v>742</v>
      </c>
      <c r="I1628" s="315"/>
      <c r="J1628" s="159">
        <v>0</v>
      </c>
      <c r="K1628" s="58">
        <v>0</v>
      </c>
      <c r="L1628" s="199">
        <f>J1628+K1628</f>
        <v>0</v>
      </c>
      <c r="M1628" s="200">
        <f>L1628*(G1628+I1628)</f>
        <v>0</v>
      </c>
      <c r="O1628" s="77" t="b">
        <f t="shared" si="227"/>
        <v>0</v>
      </c>
      <c r="P1628" s="77" t="b">
        <f t="shared" si="228"/>
        <v>0</v>
      </c>
      <c r="Q1628" s="77" t="b">
        <f t="shared" si="229"/>
        <v>0</v>
      </c>
      <c r="R1628" s="77">
        <f t="shared" si="230"/>
        <v>0</v>
      </c>
      <c r="T1628" s="77">
        <v>1617</v>
      </c>
    </row>
    <row r="1629" spans="1:20" s="5" customFormat="1" ht="78.75" hidden="1" outlineLevel="1">
      <c r="A1629" s="29"/>
      <c r="B1629" s="606">
        <v>400</v>
      </c>
      <c r="C1629" s="607">
        <v>421</v>
      </c>
      <c r="D1629" s="146">
        <v>21</v>
      </c>
      <c r="E1629" s="38" t="s">
        <v>1170</v>
      </c>
      <c r="F1629" s="38" t="s">
        <v>1171</v>
      </c>
      <c r="G1629" s="904">
        <v>2</v>
      </c>
      <c r="H1629" s="32" t="s">
        <v>742</v>
      </c>
      <c r="I1629" s="315"/>
      <c r="J1629" s="159">
        <v>0</v>
      </c>
      <c r="K1629" s="58">
        <v>0</v>
      </c>
      <c r="L1629" s="199">
        <f>J1629+K1629</f>
        <v>0</v>
      </c>
      <c r="M1629" s="200">
        <f>L1629*(G1629+I1629)</f>
        <v>0</v>
      </c>
      <c r="O1629" s="77" t="b">
        <f t="shared" si="227"/>
        <v>0</v>
      </c>
      <c r="P1629" s="77" t="b">
        <f t="shared" si="228"/>
        <v>0</v>
      </c>
      <c r="Q1629" s="77" t="b">
        <f t="shared" si="229"/>
        <v>0</v>
      </c>
      <c r="R1629" s="77">
        <f t="shared" si="230"/>
        <v>0</v>
      </c>
      <c r="T1629" s="77">
        <v>1618</v>
      </c>
    </row>
    <row r="1630" spans="1:20" s="5" customFormat="1" ht="78.75" hidden="1" outlineLevel="1">
      <c r="A1630" s="29"/>
      <c r="B1630" s="606">
        <v>400</v>
      </c>
      <c r="C1630" s="607">
        <v>421</v>
      </c>
      <c r="D1630" s="146">
        <v>22</v>
      </c>
      <c r="E1630" s="38" t="s">
        <v>1172</v>
      </c>
      <c r="F1630" s="38" t="s">
        <v>1173</v>
      </c>
      <c r="G1630" s="904">
        <v>2</v>
      </c>
      <c r="H1630" s="32" t="s">
        <v>742</v>
      </c>
      <c r="I1630" s="315"/>
      <c r="J1630" s="159">
        <v>0</v>
      </c>
      <c r="K1630" s="58">
        <v>0</v>
      </c>
      <c r="L1630" s="199">
        <f>J1630+K1630</f>
        <v>0</v>
      </c>
      <c r="M1630" s="200">
        <f>L1630*(G1630+I1630)</f>
        <v>0</v>
      </c>
      <c r="O1630" s="77" t="b">
        <f t="shared" si="227"/>
        <v>0</v>
      </c>
      <c r="P1630" s="77" t="b">
        <f t="shared" si="228"/>
        <v>0</v>
      </c>
      <c r="Q1630" s="77" t="b">
        <f t="shared" si="229"/>
        <v>0</v>
      </c>
      <c r="R1630" s="77">
        <f t="shared" si="230"/>
        <v>0</v>
      </c>
      <c r="T1630" s="77">
        <v>1619</v>
      </c>
    </row>
    <row r="1631" spans="1:20" s="5" customFormat="1" hidden="1" outlineLevel="1">
      <c r="A1631" s="29"/>
      <c r="B1631" s="613"/>
      <c r="C1631" s="616"/>
      <c r="D1631" s="30"/>
      <c r="E1631" s="38"/>
      <c r="F1631" s="38"/>
      <c r="G1631" s="904"/>
      <c r="H1631" s="32"/>
      <c r="I1631" s="315"/>
      <c r="J1631" s="159"/>
      <c r="K1631" s="58"/>
      <c r="L1631" s="199"/>
      <c r="M1631" s="200"/>
      <c r="O1631" s="77" t="b">
        <f t="shared" si="227"/>
        <v>1</v>
      </c>
      <c r="P1631" s="77" t="b">
        <f t="shared" si="228"/>
        <v>1</v>
      </c>
      <c r="Q1631" s="77" t="b">
        <f t="shared" si="229"/>
        <v>1</v>
      </c>
      <c r="R1631" s="77">
        <f t="shared" si="230"/>
        <v>0</v>
      </c>
      <c r="T1631" s="77">
        <v>1620</v>
      </c>
    </row>
    <row r="1632" spans="1:20" s="5" customFormat="1" hidden="1" outlineLevel="1">
      <c r="A1632" s="29"/>
      <c r="B1632" s="613"/>
      <c r="C1632" s="616"/>
      <c r="D1632" s="30"/>
      <c r="E1632" s="450" t="s">
        <v>1187</v>
      </c>
      <c r="F1632" s="450" t="s">
        <v>1188</v>
      </c>
      <c r="G1632" s="904"/>
      <c r="H1632" s="32"/>
      <c r="I1632" s="315"/>
      <c r="J1632" s="159"/>
      <c r="K1632" s="58"/>
      <c r="L1632" s="199"/>
      <c r="M1632" s="200"/>
      <c r="O1632" s="77" t="b">
        <f t="shared" si="227"/>
        <v>1</v>
      </c>
      <c r="P1632" s="77" t="b">
        <f t="shared" si="228"/>
        <v>1</v>
      </c>
      <c r="Q1632" s="77" t="b">
        <f t="shared" si="229"/>
        <v>1</v>
      </c>
      <c r="R1632" s="77">
        <f t="shared" si="230"/>
        <v>0</v>
      </c>
      <c r="T1632" s="77">
        <v>1621</v>
      </c>
    </row>
    <row r="1633" spans="1:20" s="5" customFormat="1" ht="78.75" hidden="1" outlineLevel="1">
      <c r="A1633" s="29"/>
      <c r="B1633" s="606">
        <v>400</v>
      </c>
      <c r="C1633" s="607">
        <v>421</v>
      </c>
      <c r="D1633" s="146">
        <v>23</v>
      </c>
      <c r="E1633" s="38" t="s">
        <v>1189</v>
      </c>
      <c r="F1633" s="38" t="s">
        <v>1190</v>
      </c>
      <c r="G1633" s="904">
        <v>1</v>
      </c>
      <c r="H1633" s="32" t="s">
        <v>786</v>
      </c>
      <c r="I1633" s="315"/>
      <c r="J1633" s="159">
        <v>0</v>
      </c>
      <c r="K1633" s="58">
        <v>0</v>
      </c>
      <c r="L1633" s="199">
        <f>J1633+K1633</f>
        <v>0</v>
      </c>
      <c r="M1633" s="200">
        <f>L1633*(G1633+I1633)</f>
        <v>0</v>
      </c>
      <c r="O1633" s="77" t="b">
        <f t="shared" si="227"/>
        <v>0</v>
      </c>
      <c r="P1633" s="77" t="b">
        <f t="shared" si="228"/>
        <v>0</v>
      </c>
      <c r="Q1633" s="77" t="b">
        <f t="shared" si="229"/>
        <v>0</v>
      </c>
      <c r="R1633" s="77">
        <f t="shared" si="230"/>
        <v>0</v>
      </c>
      <c r="T1633" s="77">
        <v>1622</v>
      </c>
    </row>
    <row r="1634" spans="1:20" s="5" customFormat="1" hidden="1" outlineLevel="1">
      <c r="A1634" s="29"/>
      <c r="B1634" s="613"/>
      <c r="C1634" s="616"/>
      <c r="D1634" s="30"/>
      <c r="E1634" s="38" t="s">
        <v>1160</v>
      </c>
      <c r="F1634" s="38" t="s">
        <v>1161</v>
      </c>
      <c r="G1634" s="904"/>
      <c r="H1634" s="32"/>
      <c r="I1634" s="315"/>
      <c r="J1634" s="159"/>
      <c r="K1634" s="58"/>
      <c r="L1634" s="199"/>
      <c r="M1634" s="200"/>
      <c r="O1634" s="77" t="b">
        <f t="shared" si="227"/>
        <v>1</v>
      </c>
      <c r="P1634" s="77" t="b">
        <f t="shared" si="228"/>
        <v>1</v>
      </c>
      <c r="Q1634" s="77" t="b">
        <f t="shared" si="229"/>
        <v>1</v>
      </c>
      <c r="R1634" s="77">
        <f t="shared" si="230"/>
        <v>0</v>
      </c>
      <c r="T1634" s="77">
        <v>1623</v>
      </c>
    </row>
    <row r="1635" spans="1:20" s="5" customFormat="1" ht="78.75" hidden="1" outlineLevel="1">
      <c r="A1635" s="29"/>
      <c r="B1635" s="606">
        <v>400</v>
      </c>
      <c r="C1635" s="607">
        <v>421</v>
      </c>
      <c r="D1635" s="146">
        <v>24</v>
      </c>
      <c r="E1635" s="38" t="s">
        <v>1178</v>
      </c>
      <c r="F1635" s="38" t="s">
        <v>1179</v>
      </c>
      <c r="G1635" s="904">
        <v>1</v>
      </c>
      <c r="H1635" s="32" t="s">
        <v>742</v>
      </c>
      <c r="I1635" s="315"/>
      <c r="J1635" s="159">
        <v>0</v>
      </c>
      <c r="K1635" s="58">
        <v>0</v>
      </c>
      <c r="L1635" s="199">
        <f>J1635+K1635</f>
        <v>0</v>
      </c>
      <c r="M1635" s="200">
        <f>L1635*(G1635+I1635)</f>
        <v>0</v>
      </c>
      <c r="O1635" s="77" t="b">
        <f t="shared" si="227"/>
        <v>0</v>
      </c>
      <c r="P1635" s="77" t="b">
        <f t="shared" si="228"/>
        <v>0</v>
      </c>
      <c r="Q1635" s="77" t="b">
        <f t="shared" si="229"/>
        <v>0</v>
      </c>
      <c r="R1635" s="77">
        <f t="shared" si="230"/>
        <v>0</v>
      </c>
      <c r="T1635" s="77">
        <v>1624</v>
      </c>
    </row>
    <row r="1636" spans="1:20" s="5" customFormat="1" ht="78.75" hidden="1" outlineLevel="1">
      <c r="A1636" s="29"/>
      <c r="B1636" s="606">
        <v>400</v>
      </c>
      <c r="C1636" s="607">
        <v>421</v>
      </c>
      <c r="D1636" s="146">
        <v>25</v>
      </c>
      <c r="E1636" s="38" t="s">
        <v>1168</v>
      </c>
      <c r="F1636" s="38" t="s">
        <v>1169</v>
      </c>
      <c r="G1636" s="904">
        <v>1</v>
      </c>
      <c r="H1636" s="32" t="s">
        <v>742</v>
      </c>
      <c r="I1636" s="315"/>
      <c r="J1636" s="159">
        <v>0</v>
      </c>
      <c r="K1636" s="58">
        <v>0</v>
      </c>
      <c r="L1636" s="199">
        <f>J1636+K1636</f>
        <v>0</v>
      </c>
      <c r="M1636" s="200">
        <f>L1636*(G1636+I1636)</f>
        <v>0</v>
      </c>
      <c r="O1636" s="77" t="b">
        <f t="shared" si="227"/>
        <v>0</v>
      </c>
      <c r="P1636" s="77" t="b">
        <f t="shared" si="228"/>
        <v>0</v>
      </c>
      <c r="Q1636" s="77" t="b">
        <f t="shared" si="229"/>
        <v>0</v>
      </c>
      <c r="R1636" s="77">
        <f t="shared" si="230"/>
        <v>0</v>
      </c>
      <c r="T1636" s="77">
        <v>1625</v>
      </c>
    </row>
    <row r="1637" spans="1:20" s="5" customFormat="1" ht="78.75" hidden="1" outlineLevel="1">
      <c r="A1637" s="29"/>
      <c r="B1637" s="606">
        <v>400</v>
      </c>
      <c r="C1637" s="607">
        <v>421</v>
      </c>
      <c r="D1637" s="146">
        <v>26</v>
      </c>
      <c r="E1637" s="38" t="s">
        <v>1170</v>
      </c>
      <c r="F1637" s="38" t="s">
        <v>1171</v>
      </c>
      <c r="G1637" s="904">
        <v>2</v>
      </c>
      <c r="H1637" s="32" t="s">
        <v>742</v>
      </c>
      <c r="I1637" s="315"/>
      <c r="J1637" s="159">
        <v>0</v>
      </c>
      <c r="K1637" s="58">
        <v>0</v>
      </c>
      <c r="L1637" s="199">
        <f>J1637+K1637</f>
        <v>0</v>
      </c>
      <c r="M1637" s="200">
        <f>L1637*(G1637+I1637)</f>
        <v>0</v>
      </c>
      <c r="O1637" s="77" t="b">
        <f t="shared" si="227"/>
        <v>0</v>
      </c>
      <c r="P1637" s="77" t="b">
        <f t="shared" si="228"/>
        <v>0</v>
      </c>
      <c r="Q1637" s="77" t="b">
        <f t="shared" si="229"/>
        <v>0</v>
      </c>
      <c r="R1637" s="77">
        <f t="shared" si="230"/>
        <v>0</v>
      </c>
      <c r="T1637" s="77">
        <v>1626</v>
      </c>
    </row>
    <row r="1638" spans="1:20" s="5" customFormat="1" hidden="1" outlineLevel="1">
      <c r="A1638" s="29"/>
      <c r="B1638" s="613"/>
      <c r="C1638" s="616"/>
      <c r="D1638" s="30"/>
      <c r="E1638" s="38"/>
      <c r="F1638" s="38"/>
      <c r="G1638" s="904"/>
      <c r="H1638" s="32"/>
      <c r="I1638" s="315"/>
      <c r="J1638" s="159"/>
      <c r="K1638" s="58"/>
      <c r="L1638" s="199"/>
      <c r="M1638" s="200"/>
      <c r="O1638" s="77" t="b">
        <f t="shared" si="227"/>
        <v>1</v>
      </c>
      <c r="P1638" s="77" t="b">
        <f t="shared" si="228"/>
        <v>1</v>
      </c>
      <c r="Q1638" s="77" t="b">
        <f t="shared" si="229"/>
        <v>1</v>
      </c>
      <c r="R1638" s="77">
        <f t="shared" si="230"/>
        <v>0</v>
      </c>
      <c r="T1638" s="77">
        <v>1627</v>
      </c>
    </row>
    <row r="1639" spans="1:20" s="5" customFormat="1" hidden="1" outlineLevel="1">
      <c r="A1639" s="29"/>
      <c r="B1639" s="613"/>
      <c r="C1639" s="616"/>
      <c r="D1639" s="30"/>
      <c r="E1639" s="450" t="s">
        <v>1191</v>
      </c>
      <c r="F1639" s="450" t="s">
        <v>1192</v>
      </c>
      <c r="G1639" s="904"/>
      <c r="H1639" s="32"/>
      <c r="I1639" s="315"/>
      <c r="J1639" s="159"/>
      <c r="K1639" s="58"/>
      <c r="L1639" s="199"/>
      <c r="M1639" s="200"/>
      <c r="O1639" s="77" t="b">
        <f t="shared" si="227"/>
        <v>1</v>
      </c>
      <c r="P1639" s="77" t="b">
        <f t="shared" si="228"/>
        <v>1</v>
      </c>
      <c r="Q1639" s="77" t="b">
        <f t="shared" si="229"/>
        <v>1</v>
      </c>
      <c r="R1639" s="77">
        <f t="shared" si="230"/>
        <v>0</v>
      </c>
      <c r="T1639" s="77">
        <v>1628</v>
      </c>
    </row>
    <row r="1640" spans="1:20" s="5" customFormat="1" ht="78.75" hidden="1" outlineLevel="1">
      <c r="A1640" s="29"/>
      <c r="B1640" s="606">
        <v>400</v>
      </c>
      <c r="C1640" s="607">
        <v>421</v>
      </c>
      <c r="D1640" s="146">
        <v>27</v>
      </c>
      <c r="E1640" s="38" t="s">
        <v>1193</v>
      </c>
      <c r="F1640" s="38" t="s">
        <v>1194</v>
      </c>
      <c r="G1640" s="904">
        <v>1</v>
      </c>
      <c r="H1640" s="32" t="s">
        <v>786</v>
      </c>
      <c r="I1640" s="315"/>
      <c r="J1640" s="159">
        <v>0</v>
      </c>
      <c r="K1640" s="58">
        <v>0</v>
      </c>
      <c r="L1640" s="199">
        <f>J1640+K1640</f>
        <v>0</v>
      </c>
      <c r="M1640" s="200">
        <f>L1640*(G1640+I1640)</f>
        <v>0</v>
      </c>
      <c r="O1640" s="77" t="b">
        <f t="shared" si="227"/>
        <v>0</v>
      </c>
      <c r="P1640" s="77" t="b">
        <f t="shared" si="228"/>
        <v>0</v>
      </c>
      <c r="Q1640" s="77" t="b">
        <f t="shared" si="229"/>
        <v>0</v>
      </c>
      <c r="R1640" s="77">
        <f t="shared" si="230"/>
        <v>0</v>
      </c>
      <c r="T1640" s="77">
        <v>1629</v>
      </c>
    </row>
    <row r="1641" spans="1:20" s="5" customFormat="1" hidden="1" outlineLevel="1">
      <c r="A1641" s="29"/>
      <c r="B1641" s="613"/>
      <c r="C1641" s="616"/>
      <c r="D1641" s="30"/>
      <c r="E1641" s="38" t="s">
        <v>1160</v>
      </c>
      <c r="F1641" s="38" t="s">
        <v>1161</v>
      </c>
      <c r="G1641" s="904"/>
      <c r="H1641" s="32"/>
      <c r="I1641" s="315"/>
      <c r="J1641" s="159"/>
      <c r="K1641" s="58"/>
      <c r="L1641" s="199"/>
      <c r="M1641" s="200"/>
      <c r="O1641" s="77" t="b">
        <f t="shared" si="227"/>
        <v>1</v>
      </c>
      <c r="P1641" s="77" t="b">
        <f t="shared" si="228"/>
        <v>1</v>
      </c>
      <c r="Q1641" s="77" t="b">
        <f t="shared" si="229"/>
        <v>1</v>
      </c>
      <c r="R1641" s="77">
        <f t="shared" si="230"/>
        <v>0</v>
      </c>
      <c r="T1641" s="77">
        <v>1630</v>
      </c>
    </row>
    <row r="1642" spans="1:20" s="5" customFormat="1" ht="78.75" hidden="1" outlineLevel="1">
      <c r="A1642" s="29"/>
      <c r="B1642" s="606">
        <v>400</v>
      </c>
      <c r="C1642" s="607">
        <v>421</v>
      </c>
      <c r="D1642" s="146">
        <v>28</v>
      </c>
      <c r="E1642" s="38" t="s">
        <v>1168</v>
      </c>
      <c r="F1642" s="38" t="s">
        <v>1169</v>
      </c>
      <c r="G1642" s="904">
        <v>2</v>
      </c>
      <c r="H1642" s="32" t="s">
        <v>742</v>
      </c>
      <c r="I1642" s="315"/>
      <c r="J1642" s="159">
        <v>0</v>
      </c>
      <c r="K1642" s="58">
        <v>0</v>
      </c>
      <c r="L1642" s="199">
        <f>J1642+K1642</f>
        <v>0</v>
      </c>
      <c r="M1642" s="200">
        <f>L1642*(G1642+I1642)</f>
        <v>0</v>
      </c>
      <c r="O1642" s="77" t="b">
        <f t="shared" si="227"/>
        <v>0</v>
      </c>
      <c r="P1642" s="77" t="b">
        <f t="shared" si="228"/>
        <v>0</v>
      </c>
      <c r="Q1642" s="77" t="b">
        <f t="shared" si="229"/>
        <v>0</v>
      </c>
      <c r="R1642" s="77">
        <f t="shared" si="230"/>
        <v>0</v>
      </c>
      <c r="T1642" s="77">
        <v>1631</v>
      </c>
    </row>
    <row r="1643" spans="1:20" s="5" customFormat="1" ht="78.75" hidden="1" outlineLevel="1">
      <c r="A1643" s="29"/>
      <c r="B1643" s="606">
        <v>400</v>
      </c>
      <c r="C1643" s="607">
        <v>421</v>
      </c>
      <c r="D1643" s="146">
        <v>29</v>
      </c>
      <c r="E1643" s="38" t="s">
        <v>1172</v>
      </c>
      <c r="F1643" s="38" t="s">
        <v>1173</v>
      </c>
      <c r="G1643" s="904">
        <v>1</v>
      </c>
      <c r="H1643" s="32" t="s">
        <v>742</v>
      </c>
      <c r="I1643" s="315"/>
      <c r="J1643" s="159">
        <v>0</v>
      </c>
      <c r="K1643" s="58">
        <v>0</v>
      </c>
      <c r="L1643" s="199">
        <f>J1643+K1643</f>
        <v>0</v>
      </c>
      <c r="M1643" s="200">
        <f>L1643*(G1643+I1643)</f>
        <v>0</v>
      </c>
      <c r="O1643" s="77" t="b">
        <f t="shared" si="227"/>
        <v>0</v>
      </c>
      <c r="P1643" s="77" t="b">
        <f t="shared" si="228"/>
        <v>0</v>
      </c>
      <c r="Q1643" s="77" t="b">
        <f t="shared" si="229"/>
        <v>0</v>
      </c>
      <c r="R1643" s="77">
        <f t="shared" si="230"/>
        <v>0</v>
      </c>
      <c r="T1643" s="77">
        <v>1632</v>
      </c>
    </row>
    <row r="1644" spans="1:20" s="5" customFormat="1" hidden="1" outlineLevel="1">
      <c r="A1644" s="29"/>
      <c r="B1644" s="613"/>
      <c r="C1644" s="616"/>
      <c r="D1644" s="30"/>
      <c r="E1644" s="38"/>
      <c r="F1644" s="38"/>
      <c r="G1644" s="904"/>
      <c r="H1644" s="32"/>
      <c r="I1644" s="315"/>
      <c r="J1644" s="159"/>
      <c r="K1644" s="58"/>
      <c r="L1644" s="199"/>
      <c r="M1644" s="200"/>
      <c r="O1644" s="77" t="b">
        <f t="shared" si="227"/>
        <v>1</v>
      </c>
      <c r="P1644" s="77" t="b">
        <f t="shared" si="228"/>
        <v>1</v>
      </c>
      <c r="Q1644" s="77" t="b">
        <f t="shared" si="229"/>
        <v>1</v>
      </c>
      <c r="R1644" s="77">
        <f t="shared" si="230"/>
        <v>0</v>
      </c>
      <c r="T1644" s="77">
        <v>1633</v>
      </c>
    </row>
    <row r="1645" spans="1:20" s="5" customFormat="1" hidden="1" outlineLevel="1">
      <c r="A1645" s="29"/>
      <c r="B1645" s="613"/>
      <c r="C1645" s="616"/>
      <c r="D1645" s="30"/>
      <c r="E1645" s="38" t="s">
        <v>1195</v>
      </c>
      <c r="F1645" s="38" t="s">
        <v>1196</v>
      </c>
      <c r="G1645" s="904"/>
      <c r="H1645" s="32"/>
      <c r="I1645" s="315"/>
      <c r="J1645" s="159"/>
      <c r="K1645" s="58"/>
      <c r="L1645" s="199"/>
      <c r="M1645" s="200"/>
      <c r="O1645" s="77" t="b">
        <f t="shared" si="227"/>
        <v>1</v>
      </c>
      <c r="P1645" s="77" t="b">
        <f t="shared" si="228"/>
        <v>1</v>
      </c>
      <c r="Q1645" s="77" t="b">
        <f t="shared" si="229"/>
        <v>1</v>
      </c>
      <c r="R1645" s="77">
        <f t="shared" si="230"/>
        <v>0</v>
      </c>
      <c r="T1645" s="77">
        <v>1634</v>
      </c>
    </row>
    <row r="1646" spans="1:20" s="5" customFormat="1" ht="78.75" hidden="1" outlineLevel="1">
      <c r="A1646" s="29"/>
      <c r="B1646" s="606">
        <v>400</v>
      </c>
      <c r="C1646" s="607">
        <v>421</v>
      </c>
      <c r="D1646" s="146">
        <v>30</v>
      </c>
      <c r="E1646" s="38" t="s">
        <v>1197</v>
      </c>
      <c r="F1646" s="38" t="s">
        <v>1198</v>
      </c>
      <c r="G1646" s="904">
        <v>1</v>
      </c>
      <c r="H1646" s="32" t="s">
        <v>786</v>
      </c>
      <c r="I1646" s="315"/>
      <c r="J1646" s="159">
        <v>0</v>
      </c>
      <c r="K1646" s="58">
        <v>0</v>
      </c>
      <c r="L1646" s="199">
        <f>J1646+K1646</f>
        <v>0</v>
      </c>
      <c r="M1646" s="200">
        <f>L1646*(G1646+I1646)</f>
        <v>0</v>
      </c>
      <c r="O1646" s="77" t="b">
        <f t="shared" si="227"/>
        <v>0</v>
      </c>
      <c r="P1646" s="77" t="b">
        <f t="shared" si="228"/>
        <v>0</v>
      </c>
      <c r="Q1646" s="77" t="b">
        <f t="shared" si="229"/>
        <v>0</v>
      </c>
      <c r="R1646" s="77">
        <f t="shared" si="230"/>
        <v>0</v>
      </c>
      <c r="T1646" s="77">
        <v>1635</v>
      </c>
    </row>
    <row r="1647" spans="1:20" s="5" customFormat="1" ht="56.25" hidden="1" outlineLevel="1">
      <c r="A1647" s="29"/>
      <c r="B1647" s="606">
        <v>400</v>
      </c>
      <c r="C1647" s="607">
        <v>421</v>
      </c>
      <c r="D1647" s="146">
        <v>31</v>
      </c>
      <c r="E1647" s="38" t="s">
        <v>1199</v>
      </c>
      <c r="F1647" s="38" t="s">
        <v>1200</v>
      </c>
      <c r="G1647" s="904">
        <v>2</v>
      </c>
      <c r="H1647" s="32" t="s">
        <v>742</v>
      </c>
      <c r="I1647" s="315"/>
      <c r="J1647" s="159">
        <v>0</v>
      </c>
      <c r="K1647" s="58">
        <v>0</v>
      </c>
      <c r="L1647" s="199">
        <f>J1647+K1647</f>
        <v>0</v>
      </c>
      <c r="M1647" s="200">
        <f>L1647*(G1647+I1647)</f>
        <v>0</v>
      </c>
      <c r="O1647" s="77" t="b">
        <f t="shared" si="227"/>
        <v>0</v>
      </c>
      <c r="P1647" s="77" t="b">
        <f t="shared" si="228"/>
        <v>0</v>
      </c>
      <c r="Q1647" s="77" t="b">
        <f t="shared" si="229"/>
        <v>0</v>
      </c>
      <c r="R1647" s="77">
        <f t="shared" si="230"/>
        <v>0</v>
      </c>
      <c r="T1647" s="77">
        <v>1636</v>
      </c>
    </row>
    <row r="1648" spans="1:20" s="5" customFormat="1" hidden="1" outlineLevel="1">
      <c r="A1648" s="29"/>
      <c r="B1648" s="613"/>
      <c r="C1648" s="616"/>
      <c r="D1648" s="30"/>
      <c r="E1648" s="38"/>
      <c r="F1648" s="38"/>
      <c r="G1648" s="904"/>
      <c r="H1648" s="32"/>
      <c r="I1648" s="315"/>
      <c r="J1648" s="159"/>
      <c r="K1648" s="58"/>
      <c r="L1648" s="199"/>
      <c r="M1648" s="200"/>
      <c r="O1648" s="77" t="b">
        <f t="shared" si="227"/>
        <v>1</v>
      </c>
      <c r="P1648" s="77" t="b">
        <f t="shared" si="228"/>
        <v>1</v>
      </c>
      <c r="Q1648" s="77" t="b">
        <f t="shared" si="229"/>
        <v>1</v>
      </c>
      <c r="R1648" s="77">
        <f t="shared" si="230"/>
        <v>0</v>
      </c>
      <c r="T1648" s="77">
        <v>1637</v>
      </c>
    </row>
    <row r="1649" spans="1:20" s="5" customFormat="1" hidden="1" outlineLevel="1">
      <c r="A1649" s="29"/>
      <c r="B1649" s="613"/>
      <c r="C1649" s="616"/>
      <c r="D1649" s="30"/>
      <c r="E1649" s="38" t="s">
        <v>1201</v>
      </c>
      <c r="F1649" s="38" t="s">
        <v>1202</v>
      </c>
      <c r="G1649" s="904"/>
      <c r="H1649" s="32"/>
      <c r="I1649" s="315"/>
      <c r="J1649" s="159"/>
      <c r="K1649" s="58"/>
      <c r="L1649" s="199"/>
      <c r="M1649" s="200"/>
      <c r="O1649" s="77" t="b">
        <f t="shared" si="227"/>
        <v>1</v>
      </c>
      <c r="P1649" s="77" t="b">
        <f t="shared" si="228"/>
        <v>1</v>
      </c>
      <c r="Q1649" s="77" t="b">
        <f t="shared" si="229"/>
        <v>1</v>
      </c>
      <c r="R1649" s="77">
        <f t="shared" si="230"/>
        <v>0</v>
      </c>
      <c r="T1649" s="77">
        <v>1638</v>
      </c>
    </row>
    <row r="1650" spans="1:20" s="5" customFormat="1" ht="78.75" hidden="1" outlineLevel="1">
      <c r="A1650" s="29"/>
      <c r="B1650" s="606">
        <v>400</v>
      </c>
      <c r="C1650" s="607">
        <v>421</v>
      </c>
      <c r="D1650" s="146">
        <v>32</v>
      </c>
      <c r="E1650" s="38" t="s">
        <v>1197</v>
      </c>
      <c r="F1650" s="38" t="s">
        <v>1198</v>
      </c>
      <c r="G1650" s="904">
        <v>1</v>
      </c>
      <c r="H1650" s="32" t="s">
        <v>786</v>
      </c>
      <c r="I1650" s="315"/>
      <c r="J1650" s="159">
        <v>0</v>
      </c>
      <c r="K1650" s="58">
        <v>0</v>
      </c>
      <c r="L1650" s="199">
        <f>J1650+K1650</f>
        <v>0</v>
      </c>
      <c r="M1650" s="200">
        <f>L1650*(G1650+I1650)</f>
        <v>0</v>
      </c>
      <c r="O1650" s="77" t="b">
        <f t="shared" si="227"/>
        <v>0</v>
      </c>
      <c r="P1650" s="77" t="b">
        <f t="shared" si="228"/>
        <v>0</v>
      </c>
      <c r="Q1650" s="77" t="b">
        <f t="shared" si="229"/>
        <v>0</v>
      </c>
      <c r="R1650" s="77">
        <f t="shared" si="230"/>
        <v>0</v>
      </c>
      <c r="T1650" s="77">
        <v>1639</v>
      </c>
    </row>
    <row r="1651" spans="1:20" s="5" customFormat="1" ht="56.25" hidden="1" outlineLevel="1">
      <c r="A1651" s="29"/>
      <c r="B1651" s="606">
        <v>400</v>
      </c>
      <c r="C1651" s="607">
        <v>421</v>
      </c>
      <c r="D1651" s="146">
        <v>33</v>
      </c>
      <c r="E1651" s="38" t="s">
        <v>1199</v>
      </c>
      <c r="F1651" s="38" t="s">
        <v>1200</v>
      </c>
      <c r="G1651" s="904">
        <v>2</v>
      </c>
      <c r="H1651" s="32" t="s">
        <v>742</v>
      </c>
      <c r="I1651" s="315"/>
      <c r="J1651" s="159">
        <v>0</v>
      </c>
      <c r="K1651" s="58">
        <v>0</v>
      </c>
      <c r="L1651" s="199">
        <f>J1651+K1651</f>
        <v>0</v>
      </c>
      <c r="M1651" s="200">
        <f>L1651*(G1651+I1651)</f>
        <v>0</v>
      </c>
      <c r="O1651" s="77" t="b">
        <f t="shared" si="227"/>
        <v>0</v>
      </c>
      <c r="P1651" s="77" t="b">
        <f t="shared" si="228"/>
        <v>0</v>
      </c>
      <c r="Q1651" s="77" t="b">
        <f t="shared" si="229"/>
        <v>0</v>
      </c>
      <c r="R1651" s="77">
        <f t="shared" si="230"/>
        <v>0</v>
      </c>
      <c r="T1651" s="77">
        <v>1640</v>
      </c>
    </row>
    <row r="1652" spans="1:20" s="5" customFormat="1" hidden="1" outlineLevel="1">
      <c r="A1652" s="29"/>
      <c r="B1652" s="613"/>
      <c r="C1652" s="616"/>
      <c r="D1652" s="30"/>
      <c r="E1652" s="38"/>
      <c r="F1652" s="38"/>
      <c r="G1652" s="904"/>
      <c r="H1652" s="32"/>
      <c r="I1652" s="315"/>
      <c r="J1652" s="159"/>
      <c r="K1652" s="58"/>
      <c r="L1652" s="199"/>
      <c r="M1652" s="200"/>
      <c r="O1652" s="77" t="b">
        <f t="shared" si="227"/>
        <v>1</v>
      </c>
      <c r="P1652" s="77" t="b">
        <f t="shared" si="228"/>
        <v>1</v>
      </c>
      <c r="Q1652" s="77" t="b">
        <f t="shared" si="229"/>
        <v>1</v>
      </c>
      <c r="R1652" s="77">
        <f t="shared" si="230"/>
        <v>0</v>
      </c>
      <c r="T1652" s="77">
        <v>1641</v>
      </c>
    </row>
    <row r="1653" spans="1:20" s="5" customFormat="1" hidden="1" outlineLevel="1">
      <c r="A1653" s="29"/>
      <c r="B1653" s="613"/>
      <c r="C1653" s="616"/>
      <c r="D1653" s="30"/>
      <c r="E1653" s="38" t="s">
        <v>1203</v>
      </c>
      <c r="F1653" s="38" t="s">
        <v>1204</v>
      </c>
      <c r="G1653" s="904"/>
      <c r="H1653" s="32"/>
      <c r="I1653" s="315"/>
      <c r="J1653" s="159"/>
      <c r="K1653" s="58"/>
      <c r="L1653" s="199"/>
      <c r="M1653" s="200"/>
      <c r="O1653" s="77" t="b">
        <f t="shared" si="227"/>
        <v>1</v>
      </c>
      <c r="P1653" s="77" t="b">
        <f t="shared" si="228"/>
        <v>1</v>
      </c>
      <c r="Q1653" s="77" t="b">
        <f t="shared" si="229"/>
        <v>1</v>
      </c>
      <c r="R1653" s="77">
        <f t="shared" si="230"/>
        <v>0</v>
      </c>
      <c r="T1653" s="77">
        <v>1642</v>
      </c>
    </row>
    <row r="1654" spans="1:20" s="5" customFormat="1" ht="78.75" hidden="1" outlineLevel="1">
      <c r="A1654" s="29"/>
      <c r="B1654" s="606">
        <v>400</v>
      </c>
      <c r="C1654" s="608">
        <v>421</v>
      </c>
      <c r="D1654" s="149">
        <v>34</v>
      </c>
      <c r="E1654" s="38" t="s">
        <v>1205</v>
      </c>
      <c r="F1654" s="38" t="s">
        <v>1206</v>
      </c>
      <c r="G1654" s="906">
        <v>1</v>
      </c>
      <c r="H1654" s="39" t="s">
        <v>786</v>
      </c>
      <c r="I1654" s="315"/>
      <c r="J1654" s="159">
        <v>0</v>
      </c>
      <c r="K1654" s="159">
        <v>0</v>
      </c>
      <c r="L1654" s="232">
        <f>J1654+K1654</f>
        <v>0</v>
      </c>
      <c r="M1654" s="200">
        <f>L1654*(G1654+I1654)</f>
        <v>0</v>
      </c>
      <c r="O1654" s="77" t="b">
        <f t="shared" si="227"/>
        <v>0</v>
      </c>
      <c r="P1654" s="77" t="b">
        <f t="shared" si="228"/>
        <v>0</v>
      </c>
      <c r="Q1654" s="77" t="b">
        <f t="shared" si="229"/>
        <v>0</v>
      </c>
      <c r="R1654" s="77">
        <f t="shared" si="230"/>
        <v>0</v>
      </c>
      <c r="T1654" s="77">
        <v>1643</v>
      </c>
    </row>
    <row r="1655" spans="1:20" s="5" customFormat="1" ht="56.25" hidden="1" outlineLevel="1">
      <c r="A1655" s="29"/>
      <c r="B1655" s="606">
        <v>400</v>
      </c>
      <c r="C1655" s="608">
        <v>421</v>
      </c>
      <c r="D1655" s="149">
        <v>35</v>
      </c>
      <c r="E1655" s="38" t="s">
        <v>1199</v>
      </c>
      <c r="F1655" s="38" t="s">
        <v>1200</v>
      </c>
      <c r="G1655" s="906">
        <v>3</v>
      </c>
      <c r="H1655" s="39" t="s">
        <v>742</v>
      </c>
      <c r="I1655" s="315"/>
      <c r="J1655" s="159">
        <v>0</v>
      </c>
      <c r="K1655" s="159">
        <v>0</v>
      </c>
      <c r="L1655" s="232">
        <f>J1655+K1655</f>
        <v>0</v>
      </c>
      <c r="M1655" s="200">
        <f>L1655*(G1655+I1655)</f>
        <v>0</v>
      </c>
      <c r="O1655" s="77" t="b">
        <f t="shared" si="227"/>
        <v>0</v>
      </c>
      <c r="P1655" s="77" t="b">
        <f t="shared" si="228"/>
        <v>0</v>
      </c>
      <c r="Q1655" s="77" t="b">
        <f t="shared" si="229"/>
        <v>0</v>
      </c>
      <c r="R1655" s="77">
        <f t="shared" si="230"/>
        <v>0</v>
      </c>
      <c r="T1655" s="77">
        <v>1644</v>
      </c>
    </row>
    <row r="1656" spans="1:20" s="5" customFormat="1" hidden="1" outlineLevel="1">
      <c r="A1656" s="29"/>
      <c r="B1656" s="613"/>
      <c r="C1656" s="616"/>
      <c r="D1656" s="30"/>
      <c r="E1656" s="38"/>
      <c r="F1656" s="38"/>
      <c r="G1656" s="904"/>
      <c r="H1656" s="32"/>
      <c r="I1656" s="315"/>
      <c r="J1656" s="159"/>
      <c r="K1656" s="58"/>
      <c r="L1656" s="199"/>
      <c r="M1656" s="200"/>
      <c r="O1656" s="77" t="b">
        <f t="shared" si="227"/>
        <v>1</v>
      </c>
      <c r="P1656" s="77" t="b">
        <f t="shared" si="228"/>
        <v>1</v>
      </c>
      <c r="Q1656" s="77" t="b">
        <f t="shared" si="229"/>
        <v>1</v>
      </c>
      <c r="R1656" s="77">
        <f t="shared" si="230"/>
        <v>0</v>
      </c>
      <c r="T1656" s="77">
        <v>1645</v>
      </c>
    </row>
    <row r="1657" spans="1:20" s="5" customFormat="1" hidden="1" outlineLevel="1">
      <c r="A1657" s="29"/>
      <c r="B1657" s="613"/>
      <c r="C1657" s="616"/>
      <c r="D1657" s="30"/>
      <c r="E1657" s="38" t="s">
        <v>5693</v>
      </c>
      <c r="F1657" s="38" t="s">
        <v>1207</v>
      </c>
      <c r="G1657" s="904"/>
      <c r="H1657" s="32"/>
      <c r="I1657" s="315"/>
      <c r="J1657" s="159"/>
      <c r="K1657" s="58"/>
      <c r="L1657" s="199"/>
      <c r="M1657" s="200"/>
      <c r="O1657" s="77" t="b">
        <f t="shared" si="227"/>
        <v>1</v>
      </c>
      <c r="P1657" s="77" t="b">
        <f t="shared" si="228"/>
        <v>1</v>
      </c>
      <c r="Q1657" s="77" t="b">
        <f t="shared" si="229"/>
        <v>1</v>
      </c>
      <c r="R1657" s="77">
        <f t="shared" si="230"/>
        <v>0</v>
      </c>
      <c r="T1657" s="77">
        <v>1646</v>
      </c>
    </row>
    <row r="1658" spans="1:20" s="5" customFormat="1" ht="78.75" hidden="1" outlineLevel="1">
      <c r="A1658" s="29"/>
      <c r="B1658" s="606">
        <v>400</v>
      </c>
      <c r="C1658" s="607">
        <v>421</v>
      </c>
      <c r="D1658" s="146">
        <v>36</v>
      </c>
      <c r="E1658" s="38" t="s">
        <v>1208</v>
      </c>
      <c r="F1658" s="38" t="s">
        <v>1209</v>
      </c>
      <c r="G1658" s="904">
        <v>1</v>
      </c>
      <c r="H1658" s="32" t="s">
        <v>786</v>
      </c>
      <c r="I1658" s="315"/>
      <c r="J1658" s="159">
        <v>0</v>
      </c>
      <c r="K1658" s="58">
        <v>0</v>
      </c>
      <c r="L1658" s="199">
        <f>J1658+K1658</f>
        <v>0</v>
      </c>
      <c r="M1658" s="200">
        <f>L1658*(G1658+I1658)</f>
        <v>0</v>
      </c>
      <c r="O1658" s="77" t="b">
        <f t="shared" si="227"/>
        <v>0</v>
      </c>
      <c r="P1658" s="77" t="b">
        <f t="shared" si="228"/>
        <v>0</v>
      </c>
      <c r="Q1658" s="77" t="b">
        <f t="shared" si="229"/>
        <v>0</v>
      </c>
      <c r="R1658" s="77">
        <f t="shared" si="230"/>
        <v>0</v>
      </c>
      <c r="T1658" s="77">
        <v>1647</v>
      </c>
    </row>
    <row r="1659" spans="1:20" s="5" customFormat="1" ht="56.25" hidden="1" outlineLevel="1">
      <c r="A1659" s="29"/>
      <c r="B1659" s="606">
        <v>400</v>
      </c>
      <c r="C1659" s="607">
        <v>421</v>
      </c>
      <c r="D1659" s="146">
        <v>37</v>
      </c>
      <c r="E1659" s="38" t="s">
        <v>1210</v>
      </c>
      <c r="F1659" s="38" t="s">
        <v>1211</v>
      </c>
      <c r="G1659" s="904">
        <v>1</v>
      </c>
      <c r="H1659" s="32" t="s">
        <v>742</v>
      </c>
      <c r="I1659" s="315"/>
      <c r="J1659" s="159">
        <v>0</v>
      </c>
      <c r="K1659" s="58">
        <v>0</v>
      </c>
      <c r="L1659" s="199">
        <f>J1659+K1659</f>
        <v>0</v>
      </c>
      <c r="M1659" s="200">
        <f>L1659*(G1659+I1659)</f>
        <v>0</v>
      </c>
      <c r="O1659" s="77" t="b">
        <f t="shared" si="227"/>
        <v>0</v>
      </c>
      <c r="P1659" s="77" t="b">
        <f t="shared" si="228"/>
        <v>0</v>
      </c>
      <c r="Q1659" s="77" t="b">
        <f t="shared" si="229"/>
        <v>0</v>
      </c>
      <c r="R1659" s="77">
        <f t="shared" si="230"/>
        <v>0</v>
      </c>
      <c r="T1659" s="77">
        <v>1648</v>
      </c>
    </row>
    <row r="1660" spans="1:20" s="5" customFormat="1" hidden="1" outlineLevel="1">
      <c r="A1660" s="29"/>
      <c r="B1660" s="613"/>
      <c r="C1660" s="616"/>
      <c r="D1660" s="30"/>
      <c r="E1660" s="38"/>
      <c r="F1660" s="38"/>
      <c r="G1660" s="904"/>
      <c r="H1660" s="32"/>
      <c r="I1660" s="315"/>
      <c r="J1660" s="159"/>
      <c r="K1660" s="58"/>
      <c r="L1660" s="199"/>
      <c r="M1660" s="200"/>
      <c r="O1660" s="77" t="b">
        <f t="shared" si="227"/>
        <v>1</v>
      </c>
      <c r="P1660" s="77" t="b">
        <f t="shared" si="228"/>
        <v>1</v>
      </c>
      <c r="Q1660" s="77" t="b">
        <f t="shared" si="229"/>
        <v>1</v>
      </c>
      <c r="R1660" s="77">
        <f t="shared" si="230"/>
        <v>0</v>
      </c>
      <c r="T1660" s="77">
        <v>1649</v>
      </c>
    </row>
    <row r="1661" spans="1:20" s="5" customFormat="1" hidden="1" outlineLevel="1">
      <c r="A1661" s="29"/>
      <c r="B1661" s="613"/>
      <c r="C1661" s="616"/>
      <c r="D1661" s="30"/>
      <c r="E1661" s="38" t="s">
        <v>5694</v>
      </c>
      <c r="F1661" s="38" t="s">
        <v>5695</v>
      </c>
      <c r="G1661" s="904"/>
      <c r="H1661" s="32"/>
      <c r="I1661" s="315"/>
      <c r="J1661" s="159"/>
      <c r="K1661" s="58"/>
      <c r="L1661" s="199"/>
      <c r="M1661" s="200"/>
      <c r="O1661" s="77" t="b">
        <f t="shared" si="227"/>
        <v>1</v>
      </c>
      <c r="P1661" s="77" t="b">
        <f t="shared" si="228"/>
        <v>1</v>
      </c>
      <c r="Q1661" s="77" t="b">
        <f t="shared" si="229"/>
        <v>1</v>
      </c>
      <c r="R1661" s="77">
        <f t="shared" si="230"/>
        <v>0</v>
      </c>
      <c r="T1661" s="77">
        <v>1650</v>
      </c>
    </row>
    <row r="1662" spans="1:20" s="5" customFormat="1" ht="78.75" hidden="1" outlineLevel="1">
      <c r="A1662" s="29"/>
      <c r="B1662" s="606">
        <v>400</v>
      </c>
      <c r="C1662" s="607">
        <v>421</v>
      </c>
      <c r="D1662" s="146">
        <v>38</v>
      </c>
      <c r="E1662" s="38" t="s">
        <v>1212</v>
      </c>
      <c r="F1662" s="38" t="s">
        <v>1213</v>
      </c>
      <c r="G1662" s="904">
        <v>1</v>
      </c>
      <c r="H1662" s="32" t="s">
        <v>786</v>
      </c>
      <c r="I1662" s="315"/>
      <c r="J1662" s="159">
        <v>0</v>
      </c>
      <c r="K1662" s="58">
        <v>0</v>
      </c>
      <c r="L1662" s="199">
        <f>J1662+K1662</f>
        <v>0</v>
      </c>
      <c r="M1662" s="200">
        <f>L1662*(G1662+I1662)</f>
        <v>0</v>
      </c>
      <c r="O1662" s="77" t="b">
        <f t="shared" si="227"/>
        <v>0</v>
      </c>
      <c r="P1662" s="77" t="b">
        <f t="shared" si="228"/>
        <v>0</v>
      </c>
      <c r="Q1662" s="77" t="b">
        <f t="shared" si="229"/>
        <v>0</v>
      </c>
      <c r="R1662" s="77">
        <f t="shared" si="230"/>
        <v>0</v>
      </c>
      <c r="T1662" s="77">
        <v>1651</v>
      </c>
    </row>
    <row r="1663" spans="1:20" s="5" customFormat="1" ht="56.25" hidden="1" outlineLevel="1">
      <c r="A1663" s="29"/>
      <c r="B1663" s="606">
        <v>400</v>
      </c>
      <c r="C1663" s="607">
        <v>421</v>
      </c>
      <c r="D1663" s="146">
        <v>39</v>
      </c>
      <c r="E1663" s="38" t="s">
        <v>1214</v>
      </c>
      <c r="F1663" s="38" t="s">
        <v>1215</v>
      </c>
      <c r="G1663" s="904">
        <v>1</v>
      </c>
      <c r="H1663" s="32" t="s">
        <v>742</v>
      </c>
      <c r="I1663" s="315"/>
      <c r="J1663" s="159">
        <v>0</v>
      </c>
      <c r="K1663" s="58">
        <v>0</v>
      </c>
      <c r="L1663" s="199">
        <f>J1663+K1663</f>
        <v>0</v>
      </c>
      <c r="M1663" s="200">
        <f>L1663*(G1663+I1663)</f>
        <v>0</v>
      </c>
      <c r="O1663" s="77" t="b">
        <f t="shared" si="227"/>
        <v>0</v>
      </c>
      <c r="P1663" s="77" t="b">
        <f t="shared" si="228"/>
        <v>0</v>
      </c>
      <c r="Q1663" s="77" t="b">
        <f t="shared" si="229"/>
        <v>0</v>
      </c>
      <c r="R1663" s="77">
        <f t="shared" si="230"/>
        <v>0</v>
      </c>
      <c r="T1663" s="77">
        <v>1652</v>
      </c>
    </row>
    <row r="1664" spans="1:20" s="5" customFormat="1" hidden="1" outlineLevel="1">
      <c r="A1664" s="29"/>
      <c r="B1664" s="613"/>
      <c r="C1664" s="616"/>
      <c r="D1664" s="30"/>
      <c r="E1664" s="38"/>
      <c r="F1664" s="38"/>
      <c r="G1664" s="904"/>
      <c r="H1664" s="32"/>
      <c r="I1664" s="315"/>
      <c r="J1664" s="159"/>
      <c r="K1664" s="58"/>
      <c r="L1664" s="199"/>
      <c r="M1664" s="200"/>
      <c r="O1664" s="77" t="b">
        <f t="shared" si="227"/>
        <v>1</v>
      </c>
      <c r="P1664" s="77" t="b">
        <f t="shared" si="228"/>
        <v>1</v>
      </c>
      <c r="Q1664" s="77" t="b">
        <f t="shared" si="229"/>
        <v>1</v>
      </c>
      <c r="R1664" s="77">
        <f t="shared" si="230"/>
        <v>0</v>
      </c>
      <c r="T1664" s="77">
        <v>1653</v>
      </c>
    </row>
    <row r="1665" spans="1:20" s="5" customFormat="1" hidden="1" outlineLevel="1">
      <c r="A1665" s="29"/>
      <c r="B1665" s="613"/>
      <c r="C1665" s="616"/>
      <c r="D1665" s="30"/>
      <c r="E1665" s="38" t="s">
        <v>5696</v>
      </c>
      <c r="F1665" s="38" t="s">
        <v>5697</v>
      </c>
      <c r="G1665" s="904"/>
      <c r="H1665" s="32"/>
      <c r="I1665" s="315"/>
      <c r="J1665" s="159"/>
      <c r="K1665" s="58"/>
      <c r="L1665" s="199"/>
      <c r="M1665" s="200"/>
      <c r="O1665" s="77" t="b">
        <f t="shared" si="227"/>
        <v>1</v>
      </c>
      <c r="P1665" s="77" t="b">
        <f t="shared" si="228"/>
        <v>1</v>
      </c>
      <c r="Q1665" s="77" t="b">
        <f t="shared" si="229"/>
        <v>1</v>
      </c>
      <c r="R1665" s="77">
        <f t="shared" si="230"/>
        <v>0</v>
      </c>
      <c r="T1665" s="77">
        <v>1654</v>
      </c>
    </row>
    <row r="1666" spans="1:20" s="5" customFormat="1" ht="78.75" hidden="1" outlineLevel="1">
      <c r="A1666" s="29"/>
      <c r="B1666" s="606">
        <v>400</v>
      </c>
      <c r="C1666" s="607">
        <v>421</v>
      </c>
      <c r="D1666" s="146">
        <v>40</v>
      </c>
      <c r="E1666" s="38" t="s">
        <v>1212</v>
      </c>
      <c r="F1666" s="38" t="s">
        <v>1213</v>
      </c>
      <c r="G1666" s="904">
        <v>1</v>
      </c>
      <c r="H1666" s="32" t="s">
        <v>786</v>
      </c>
      <c r="I1666" s="315"/>
      <c r="J1666" s="159">
        <v>0</v>
      </c>
      <c r="K1666" s="58">
        <v>0</v>
      </c>
      <c r="L1666" s="199">
        <f>J1666+K1666</f>
        <v>0</v>
      </c>
      <c r="M1666" s="200">
        <f>L1666*(G1666+I1666)</f>
        <v>0</v>
      </c>
      <c r="O1666" s="77" t="b">
        <f t="shared" si="227"/>
        <v>0</v>
      </c>
      <c r="P1666" s="77" t="b">
        <f t="shared" si="228"/>
        <v>0</v>
      </c>
      <c r="Q1666" s="77" t="b">
        <f t="shared" si="229"/>
        <v>0</v>
      </c>
      <c r="R1666" s="77">
        <f t="shared" si="230"/>
        <v>0</v>
      </c>
      <c r="T1666" s="77">
        <v>1655</v>
      </c>
    </row>
    <row r="1667" spans="1:20" s="5" customFormat="1" ht="56.25" hidden="1" outlineLevel="1">
      <c r="A1667" s="29"/>
      <c r="B1667" s="606">
        <v>400</v>
      </c>
      <c r="C1667" s="607">
        <v>421</v>
      </c>
      <c r="D1667" s="146">
        <v>41</v>
      </c>
      <c r="E1667" s="38" t="s">
        <v>1216</v>
      </c>
      <c r="F1667" s="38" t="s">
        <v>1215</v>
      </c>
      <c r="G1667" s="904">
        <v>1</v>
      </c>
      <c r="H1667" s="32" t="s">
        <v>742</v>
      </c>
      <c r="I1667" s="315"/>
      <c r="J1667" s="159">
        <v>0</v>
      </c>
      <c r="K1667" s="58">
        <v>0</v>
      </c>
      <c r="L1667" s="199">
        <f>J1667+K1667</f>
        <v>0</v>
      </c>
      <c r="M1667" s="200">
        <f>L1667*(G1667+I1667)</f>
        <v>0</v>
      </c>
      <c r="O1667" s="77" t="b">
        <f t="shared" si="227"/>
        <v>0</v>
      </c>
      <c r="P1667" s="77" t="b">
        <f t="shared" si="228"/>
        <v>0</v>
      </c>
      <c r="Q1667" s="77" t="b">
        <f t="shared" si="229"/>
        <v>0</v>
      </c>
      <c r="R1667" s="77">
        <f t="shared" si="230"/>
        <v>0</v>
      </c>
      <c r="T1667" s="77">
        <v>1656</v>
      </c>
    </row>
    <row r="1668" spans="1:20" s="5" customFormat="1" hidden="1" outlineLevel="1">
      <c r="A1668" s="29"/>
      <c r="B1668" s="613"/>
      <c r="C1668" s="616"/>
      <c r="D1668" s="30"/>
      <c r="E1668" s="38"/>
      <c r="F1668" s="38"/>
      <c r="G1668" s="904"/>
      <c r="H1668" s="32"/>
      <c r="I1668" s="315"/>
      <c r="J1668" s="159"/>
      <c r="K1668" s="58"/>
      <c r="L1668" s="199"/>
      <c r="M1668" s="200"/>
      <c r="O1668" s="77" t="b">
        <f t="shared" si="227"/>
        <v>1</v>
      </c>
      <c r="P1668" s="77" t="b">
        <f t="shared" si="228"/>
        <v>1</v>
      </c>
      <c r="Q1668" s="77" t="b">
        <f t="shared" si="229"/>
        <v>1</v>
      </c>
      <c r="R1668" s="77">
        <f t="shared" si="230"/>
        <v>0</v>
      </c>
      <c r="T1668" s="77">
        <v>1657</v>
      </c>
    </row>
    <row r="1669" spans="1:20" s="5" customFormat="1" hidden="1" outlineLevel="1">
      <c r="A1669" s="29"/>
      <c r="B1669" s="613"/>
      <c r="C1669" s="616"/>
      <c r="D1669" s="30"/>
      <c r="E1669" s="285" t="s">
        <v>1217</v>
      </c>
      <c r="F1669" s="285" t="s">
        <v>1218</v>
      </c>
      <c r="G1669" s="904"/>
      <c r="H1669" s="32"/>
      <c r="I1669" s="315"/>
      <c r="J1669" s="159"/>
      <c r="K1669" s="58"/>
      <c r="L1669" s="199"/>
      <c r="M1669" s="200"/>
      <c r="O1669" s="77" t="b">
        <f t="shared" si="227"/>
        <v>1</v>
      </c>
      <c r="P1669" s="77" t="b">
        <f t="shared" si="228"/>
        <v>1</v>
      </c>
      <c r="Q1669" s="77" t="b">
        <f t="shared" si="229"/>
        <v>1</v>
      </c>
      <c r="R1669" s="77">
        <f t="shared" si="230"/>
        <v>0</v>
      </c>
      <c r="T1669" s="77">
        <v>1658</v>
      </c>
    </row>
    <row r="1670" spans="1:20" s="5" customFormat="1" hidden="1" outlineLevel="1">
      <c r="A1670" s="29"/>
      <c r="B1670" s="613"/>
      <c r="C1670" s="616"/>
      <c r="D1670" s="30"/>
      <c r="E1670" s="513" t="s">
        <v>1219</v>
      </c>
      <c r="F1670" s="513" t="s">
        <v>1220</v>
      </c>
      <c r="G1670" s="904"/>
      <c r="H1670" s="32"/>
      <c r="I1670" s="315"/>
      <c r="J1670" s="159"/>
      <c r="K1670" s="58"/>
      <c r="L1670" s="199"/>
      <c r="M1670" s="200"/>
      <c r="O1670" s="77" t="b">
        <f t="shared" si="227"/>
        <v>1</v>
      </c>
      <c r="P1670" s="77" t="b">
        <f t="shared" si="228"/>
        <v>1</v>
      </c>
      <c r="Q1670" s="77" t="b">
        <f t="shared" si="229"/>
        <v>1</v>
      </c>
      <c r="R1670" s="77">
        <f t="shared" si="230"/>
        <v>0</v>
      </c>
      <c r="T1670" s="77">
        <v>1659</v>
      </c>
    </row>
    <row r="1671" spans="1:20" s="5" customFormat="1" ht="78.75" hidden="1" outlineLevel="1">
      <c r="A1671" s="29"/>
      <c r="B1671" s="606">
        <v>400</v>
      </c>
      <c r="C1671" s="607">
        <v>421</v>
      </c>
      <c r="D1671" s="146">
        <v>42</v>
      </c>
      <c r="E1671" s="38" t="s">
        <v>1221</v>
      </c>
      <c r="F1671" s="38" t="s">
        <v>1222</v>
      </c>
      <c r="G1671" s="904">
        <v>2</v>
      </c>
      <c r="H1671" s="32" t="s">
        <v>742</v>
      </c>
      <c r="I1671" s="315"/>
      <c r="J1671" s="159">
        <v>0</v>
      </c>
      <c r="K1671" s="58">
        <v>0</v>
      </c>
      <c r="L1671" s="199">
        <f>J1671+K1671</f>
        <v>0</v>
      </c>
      <c r="M1671" s="200">
        <f>L1671*(G1671+I1671)</f>
        <v>0</v>
      </c>
      <c r="O1671" s="77" t="b">
        <f t="shared" si="227"/>
        <v>0</v>
      </c>
      <c r="P1671" s="77" t="b">
        <f t="shared" si="228"/>
        <v>0</v>
      </c>
      <c r="Q1671" s="77" t="b">
        <f t="shared" si="229"/>
        <v>0</v>
      </c>
      <c r="R1671" s="77">
        <f t="shared" si="230"/>
        <v>0</v>
      </c>
      <c r="T1671" s="77">
        <v>1660</v>
      </c>
    </row>
    <row r="1672" spans="1:20" s="5" customFormat="1" ht="78.75" hidden="1" outlineLevel="1">
      <c r="A1672" s="29"/>
      <c r="B1672" s="606">
        <v>400</v>
      </c>
      <c r="C1672" s="607">
        <v>421</v>
      </c>
      <c r="D1672" s="146">
        <v>43</v>
      </c>
      <c r="E1672" s="38" t="s">
        <v>1223</v>
      </c>
      <c r="F1672" s="38" t="s">
        <v>1224</v>
      </c>
      <c r="G1672" s="904">
        <v>4</v>
      </c>
      <c r="H1672" s="32" t="s">
        <v>742</v>
      </c>
      <c r="I1672" s="315"/>
      <c r="J1672" s="159">
        <v>0</v>
      </c>
      <c r="K1672" s="58">
        <v>0</v>
      </c>
      <c r="L1672" s="199">
        <f>J1672+K1672</f>
        <v>0</v>
      </c>
      <c r="M1672" s="200">
        <f>L1672*(G1672+I1672)</f>
        <v>0</v>
      </c>
      <c r="O1672" s="77" t="b">
        <f t="shared" si="227"/>
        <v>0</v>
      </c>
      <c r="P1672" s="77" t="b">
        <f t="shared" si="228"/>
        <v>0</v>
      </c>
      <c r="Q1672" s="77" t="b">
        <f t="shared" si="229"/>
        <v>0</v>
      </c>
      <c r="R1672" s="77">
        <f t="shared" si="230"/>
        <v>0</v>
      </c>
      <c r="T1672" s="77">
        <v>1661</v>
      </c>
    </row>
    <row r="1673" spans="1:20" s="5" customFormat="1" hidden="1" outlineLevel="1">
      <c r="A1673" s="29"/>
      <c r="B1673" s="613"/>
      <c r="C1673" s="616"/>
      <c r="D1673" s="30"/>
      <c r="E1673" s="38"/>
      <c r="F1673" s="38"/>
      <c r="G1673" s="904"/>
      <c r="H1673" s="32"/>
      <c r="I1673" s="315"/>
      <c r="J1673" s="159"/>
      <c r="K1673" s="58"/>
      <c r="L1673" s="199"/>
      <c r="M1673" s="200"/>
      <c r="O1673" s="77" t="b">
        <f t="shared" si="227"/>
        <v>1</v>
      </c>
      <c r="P1673" s="77" t="b">
        <f t="shared" si="228"/>
        <v>1</v>
      </c>
      <c r="Q1673" s="77" t="b">
        <f t="shared" si="229"/>
        <v>1</v>
      </c>
      <c r="R1673" s="77">
        <f t="shared" si="230"/>
        <v>0</v>
      </c>
      <c r="T1673" s="77">
        <v>1662</v>
      </c>
    </row>
    <row r="1674" spans="1:20" s="5" customFormat="1" hidden="1" outlineLevel="1">
      <c r="A1674" s="29"/>
      <c r="B1674" s="613"/>
      <c r="C1674" s="616"/>
      <c r="D1674" s="30"/>
      <c r="E1674" s="38"/>
      <c r="F1674" s="38"/>
      <c r="G1674" s="904"/>
      <c r="H1674" s="32"/>
      <c r="I1674" s="315"/>
      <c r="J1674" s="159"/>
      <c r="K1674" s="58"/>
      <c r="L1674" s="199"/>
      <c r="M1674" s="200"/>
      <c r="O1674" s="77" t="b">
        <f t="shared" si="227"/>
        <v>1</v>
      </c>
      <c r="P1674" s="77" t="b">
        <f t="shared" si="228"/>
        <v>1</v>
      </c>
      <c r="Q1674" s="77" t="b">
        <f t="shared" si="229"/>
        <v>1</v>
      </c>
      <c r="R1674" s="77">
        <f t="shared" si="230"/>
        <v>0</v>
      </c>
      <c r="T1674" s="77">
        <v>1663</v>
      </c>
    </row>
    <row r="1675" spans="1:20" s="5" customFormat="1" hidden="1" outlineLevel="1">
      <c r="A1675" s="29"/>
      <c r="B1675" s="613"/>
      <c r="C1675" s="616"/>
      <c r="D1675" s="30"/>
      <c r="E1675" s="278" t="s">
        <v>35</v>
      </c>
      <c r="F1675" s="278" t="s">
        <v>705</v>
      </c>
      <c r="G1675" s="904"/>
      <c r="H1675" s="32"/>
      <c r="I1675" s="315"/>
      <c r="J1675" s="159"/>
      <c r="K1675" s="58"/>
      <c r="L1675" s="199"/>
      <c r="M1675" s="200"/>
      <c r="O1675" s="77" t="b">
        <f t="shared" si="227"/>
        <v>1</v>
      </c>
      <c r="P1675" s="77" t="b">
        <f t="shared" si="228"/>
        <v>1</v>
      </c>
      <c r="Q1675" s="77" t="b">
        <f t="shared" si="229"/>
        <v>1</v>
      </c>
      <c r="R1675" s="77">
        <f t="shared" si="230"/>
        <v>0</v>
      </c>
      <c r="T1675" s="77">
        <v>1664</v>
      </c>
    </row>
    <row r="1676" spans="1:20" s="5" customFormat="1" ht="60" hidden="1" outlineLevel="1">
      <c r="A1676" s="29"/>
      <c r="B1676" s="613"/>
      <c r="C1676" s="616"/>
      <c r="D1676" s="30"/>
      <c r="E1676" s="287" t="s">
        <v>1225</v>
      </c>
      <c r="F1676" s="287" t="s">
        <v>5698</v>
      </c>
      <c r="G1676" s="904"/>
      <c r="H1676" s="32"/>
      <c r="I1676" s="315"/>
      <c r="J1676" s="159"/>
      <c r="K1676" s="58"/>
      <c r="L1676" s="199"/>
      <c r="M1676" s="200"/>
      <c r="O1676" s="77" t="b">
        <f t="shared" si="227"/>
        <v>1</v>
      </c>
      <c r="P1676" s="77" t="b">
        <f t="shared" si="228"/>
        <v>1</v>
      </c>
      <c r="Q1676" s="77" t="b">
        <f t="shared" si="229"/>
        <v>1</v>
      </c>
      <c r="R1676" s="77">
        <f t="shared" si="230"/>
        <v>0</v>
      </c>
      <c r="T1676" s="77">
        <v>1665</v>
      </c>
    </row>
    <row r="1677" spans="1:20" s="5" customFormat="1" ht="192" hidden="1" outlineLevel="1">
      <c r="A1677" s="29"/>
      <c r="B1677" s="613"/>
      <c r="C1677" s="616"/>
      <c r="D1677" s="30"/>
      <c r="E1677" s="287" t="s">
        <v>1226</v>
      </c>
      <c r="F1677" s="287" t="s">
        <v>5699</v>
      </c>
      <c r="G1677" s="904"/>
      <c r="H1677" s="32"/>
      <c r="I1677" s="315"/>
      <c r="J1677" s="159"/>
      <c r="K1677" s="58"/>
      <c r="L1677" s="199"/>
      <c r="M1677" s="200"/>
      <c r="O1677" s="77" t="b">
        <f t="shared" si="227"/>
        <v>1</v>
      </c>
      <c r="P1677" s="77" t="b">
        <f t="shared" si="228"/>
        <v>1</v>
      </c>
      <c r="Q1677" s="77" t="b">
        <f t="shared" si="229"/>
        <v>1</v>
      </c>
      <c r="R1677" s="77">
        <f t="shared" si="230"/>
        <v>0</v>
      </c>
      <c r="T1677" s="77">
        <v>1666</v>
      </c>
    </row>
    <row r="1678" spans="1:20" s="5" customFormat="1" ht="72" hidden="1" outlineLevel="1">
      <c r="A1678" s="29"/>
      <c r="B1678" s="613"/>
      <c r="C1678" s="616"/>
      <c r="D1678" s="30"/>
      <c r="E1678" s="287" t="s">
        <v>1227</v>
      </c>
      <c r="F1678" s="287" t="s">
        <v>1228</v>
      </c>
      <c r="G1678" s="904"/>
      <c r="H1678" s="32"/>
      <c r="I1678" s="315"/>
      <c r="J1678" s="159"/>
      <c r="K1678" s="58"/>
      <c r="L1678" s="199"/>
      <c r="M1678" s="200"/>
      <c r="O1678" s="77" t="b">
        <f t="shared" si="227"/>
        <v>1</v>
      </c>
      <c r="P1678" s="77" t="b">
        <f t="shared" si="228"/>
        <v>1</v>
      </c>
      <c r="Q1678" s="77" t="b">
        <f t="shared" si="229"/>
        <v>1</v>
      </c>
      <c r="R1678" s="77">
        <f t="shared" si="230"/>
        <v>0</v>
      </c>
      <c r="T1678" s="77">
        <v>1667</v>
      </c>
    </row>
    <row r="1679" spans="1:20" s="5" customFormat="1" ht="72" hidden="1" outlineLevel="1">
      <c r="A1679" s="29"/>
      <c r="B1679" s="613"/>
      <c r="C1679" s="616"/>
      <c r="D1679" s="30"/>
      <c r="E1679" s="287" t="s">
        <v>1229</v>
      </c>
      <c r="F1679" s="287" t="s">
        <v>5700</v>
      </c>
      <c r="G1679" s="904"/>
      <c r="H1679" s="32"/>
      <c r="I1679" s="315"/>
      <c r="J1679" s="159"/>
      <c r="K1679" s="58"/>
      <c r="L1679" s="199"/>
      <c r="M1679" s="200"/>
      <c r="O1679" s="77" t="b">
        <f t="shared" si="227"/>
        <v>1</v>
      </c>
      <c r="P1679" s="77" t="b">
        <f t="shared" si="228"/>
        <v>1</v>
      </c>
      <c r="Q1679" s="77" t="b">
        <f t="shared" si="229"/>
        <v>1</v>
      </c>
      <c r="R1679" s="77">
        <f t="shared" si="230"/>
        <v>0</v>
      </c>
      <c r="T1679" s="77">
        <v>1668</v>
      </c>
    </row>
    <row r="1680" spans="1:20" s="5" customFormat="1" ht="48" hidden="1" outlineLevel="1">
      <c r="A1680" s="29"/>
      <c r="B1680" s="613"/>
      <c r="C1680" s="616"/>
      <c r="D1680" s="30"/>
      <c r="E1680" s="287" t="s">
        <v>1230</v>
      </c>
      <c r="F1680" s="287" t="s">
        <v>5701</v>
      </c>
      <c r="G1680" s="904"/>
      <c r="H1680" s="32"/>
      <c r="I1680" s="315"/>
      <c r="J1680" s="159"/>
      <c r="K1680" s="58"/>
      <c r="L1680" s="199"/>
      <c r="M1680" s="200"/>
      <c r="O1680" s="77" t="b">
        <f t="shared" si="227"/>
        <v>1</v>
      </c>
      <c r="P1680" s="77" t="b">
        <f t="shared" si="228"/>
        <v>1</v>
      </c>
      <c r="Q1680" s="77" t="b">
        <f t="shared" si="229"/>
        <v>1</v>
      </c>
      <c r="R1680" s="77">
        <f t="shared" si="230"/>
        <v>0</v>
      </c>
      <c r="T1680" s="77">
        <v>1669</v>
      </c>
    </row>
    <row r="1681" spans="1:20" s="5" customFormat="1" hidden="1" outlineLevel="1">
      <c r="A1681" s="29"/>
      <c r="B1681" s="613"/>
      <c r="C1681" s="616"/>
      <c r="D1681" s="30"/>
      <c r="E1681" s="288"/>
      <c r="F1681" s="288"/>
      <c r="G1681" s="904"/>
      <c r="H1681" s="32"/>
      <c r="I1681" s="315"/>
      <c r="J1681" s="159"/>
      <c r="K1681" s="58"/>
      <c r="L1681" s="199"/>
      <c r="M1681" s="200"/>
      <c r="O1681" s="77" t="b">
        <f t="shared" si="227"/>
        <v>1</v>
      </c>
      <c r="P1681" s="77" t="b">
        <f t="shared" si="228"/>
        <v>1</v>
      </c>
      <c r="Q1681" s="77" t="b">
        <f t="shared" si="229"/>
        <v>1</v>
      </c>
      <c r="R1681" s="77">
        <f t="shared" si="230"/>
        <v>0</v>
      </c>
      <c r="T1681" s="77">
        <v>1670</v>
      </c>
    </row>
    <row r="1682" spans="1:20" s="5" customFormat="1" hidden="1" outlineLevel="1">
      <c r="A1682" s="29"/>
      <c r="B1682" s="613"/>
      <c r="C1682" s="616"/>
      <c r="D1682" s="30"/>
      <c r="E1682" s="514" t="s">
        <v>1231</v>
      </c>
      <c r="F1682" s="514" t="s">
        <v>1232</v>
      </c>
      <c r="G1682" s="904"/>
      <c r="H1682" s="32"/>
      <c r="I1682" s="315"/>
      <c r="J1682" s="159"/>
      <c r="K1682" s="58"/>
      <c r="L1682" s="199"/>
      <c r="M1682" s="200"/>
      <c r="O1682" s="77" t="b">
        <f t="shared" si="227"/>
        <v>1</v>
      </c>
      <c r="P1682" s="77" t="b">
        <f t="shared" si="228"/>
        <v>1</v>
      </c>
      <c r="Q1682" s="77" t="b">
        <f t="shared" si="229"/>
        <v>1</v>
      </c>
      <c r="R1682" s="77">
        <f t="shared" si="230"/>
        <v>0</v>
      </c>
      <c r="T1682" s="77">
        <v>1671</v>
      </c>
    </row>
    <row r="1683" spans="1:20" s="5" customFormat="1" hidden="1" outlineLevel="1">
      <c r="A1683" s="29"/>
      <c r="B1683" s="613"/>
      <c r="C1683" s="616"/>
      <c r="D1683" s="30"/>
      <c r="E1683" s="515" t="s">
        <v>1233</v>
      </c>
      <c r="F1683" s="515" t="s">
        <v>1153</v>
      </c>
      <c r="G1683" s="904"/>
      <c r="H1683" s="32"/>
      <c r="I1683" s="315"/>
      <c r="J1683" s="159"/>
      <c r="K1683" s="58"/>
      <c r="L1683" s="199"/>
      <c r="M1683" s="200"/>
      <c r="O1683" s="77" t="b">
        <f t="shared" ref="O1683:O1746" si="231">ISBLANK(D1683)</f>
        <v>1</v>
      </c>
      <c r="P1683" s="77" t="b">
        <f t="shared" ref="P1683:P1746" si="232">ISBLANK(G1683)</f>
        <v>1</v>
      </c>
      <c r="Q1683" s="77" t="b">
        <f t="shared" ref="Q1683:Q1746" si="233">ISBLANK(M1683)</f>
        <v>1</v>
      </c>
      <c r="R1683" s="77">
        <f t="shared" ref="R1683:R1746" si="234">IF(AND(O1683=P1683,O1683=Q1683),,"!!!")</f>
        <v>0</v>
      </c>
      <c r="T1683" s="77">
        <v>1672</v>
      </c>
    </row>
    <row r="1684" spans="1:20" s="5" customFormat="1" hidden="1" outlineLevel="1">
      <c r="A1684" s="29"/>
      <c r="B1684" s="606">
        <v>400</v>
      </c>
      <c r="C1684" s="607">
        <v>421</v>
      </c>
      <c r="D1684" s="146">
        <v>44</v>
      </c>
      <c r="E1684" s="38" t="s">
        <v>1234</v>
      </c>
      <c r="F1684" s="38" t="s">
        <v>1234</v>
      </c>
      <c r="G1684" s="904">
        <v>664.4</v>
      </c>
      <c r="H1684" s="32" t="s">
        <v>725</v>
      </c>
      <c r="I1684" s="315"/>
      <c r="J1684" s="159">
        <v>0</v>
      </c>
      <c r="K1684" s="58">
        <v>0</v>
      </c>
      <c r="L1684" s="199">
        <f t="shared" ref="L1684:L1693" si="235">J1684+K1684</f>
        <v>0</v>
      </c>
      <c r="M1684" s="200">
        <f t="shared" ref="M1684:M1693" si="236">L1684*(G1684+I1684)</f>
        <v>0</v>
      </c>
      <c r="O1684" s="77" t="b">
        <f t="shared" si="231"/>
        <v>0</v>
      </c>
      <c r="P1684" s="77" t="b">
        <f t="shared" si="232"/>
        <v>0</v>
      </c>
      <c r="Q1684" s="77" t="b">
        <f t="shared" si="233"/>
        <v>0</v>
      </c>
      <c r="R1684" s="77">
        <f t="shared" si="234"/>
        <v>0</v>
      </c>
      <c r="T1684" s="77">
        <v>1673</v>
      </c>
    </row>
    <row r="1685" spans="1:20" s="5" customFormat="1" hidden="1" outlineLevel="1">
      <c r="A1685" s="29"/>
      <c r="B1685" s="606">
        <v>400</v>
      </c>
      <c r="C1685" s="607">
        <v>421</v>
      </c>
      <c r="D1685" s="146">
        <v>45</v>
      </c>
      <c r="E1685" s="38" t="s">
        <v>1235</v>
      </c>
      <c r="F1685" s="38" t="s">
        <v>1235</v>
      </c>
      <c r="G1685" s="904">
        <v>0</v>
      </c>
      <c r="H1685" s="32" t="s">
        <v>725</v>
      </c>
      <c r="I1685" s="315"/>
      <c r="J1685" s="159">
        <v>0</v>
      </c>
      <c r="K1685" s="58">
        <v>0</v>
      </c>
      <c r="L1685" s="199">
        <f t="shared" si="235"/>
        <v>0</v>
      </c>
      <c r="M1685" s="200">
        <f t="shared" si="236"/>
        <v>0</v>
      </c>
      <c r="O1685" s="77" t="b">
        <f t="shared" si="231"/>
        <v>0</v>
      </c>
      <c r="P1685" s="77" t="b">
        <f t="shared" si="232"/>
        <v>0</v>
      </c>
      <c r="Q1685" s="77" t="b">
        <f t="shared" si="233"/>
        <v>0</v>
      </c>
      <c r="R1685" s="77">
        <f t="shared" si="234"/>
        <v>0</v>
      </c>
      <c r="T1685" s="77">
        <v>1674</v>
      </c>
    </row>
    <row r="1686" spans="1:20" s="5" customFormat="1" hidden="1" outlineLevel="1">
      <c r="A1686" s="29"/>
      <c r="B1686" s="606">
        <v>400</v>
      </c>
      <c r="C1686" s="607">
        <v>421</v>
      </c>
      <c r="D1686" s="146">
        <v>46</v>
      </c>
      <c r="E1686" s="38" t="s">
        <v>1236</v>
      </c>
      <c r="F1686" s="38" t="s">
        <v>1236</v>
      </c>
      <c r="G1686" s="904">
        <v>438.6</v>
      </c>
      <c r="H1686" s="32" t="s">
        <v>725</v>
      </c>
      <c r="I1686" s="315"/>
      <c r="J1686" s="159">
        <v>0</v>
      </c>
      <c r="K1686" s="58">
        <v>0</v>
      </c>
      <c r="L1686" s="199">
        <f t="shared" si="235"/>
        <v>0</v>
      </c>
      <c r="M1686" s="200">
        <f t="shared" si="236"/>
        <v>0</v>
      </c>
      <c r="O1686" s="77" t="b">
        <f t="shared" si="231"/>
        <v>0</v>
      </c>
      <c r="P1686" s="77" t="b">
        <f t="shared" si="232"/>
        <v>0</v>
      </c>
      <c r="Q1686" s="77" t="b">
        <f t="shared" si="233"/>
        <v>0</v>
      </c>
      <c r="R1686" s="77">
        <f t="shared" si="234"/>
        <v>0</v>
      </c>
      <c r="T1686" s="77">
        <v>1675</v>
      </c>
    </row>
    <row r="1687" spans="1:20" s="5" customFormat="1" hidden="1" outlineLevel="1">
      <c r="A1687" s="29"/>
      <c r="B1687" s="606">
        <v>400</v>
      </c>
      <c r="C1687" s="607">
        <v>421</v>
      </c>
      <c r="D1687" s="146">
        <v>47</v>
      </c>
      <c r="E1687" s="38" t="s">
        <v>1237</v>
      </c>
      <c r="F1687" s="38" t="s">
        <v>1237</v>
      </c>
      <c r="G1687" s="904">
        <v>790.9</v>
      </c>
      <c r="H1687" s="32" t="s">
        <v>725</v>
      </c>
      <c r="I1687" s="315"/>
      <c r="J1687" s="159">
        <v>0</v>
      </c>
      <c r="K1687" s="58">
        <v>0</v>
      </c>
      <c r="L1687" s="199">
        <f t="shared" si="235"/>
        <v>0</v>
      </c>
      <c r="M1687" s="200">
        <f t="shared" si="236"/>
        <v>0</v>
      </c>
      <c r="O1687" s="77" t="b">
        <f t="shared" si="231"/>
        <v>0</v>
      </c>
      <c r="P1687" s="77" t="b">
        <f t="shared" si="232"/>
        <v>0</v>
      </c>
      <c r="Q1687" s="77" t="b">
        <f t="shared" si="233"/>
        <v>0</v>
      </c>
      <c r="R1687" s="77">
        <f t="shared" si="234"/>
        <v>0</v>
      </c>
      <c r="T1687" s="77">
        <v>1676</v>
      </c>
    </row>
    <row r="1688" spans="1:20" s="5" customFormat="1" hidden="1" outlineLevel="1">
      <c r="A1688" s="29"/>
      <c r="B1688" s="606">
        <v>400</v>
      </c>
      <c r="C1688" s="607">
        <v>421</v>
      </c>
      <c r="D1688" s="146">
        <v>48</v>
      </c>
      <c r="E1688" s="38" t="s">
        <v>1238</v>
      </c>
      <c r="F1688" s="38" t="s">
        <v>1238</v>
      </c>
      <c r="G1688" s="904">
        <v>496.1</v>
      </c>
      <c r="H1688" s="32" t="s">
        <v>725</v>
      </c>
      <c r="I1688" s="315"/>
      <c r="J1688" s="159">
        <v>0</v>
      </c>
      <c r="K1688" s="58">
        <v>0</v>
      </c>
      <c r="L1688" s="199">
        <f t="shared" si="235"/>
        <v>0</v>
      </c>
      <c r="M1688" s="200">
        <f t="shared" si="236"/>
        <v>0</v>
      </c>
      <c r="O1688" s="77" t="b">
        <f t="shared" si="231"/>
        <v>0</v>
      </c>
      <c r="P1688" s="77" t="b">
        <f t="shared" si="232"/>
        <v>0</v>
      </c>
      <c r="Q1688" s="77" t="b">
        <f t="shared" si="233"/>
        <v>0</v>
      </c>
      <c r="R1688" s="77">
        <f t="shared" si="234"/>
        <v>0</v>
      </c>
      <c r="T1688" s="77">
        <v>1677</v>
      </c>
    </row>
    <row r="1689" spans="1:20" s="5" customFormat="1" hidden="1" outlineLevel="1">
      <c r="A1689" s="29"/>
      <c r="B1689" s="606">
        <v>400</v>
      </c>
      <c r="C1689" s="607">
        <v>421</v>
      </c>
      <c r="D1689" s="146">
        <v>49</v>
      </c>
      <c r="E1689" s="38" t="s">
        <v>1239</v>
      </c>
      <c r="F1689" s="38" t="s">
        <v>1239</v>
      </c>
      <c r="G1689" s="904">
        <v>100.5</v>
      </c>
      <c r="H1689" s="32" t="s">
        <v>725</v>
      </c>
      <c r="I1689" s="315"/>
      <c r="J1689" s="159">
        <v>0</v>
      </c>
      <c r="K1689" s="58">
        <v>0</v>
      </c>
      <c r="L1689" s="199">
        <f t="shared" si="235"/>
        <v>0</v>
      </c>
      <c r="M1689" s="200">
        <f t="shared" si="236"/>
        <v>0</v>
      </c>
      <c r="O1689" s="77" t="b">
        <f t="shared" si="231"/>
        <v>0</v>
      </c>
      <c r="P1689" s="77" t="b">
        <f t="shared" si="232"/>
        <v>0</v>
      </c>
      <c r="Q1689" s="77" t="b">
        <f t="shared" si="233"/>
        <v>0</v>
      </c>
      <c r="R1689" s="77">
        <f t="shared" si="234"/>
        <v>0</v>
      </c>
      <c r="T1689" s="77">
        <v>1678</v>
      </c>
    </row>
    <row r="1690" spans="1:20" s="5" customFormat="1" hidden="1" outlineLevel="1">
      <c r="A1690" s="29"/>
      <c r="B1690" s="606">
        <v>400</v>
      </c>
      <c r="C1690" s="607">
        <v>421</v>
      </c>
      <c r="D1690" s="146">
        <v>50</v>
      </c>
      <c r="E1690" s="38" t="s">
        <v>1240</v>
      </c>
      <c r="F1690" s="38" t="s">
        <v>1240</v>
      </c>
      <c r="G1690" s="904">
        <v>21</v>
      </c>
      <c r="H1690" s="32" t="s">
        <v>725</v>
      </c>
      <c r="I1690" s="315"/>
      <c r="J1690" s="159">
        <v>0</v>
      </c>
      <c r="K1690" s="58">
        <v>0</v>
      </c>
      <c r="L1690" s="199">
        <f t="shared" si="235"/>
        <v>0</v>
      </c>
      <c r="M1690" s="200">
        <f t="shared" si="236"/>
        <v>0</v>
      </c>
      <c r="O1690" s="77" t="b">
        <f t="shared" si="231"/>
        <v>0</v>
      </c>
      <c r="P1690" s="77" t="b">
        <f t="shared" si="232"/>
        <v>0</v>
      </c>
      <c r="Q1690" s="77" t="b">
        <f t="shared" si="233"/>
        <v>0</v>
      </c>
      <c r="R1690" s="77">
        <f t="shared" si="234"/>
        <v>0</v>
      </c>
      <c r="T1690" s="77">
        <v>1679</v>
      </c>
    </row>
    <row r="1691" spans="1:20" s="5" customFormat="1" hidden="1" outlineLevel="1">
      <c r="A1691" s="29"/>
      <c r="B1691" s="606">
        <v>400</v>
      </c>
      <c r="C1691" s="607">
        <v>421</v>
      </c>
      <c r="D1691" s="146">
        <v>51</v>
      </c>
      <c r="E1691" s="38" t="s">
        <v>1241</v>
      </c>
      <c r="F1691" s="38" t="s">
        <v>1241</v>
      </c>
      <c r="G1691" s="904">
        <v>89</v>
      </c>
      <c r="H1691" s="32" t="s">
        <v>725</v>
      </c>
      <c r="I1691" s="315"/>
      <c r="J1691" s="159">
        <v>0</v>
      </c>
      <c r="K1691" s="58">
        <v>0</v>
      </c>
      <c r="L1691" s="199">
        <f t="shared" si="235"/>
        <v>0</v>
      </c>
      <c r="M1691" s="200">
        <f t="shared" si="236"/>
        <v>0</v>
      </c>
      <c r="O1691" s="77" t="b">
        <f t="shared" si="231"/>
        <v>0</v>
      </c>
      <c r="P1691" s="77" t="b">
        <f t="shared" si="232"/>
        <v>0</v>
      </c>
      <c r="Q1691" s="77" t="b">
        <f t="shared" si="233"/>
        <v>0</v>
      </c>
      <c r="R1691" s="77">
        <f t="shared" si="234"/>
        <v>0</v>
      </c>
      <c r="T1691" s="77">
        <v>1680</v>
      </c>
    </row>
    <row r="1692" spans="1:20" s="5" customFormat="1" hidden="1" outlineLevel="1">
      <c r="A1692" s="29"/>
      <c r="B1692" s="606">
        <v>400</v>
      </c>
      <c r="C1692" s="607">
        <v>421</v>
      </c>
      <c r="D1692" s="146">
        <v>52</v>
      </c>
      <c r="E1692" s="38" t="s">
        <v>1242</v>
      </c>
      <c r="F1692" s="38" t="s">
        <v>1242</v>
      </c>
      <c r="G1692" s="904">
        <v>47</v>
      </c>
      <c r="H1692" s="32" t="s">
        <v>725</v>
      </c>
      <c r="I1692" s="315"/>
      <c r="J1692" s="159">
        <v>0</v>
      </c>
      <c r="K1692" s="58">
        <v>0</v>
      </c>
      <c r="L1692" s="199">
        <f t="shared" si="235"/>
        <v>0</v>
      </c>
      <c r="M1692" s="200">
        <f t="shared" si="236"/>
        <v>0</v>
      </c>
      <c r="O1692" s="77" t="b">
        <f t="shared" si="231"/>
        <v>0</v>
      </c>
      <c r="P1692" s="77" t="b">
        <f t="shared" si="232"/>
        <v>0</v>
      </c>
      <c r="Q1692" s="77" t="b">
        <f t="shared" si="233"/>
        <v>0</v>
      </c>
      <c r="R1692" s="77">
        <f t="shared" si="234"/>
        <v>0</v>
      </c>
      <c r="T1692" s="77">
        <v>1681</v>
      </c>
    </row>
    <row r="1693" spans="1:20" s="5" customFormat="1" hidden="1" outlineLevel="1">
      <c r="A1693" s="29"/>
      <c r="B1693" s="606">
        <v>400</v>
      </c>
      <c r="C1693" s="607">
        <v>421</v>
      </c>
      <c r="D1693" s="146">
        <v>53</v>
      </c>
      <c r="E1693" s="38" t="s">
        <v>1243</v>
      </c>
      <c r="F1693" s="38" t="s">
        <v>1243</v>
      </c>
      <c r="G1693" s="904">
        <v>20</v>
      </c>
      <c r="H1693" s="32" t="s">
        <v>725</v>
      </c>
      <c r="I1693" s="315"/>
      <c r="J1693" s="159">
        <v>0</v>
      </c>
      <c r="K1693" s="58">
        <v>0</v>
      </c>
      <c r="L1693" s="199">
        <f t="shared" si="235"/>
        <v>0</v>
      </c>
      <c r="M1693" s="200">
        <f t="shared" si="236"/>
        <v>0</v>
      </c>
      <c r="O1693" s="77" t="b">
        <f t="shared" si="231"/>
        <v>0</v>
      </c>
      <c r="P1693" s="77" t="b">
        <f t="shared" si="232"/>
        <v>0</v>
      </c>
      <c r="Q1693" s="77" t="b">
        <f t="shared" si="233"/>
        <v>0</v>
      </c>
      <c r="R1693" s="77">
        <f t="shared" si="234"/>
        <v>0</v>
      </c>
      <c r="T1693" s="77">
        <v>1682</v>
      </c>
    </row>
    <row r="1694" spans="1:20" s="5" customFormat="1" ht="48" hidden="1" outlineLevel="1">
      <c r="A1694" s="29"/>
      <c r="B1694" s="613"/>
      <c r="C1694" s="616"/>
      <c r="D1694" s="30"/>
      <c r="E1694" s="286" t="s">
        <v>1244</v>
      </c>
      <c r="F1694" s="286" t="s">
        <v>1245</v>
      </c>
      <c r="G1694" s="904"/>
      <c r="H1694" s="32"/>
      <c r="I1694" s="315"/>
      <c r="J1694" s="159"/>
      <c r="K1694" s="58"/>
      <c r="L1694" s="199"/>
      <c r="M1694" s="200"/>
      <c r="O1694" s="77" t="b">
        <f t="shared" si="231"/>
        <v>1</v>
      </c>
      <c r="P1694" s="77" t="b">
        <f t="shared" si="232"/>
        <v>1</v>
      </c>
      <c r="Q1694" s="77" t="b">
        <f t="shared" si="233"/>
        <v>1</v>
      </c>
      <c r="R1694" s="77">
        <f t="shared" si="234"/>
        <v>0</v>
      </c>
      <c r="T1694" s="77">
        <v>1683</v>
      </c>
    </row>
    <row r="1695" spans="1:20" s="5" customFormat="1" hidden="1" outlineLevel="1">
      <c r="A1695" s="29"/>
      <c r="B1695" s="613"/>
      <c r="C1695" s="616"/>
      <c r="D1695" s="30"/>
      <c r="E1695" s="38"/>
      <c r="F1695" s="38"/>
      <c r="G1695" s="904"/>
      <c r="H1695" s="32"/>
      <c r="I1695" s="315"/>
      <c r="J1695" s="159"/>
      <c r="K1695" s="58"/>
      <c r="L1695" s="199"/>
      <c r="M1695" s="200"/>
      <c r="O1695" s="77" t="b">
        <f t="shared" si="231"/>
        <v>1</v>
      </c>
      <c r="P1695" s="77" t="b">
        <f t="shared" si="232"/>
        <v>1</v>
      </c>
      <c r="Q1695" s="77" t="b">
        <f t="shared" si="233"/>
        <v>1</v>
      </c>
      <c r="R1695" s="77">
        <f t="shared" si="234"/>
        <v>0</v>
      </c>
      <c r="T1695" s="77">
        <v>1684</v>
      </c>
    </row>
    <row r="1696" spans="1:20" s="5" customFormat="1" hidden="1" outlineLevel="1">
      <c r="A1696" s="29"/>
      <c r="B1696" s="613"/>
      <c r="C1696" s="616"/>
      <c r="D1696" s="30"/>
      <c r="E1696" s="515" t="s">
        <v>1218</v>
      </c>
      <c r="F1696" s="515" t="s">
        <v>1218</v>
      </c>
      <c r="G1696" s="904"/>
      <c r="H1696" s="32"/>
      <c r="I1696" s="315"/>
      <c r="J1696" s="159"/>
      <c r="K1696" s="58"/>
      <c r="L1696" s="199"/>
      <c r="M1696" s="200"/>
      <c r="O1696" s="77" t="b">
        <f t="shared" si="231"/>
        <v>1</v>
      </c>
      <c r="P1696" s="77" t="b">
        <f t="shared" si="232"/>
        <v>1</v>
      </c>
      <c r="Q1696" s="77" t="b">
        <f t="shared" si="233"/>
        <v>1</v>
      </c>
      <c r="R1696" s="77">
        <f t="shared" si="234"/>
        <v>0</v>
      </c>
      <c r="T1696" s="77">
        <v>1685</v>
      </c>
    </row>
    <row r="1697" spans="1:20" s="5" customFormat="1" hidden="1" outlineLevel="1">
      <c r="A1697" s="29"/>
      <c r="B1697" s="606">
        <v>400</v>
      </c>
      <c r="C1697" s="607">
        <v>421</v>
      </c>
      <c r="D1697" s="146">
        <v>54</v>
      </c>
      <c r="E1697" s="38" t="s">
        <v>1234</v>
      </c>
      <c r="F1697" s="38" t="s">
        <v>1234</v>
      </c>
      <c r="G1697" s="904">
        <v>196</v>
      </c>
      <c r="H1697" s="32" t="s">
        <v>725</v>
      </c>
      <c r="I1697" s="315"/>
      <c r="J1697" s="159">
        <v>0</v>
      </c>
      <c r="K1697" s="58">
        <v>0</v>
      </c>
      <c r="L1697" s="199">
        <f t="shared" ref="L1697:L1704" si="237">J1697+K1697</f>
        <v>0</v>
      </c>
      <c r="M1697" s="200">
        <f t="shared" ref="M1697:M1704" si="238">L1697*(G1697+I1697)</f>
        <v>0</v>
      </c>
      <c r="O1697" s="77" t="b">
        <f t="shared" si="231"/>
        <v>0</v>
      </c>
      <c r="P1697" s="77" t="b">
        <f t="shared" si="232"/>
        <v>0</v>
      </c>
      <c r="Q1697" s="77" t="b">
        <f t="shared" si="233"/>
        <v>0</v>
      </c>
      <c r="R1697" s="77">
        <f t="shared" si="234"/>
        <v>0</v>
      </c>
      <c r="T1697" s="77">
        <v>1686</v>
      </c>
    </row>
    <row r="1698" spans="1:20" s="5" customFormat="1" hidden="1" outlineLevel="1">
      <c r="A1698" s="29"/>
      <c r="B1698" s="606">
        <v>400</v>
      </c>
      <c r="C1698" s="607">
        <v>421</v>
      </c>
      <c r="D1698" s="146">
        <v>55</v>
      </c>
      <c r="E1698" s="38" t="s">
        <v>1235</v>
      </c>
      <c r="F1698" s="38" t="s">
        <v>1235</v>
      </c>
      <c r="G1698" s="904">
        <v>0</v>
      </c>
      <c r="H1698" s="32" t="s">
        <v>725</v>
      </c>
      <c r="I1698" s="315"/>
      <c r="J1698" s="159">
        <v>0</v>
      </c>
      <c r="K1698" s="58">
        <v>0</v>
      </c>
      <c r="L1698" s="199">
        <f t="shared" si="237"/>
        <v>0</v>
      </c>
      <c r="M1698" s="200">
        <f t="shared" si="238"/>
        <v>0</v>
      </c>
      <c r="O1698" s="77" t="b">
        <f t="shared" si="231"/>
        <v>0</v>
      </c>
      <c r="P1698" s="77" t="b">
        <f t="shared" si="232"/>
        <v>0</v>
      </c>
      <c r="Q1698" s="77" t="b">
        <f t="shared" si="233"/>
        <v>0</v>
      </c>
      <c r="R1698" s="77">
        <f t="shared" si="234"/>
        <v>0</v>
      </c>
      <c r="T1698" s="77">
        <v>1687</v>
      </c>
    </row>
    <row r="1699" spans="1:20" s="5" customFormat="1" hidden="1" outlineLevel="1">
      <c r="A1699" s="29"/>
      <c r="B1699" s="606">
        <v>400</v>
      </c>
      <c r="C1699" s="607">
        <v>421</v>
      </c>
      <c r="D1699" s="146">
        <v>56</v>
      </c>
      <c r="E1699" s="38" t="s">
        <v>1236</v>
      </c>
      <c r="F1699" s="38" t="s">
        <v>1236</v>
      </c>
      <c r="G1699" s="904">
        <v>81.5</v>
      </c>
      <c r="H1699" s="32" t="s">
        <v>725</v>
      </c>
      <c r="I1699" s="315"/>
      <c r="J1699" s="159">
        <v>0</v>
      </c>
      <c r="K1699" s="58">
        <v>0</v>
      </c>
      <c r="L1699" s="199">
        <f t="shared" si="237"/>
        <v>0</v>
      </c>
      <c r="M1699" s="200">
        <f t="shared" si="238"/>
        <v>0</v>
      </c>
      <c r="O1699" s="77" t="b">
        <f t="shared" si="231"/>
        <v>0</v>
      </c>
      <c r="P1699" s="77" t="b">
        <f t="shared" si="232"/>
        <v>0</v>
      </c>
      <c r="Q1699" s="77" t="b">
        <f t="shared" si="233"/>
        <v>0</v>
      </c>
      <c r="R1699" s="77">
        <f t="shared" si="234"/>
        <v>0</v>
      </c>
      <c r="T1699" s="77">
        <v>1688</v>
      </c>
    </row>
    <row r="1700" spans="1:20" s="5" customFormat="1" hidden="1" outlineLevel="1">
      <c r="A1700" s="29"/>
      <c r="B1700" s="606">
        <v>400</v>
      </c>
      <c r="C1700" s="607">
        <v>421</v>
      </c>
      <c r="D1700" s="146">
        <v>57</v>
      </c>
      <c r="E1700" s="38" t="s">
        <v>1237</v>
      </c>
      <c r="F1700" s="38" t="s">
        <v>1237</v>
      </c>
      <c r="G1700" s="904">
        <v>58</v>
      </c>
      <c r="H1700" s="32" t="s">
        <v>725</v>
      </c>
      <c r="I1700" s="315"/>
      <c r="J1700" s="159">
        <v>0</v>
      </c>
      <c r="K1700" s="58">
        <v>0</v>
      </c>
      <c r="L1700" s="199">
        <f t="shared" si="237"/>
        <v>0</v>
      </c>
      <c r="M1700" s="200">
        <f t="shared" si="238"/>
        <v>0</v>
      </c>
      <c r="O1700" s="77" t="b">
        <f t="shared" si="231"/>
        <v>0</v>
      </c>
      <c r="P1700" s="77" t="b">
        <f t="shared" si="232"/>
        <v>0</v>
      </c>
      <c r="Q1700" s="77" t="b">
        <f t="shared" si="233"/>
        <v>0</v>
      </c>
      <c r="R1700" s="77">
        <f t="shared" si="234"/>
        <v>0</v>
      </c>
      <c r="T1700" s="77">
        <v>1689</v>
      </c>
    </row>
    <row r="1701" spans="1:20" s="5" customFormat="1" hidden="1" outlineLevel="1">
      <c r="A1701" s="29"/>
      <c r="B1701" s="606">
        <v>400</v>
      </c>
      <c r="C1701" s="607">
        <v>421</v>
      </c>
      <c r="D1701" s="146">
        <v>58</v>
      </c>
      <c r="E1701" s="38" t="s">
        <v>1238</v>
      </c>
      <c r="F1701" s="38" t="s">
        <v>1238</v>
      </c>
      <c r="G1701" s="904">
        <v>0</v>
      </c>
      <c r="H1701" s="32" t="s">
        <v>725</v>
      </c>
      <c r="I1701" s="315"/>
      <c r="J1701" s="159">
        <v>0</v>
      </c>
      <c r="K1701" s="58">
        <v>0</v>
      </c>
      <c r="L1701" s="199">
        <f t="shared" si="237"/>
        <v>0</v>
      </c>
      <c r="M1701" s="200">
        <f t="shared" si="238"/>
        <v>0</v>
      </c>
      <c r="O1701" s="77" t="b">
        <f t="shared" si="231"/>
        <v>0</v>
      </c>
      <c r="P1701" s="77" t="b">
        <f t="shared" si="232"/>
        <v>0</v>
      </c>
      <c r="Q1701" s="77" t="b">
        <f t="shared" si="233"/>
        <v>0</v>
      </c>
      <c r="R1701" s="77">
        <f t="shared" si="234"/>
        <v>0</v>
      </c>
      <c r="T1701" s="77">
        <v>1690</v>
      </c>
    </row>
    <row r="1702" spans="1:20" s="5" customFormat="1" hidden="1" outlineLevel="1">
      <c r="A1702" s="29"/>
      <c r="B1702" s="606">
        <v>400</v>
      </c>
      <c r="C1702" s="607">
        <v>421</v>
      </c>
      <c r="D1702" s="146">
        <v>59</v>
      </c>
      <c r="E1702" s="38" t="s">
        <v>1239</v>
      </c>
      <c r="F1702" s="38" t="s">
        <v>1239</v>
      </c>
      <c r="G1702" s="904">
        <v>15.5</v>
      </c>
      <c r="H1702" s="32" t="s">
        <v>725</v>
      </c>
      <c r="I1702" s="315"/>
      <c r="J1702" s="159">
        <v>0</v>
      </c>
      <c r="K1702" s="58">
        <v>0</v>
      </c>
      <c r="L1702" s="199">
        <f t="shared" si="237"/>
        <v>0</v>
      </c>
      <c r="M1702" s="200">
        <f t="shared" si="238"/>
        <v>0</v>
      </c>
      <c r="O1702" s="77" t="b">
        <f t="shared" si="231"/>
        <v>0</v>
      </c>
      <c r="P1702" s="77" t="b">
        <f t="shared" si="232"/>
        <v>0</v>
      </c>
      <c r="Q1702" s="77" t="b">
        <f t="shared" si="233"/>
        <v>0</v>
      </c>
      <c r="R1702" s="77">
        <f t="shared" si="234"/>
        <v>0</v>
      </c>
      <c r="T1702" s="77">
        <v>1691</v>
      </c>
    </row>
    <row r="1703" spans="1:20" s="5" customFormat="1" hidden="1" outlineLevel="1">
      <c r="A1703" s="29"/>
      <c r="B1703" s="606">
        <v>400</v>
      </c>
      <c r="C1703" s="607">
        <v>421</v>
      </c>
      <c r="D1703" s="146">
        <v>60</v>
      </c>
      <c r="E1703" s="38" t="s">
        <v>1240</v>
      </c>
      <c r="F1703" s="38" t="s">
        <v>1240</v>
      </c>
      <c r="G1703" s="904">
        <v>0</v>
      </c>
      <c r="H1703" s="32" t="s">
        <v>725</v>
      </c>
      <c r="I1703" s="315"/>
      <c r="J1703" s="159">
        <v>0</v>
      </c>
      <c r="K1703" s="58">
        <v>0</v>
      </c>
      <c r="L1703" s="199">
        <f t="shared" si="237"/>
        <v>0</v>
      </c>
      <c r="M1703" s="200">
        <f t="shared" si="238"/>
        <v>0</v>
      </c>
      <c r="O1703" s="77" t="b">
        <f t="shared" si="231"/>
        <v>0</v>
      </c>
      <c r="P1703" s="77" t="b">
        <f t="shared" si="232"/>
        <v>0</v>
      </c>
      <c r="Q1703" s="77" t="b">
        <f t="shared" si="233"/>
        <v>0</v>
      </c>
      <c r="R1703" s="77">
        <f t="shared" si="234"/>
        <v>0</v>
      </c>
      <c r="T1703" s="77">
        <v>1692</v>
      </c>
    </row>
    <row r="1704" spans="1:20" s="5" customFormat="1" hidden="1" outlineLevel="1">
      <c r="A1704" s="29"/>
      <c r="B1704" s="606">
        <v>400</v>
      </c>
      <c r="C1704" s="607">
        <v>421</v>
      </c>
      <c r="D1704" s="146">
        <v>61</v>
      </c>
      <c r="E1704" s="38" t="s">
        <v>1241</v>
      </c>
      <c r="F1704" s="38" t="s">
        <v>1241</v>
      </c>
      <c r="G1704" s="904">
        <v>0</v>
      </c>
      <c r="H1704" s="32" t="s">
        <v>725</v>
      </c>
      <c r="I1704" s="315"/>
      <c r="J1704" s="159">
        <v>0</v>
      </c>
      <c r="K1704" s="58">
        <v>0</v>
      </c>
      <c r="L1704" s="199">
        <f t="shared" si="237"/>
        <v>0</v>
      </c>
      <c r="M1704" s="200">
        <f t="shared" si="238"/>
        <v>0</v>
      </c>
      <c r="O1704" s="77" t="b">
        <f t="shared" si="231"/>
        <v>0</v>
      </c>
      <c r="P1704" s="77" t="b">
        <f t="shared" si="232"/>
        <v>0</v>
      </c>
      <c r="Q1704" s="77" t="b">
        <f t="shared" si="233"/>
        <v>0</v>
      </c>
      <c r="R1704" s="77">
        <f t="shared" si="234"/>
        <v>0</v>
      </c>
      <c r="T1704" s="77">
        <v>1693</v>
      </c>
    </row>
    <row r="1705" spans="1:20" s="5" customFormat="1" ht="48" hidden="1" outlineLevel="1">
      <c r="A1705" s="29"/>
      <c r="B1705" s="613"/>
      <c r="C1705" s="616"/>
      <c r="D1705" s="30"/>
      <c r="E1705" s="286" t="s">
        <v>1244</v>
      </c>
      <c r="F1705" s="286" t="s">
        <v>1245</v>
      </c>
      <c r="G1705" s="904"/>
      <c r="H1705" s="32"/>
      <c r="I1705" s="315"/>
      <c r="J1705" s="159"/>
      <c r="K1705" s="58"/>
      <c r="L1705" s="199"/>
      <c r="M1705" s="200"/>
      <c r="O1705" s="77" t="b">
        <f t="shared" si="231"/>
        <v>1</v>
      </c>
      <c r="P1705" s="77" t="b">
        <f t="shared" si="232"/>
        <v>1</v>
      </c>
      <c r="Q1705" s="77" t="b">
        <f t="shared" si="233"/>
        <v>1</v>
      </c>
      <c r="R1705" s="77">
        <f t="shared" si="234"/>
        <v>0</v>
      </c>
      <c r="T1705" s="77">
        <v>1694</v>
      </c>
    </row>
    <row r="1706" spans="1:20" s="5" customFormat="1" hidden="1" outlineLevel="1">
      <c r="A1706" s="29"/>
      <c r="B1706" s="613"/>
      <c r="C1706" s="616"/>
      <c r="D1706" s="30"/>
      <c r="E1706" s="38"/>
      <c r="F1706" s="38"/>
      <c r="G1706" s="904"/>
      <c r="H1706" s="32"/>
      <c r="I1706" s="315"/>
      <c r="J1706" s="159"/>
      <c r="K1706" s="58"/>
      <c r="L1706" s="199"/>
      <c r="M1706" s="200"/>
      <c r="O1706" s="77" t="b">
        <f t="shared" si="231"/>
        <v>1</v>
      </c>
      <c r="P1706" s="77" t="b">
        <f t="shared" si="232"/>
        <v>1</v>
      </c>
      <c r="Q1706" s="77" t="b">
        <f t="shared" si="233"/>
        <v>1</v>
      </c>
      <c r="R1706" s="77">
        <f t="shared" si="234"/>
        <v>0</v>
      </c>
      <c r="T1706" s="77">
        <v>1695</v>
      </c>
    </row>
    <row r="1707" spans="1:20" s="5" customFormat="1" hidden="1" outlineLevel="1">
      <c r="A1707" s="29"/>
      <c r="B1707" s="613"/>
      <c r="C1707" s="616"/>
      <c r="D1707" s="30"/>
      <c r="E1707" s="14" t="s">
        <v>1246</v>
      </c>
      <c r="F1707" s="14" t="s">
        <v>1247</v>
      </c>
      <c r="G1707" s="904"/>
      <c r="H1707" s="32"/>
      <c r="I1707" s="315"/>
      <c r="J1707" s="159"/>
      <c r="K1707" s="58"/>
      <c r="L1707" s="199"/>
      <c r="M1707" s="200"/>
      <c r="O1707" s="77" t="b">
        <f t="shared" si="231"/>
        <v>1</v>
      </c>
      <c r="P1707" s="77" t="b">
        <f t="shared" si="232"/>
        <v>1</v>
      </c>
      <c r="Q1707" s="77" t="b">
        <f t="shared" si="233"/>
        <v>1</v>
      </c>
      <c r="R1707" s="77">
        <f t="shared" si="234"/>
        <v>0</v>
      </c>
      <c r="T1707" s="77">
        <v>1696</v>
      </c>
    </row>
    <row r="1708" spans="1:20" s="5" customFormat="1" hidden="1" outlineLevel="1">
      <c r="A1708" s="29"/>
      <c r="B1708" s="613"/>
      <c r="C1708" s="616"/>
      <c r="D1708" s="30"/>
      <c r="E1708" s="450" t="s">
        <v>1248</v>
      </c>
      <c r="F1708" s="450" t="s">
        <v>1249</v>
      </c>
      <c r="G1708" s="904"/>
      <c r="H1708" s="32"/>
      <c r="I1708" s="315"/>
      <c r="J1708" s="159"/>
      <c r="K1708" s="58"/>
      <c r="L1708" s="199"/>
      <c r="M1708" s="200"/>
      <c r="O1708" s="77" t="b">
        <f t="shared" si="231"/>
        <v>1</v>
      </c>
      <c r="P1708" s="77" t="b">
        <f t="shared" si="232"/>
        <v>1</v>
      </c>
      <c r="Q1708" s="77" t="b">
        <f t="shared" si="233"/>
        <v>1</v>
      </c>
      <c r="R1708" s="77">
        <f t="shared" si="234"/>
        <v>0</v>
      </c>
      <c r="T1708" s="77">
        <v>1697</v>
      </c>
    </row>
    <row r="1709" spans="1:20" s="5" customFormat="1" ht="123.75" hidden="1" outlineLevel="1">
      <c r="A1709" s="29"/>
      <c r="B1709" s="606">
        <v>400</v>
      </c>
      <c r="C1709" s="607">
        <v>421</v>
      </c>
      <c r="D1709" s="146">
        <v>62</v>
      </c>
      <c r="E1709" s="38" t="s">
        <v>1250</v>
      </c>
      <c r="F1709" s="38" t="s">
        <v>1251</v>
      </c>
      <c r="G1709" s="904">
        <v>1</v>
      </c>
      <c r="H1709" s="32" t="s">
        <v>742</v>
      </c>
      <c r="I1709" s="315"/>
      <c r="J1709" s="159">
        <v>0</v>
      </c>
      <c r="K1709" s="58">
        <v>0</v>
      </c>
      <c r="L1709" s="199">
        <f>J1709+K1709</f>
        <v>0</v>
      </c>
      <c r="M1709" s="200">
        <f>L1709*(G1709+I1709)</f>
        <v>0</v>
      </c>
      <c r="O1709" s="77" t="b">
        <f t="shared" si="231"/>
        <v>0</v>
      </c>
      <c r="P1709" s="77" t="b">
        <f t="shared" si="232"/>
        <v>0</v>
      </c>
      <c r="Q1709" s="77" t="b">
        <f t="shared" si="233"/>
        <v>0</v>
      </c>
      <c r="R1709" s="77">
        <f t="shared" si="234"/>
        <v>0</v>
      </c>
      <c r="T1709" s="77">
        <v>1698</v>
      </c>
    </row>
    <row r="1710" spans="1:20" s="5" customFormat="1" ht="101.25" hidden="1" outlineLevel="1">
      <c r="A1710" s="29"/>
      <c r="B1710" s="606">
        <v>400</v>
      </c>
      <c r="C1710" s="607">
        <v>421</v>
      </c>
      <c r="D1710" s="146">
        <v>63</v>
      </c>
      <c r="E1710" s="38" t="s">
        <v>1252</v>
      </c>
      <c r="F1710" s="38" t="s">
        <v>1253</v>
      </c>
      <c r="G1710" s="904">
        <v>1</v>
      </c>
      <c r="H1710" s="32" t="s">
        <v>742</v>
      </c>
      <c r="I1710" s="315"/>
      <c r="J1710" s="159">
        <v>0</v>
      </c>
      <c r="K1710" s="58">
        <v>0</v>
      </c>
      <c r="L1710" s="199">
        <f>J1710+K1710</f>
        <v>0</v>
      </c>
      <c r="M1710" s="200">
        <f>L1710*(G1710+I1710)</f>
        <v>0</v>
      </c>
      <c r="O1710" s="77" t="b">
        <f t="shared" si="231"/>
        <v>0</v>
      </c>
      <c r="P1710" s="77" t="b">
        <f t="shared" si="232"/>
        <v>0</v>
      </c>
      <c r="Q1710" s="77" t="b">
        <f t="shared" si="233"/>
        <v>0</v>
      </c>
      <c r="R1710" s="77">
        <f t="shared" si="234"/>
        <v>0</v>
      </c>
      <c r="T1710" s="77">
        <v>1699</v>
      </c>
    </row>
    <row r="1711" spans="1:20" s="5" customFormat="1" hidden="1" outlineLevel="1">
      <c r="A1711" s="29"/>
      <c r="B1711" s="613"/>
      <c r="C1711" s="616"/>
      <c r="D1711" s="30"/>
      <c r="E1711" s="38"/>
      <c r="F1711" s="38"/>
      <c r="G1711" s="904"/>
      <c r="H1711" s="32"/>
      <c r="I1711" s="315"/>
      <c r="J1711" s="159"/>
      <c r="K1711" s="58"/>
      <c r="L1711" s="199"/>
      <c r="M1711" s="200"/>
      <c r="O1711" s="77" t="b">
        <f t="shared" si="231"/>
        <v>1</v>
      </c>
      <c r="P1711" s="77" t="b">
        <f t="shared" si="232"/>
        <v>1</v>
      </c>
      <c r="Q1711" s="77" t="b">
        <f t="shared" si="233"/>
        <v>1</v>
      </c>
      <c r="R1711" s="77">
        <f t="shared" si="234"/>
        <v>0</v>
      </c>
      <c r="T1711" s="77">
        <v>1700</v>
      </c>
    </row>
    <row r="1712" spans="1:20" s="5" customFormat="1" hidden="1" outlineLevel="1">
      <c r="A1712" s="29"/>
      <c r="B1712" s="606">
        <v>400</v>
      </c>
      <c r="C1712" s="607">
        <v>421</v>
      </c>
      <c r="D1712" s="146">
        <v>64</v>
      </c>
      <c r="E1712" s="450" t="s">
        <v>1131</v>
      </c>
      <c r="F1712" s="450" t="s">
        <v>1132</v>
      </c>
      <c r="G1712" s="904">
        <v>1</v>
      </c>
      <c r="H1712" s="32" t="s">
        <v>786</v>
      </c>
      <c r="I1712" s="315"/>
      <c r="J1712" s="159">
        <v>0</v>
      </c>
      <c r="K1712" s="58">
        <v>0</v>
      </c>
      <c r="L1712" s="199">
        <f>J1712+K1712</f>
        <v>0</v>
      </c>
      <c r="M1712" s="200">
        <f>L1712*(G1712+I1712)</f>
        <v>0</v>
      </c>
      <c r="O1712" s="77" t="b">
        <f t="shared" si="231"/>
        <v>0</v>
      </c>
      <c r="P1712" s="77" t="b">
        <f t="shared" si="232"/>
        <v>0</v>
      </c>
      <c r="Q1712" s="77" t="b">
        <f t="shared" si="233"/>
        <v>0</v>
      </c>
      <c r="R1712" s="77">
        <f t="shared" si="234"/>
        <v>0</v>
      </c>
      <c r="T1712" s="77">
        <v>1701</v>
      </c>
    </row>
    <row r="1713" spans="1:20" s="5" customFormat="1" ht="22.5" hidden="1" outlineLevel="1">
      <c r="A1713" s="29"/>
      <c r="B1713" s="606">
        <v>400</v>
      </c>
      <c r="C1713" s="607">
        <v>421</v>
      </c>
      <c r="D1713" s="146">
        <v>65</v>
      </c>
      <c r="E1713" s="281" t="s">
        <v>1254</v>
      </c>
      <c r="F1713" s="281" t="s">
        <v>1134</v>
      </c>
      <c r="G1713" s="904">
        <v>1</v>
      </c>
      <c r="H1713" s="32" t="s">
        <v>786</v>
      </c>
      <c r="I1713" s="315"/>
      <c r="J1713" s="159">
        <v>0</v>
      </c>
      <c r="K1713" s="58">
        <v>0</v>
      </c>
      <c r="L1713" s="199">
        <f>J1713+K1713</f>
        <v>0</v>
      </c>
      <c r="M1713" s="200">
        <f>L1713*(G1713+I1713)</f>
        <v>0</v>
      </c>
      <c r="O1713" s="77" t="b">
        <f t="shared" si="231"/>
        <v>0</v>
      </c>
      <c r="P1713" s="77" t="b">
        <f t="shared" si="232"/>
        <v>0</v>
      </c>
      <c r="Q1713" s="77" t="b">
        <f t="shared" si="233"/>
        <v>0</v>
      </c>
      <c r="R1713" s="77">
        <f t="shared" si="234"/>
        <v>0</v>
      </c>
      <c r="T1713" s="77">
        <v>1702</v>
      </c>
    </row>
    <row r="1714" spans="1:20" s="5" customFormat="1" ht="13.5" hidden="1" outlineLevel="1" thickBot="1">
      <c r="A1714" s="29"/>
      <c r="B1714" s="613"/>
      <c r="C1714" s="617"/>
      <c r="D1714" s="37"/>
      <c r="E1714" s="38"/>
      <c r="F1714" s="38"/>
      <c r="G1714" s="906"/>
      <c r="H1714" s="39"/>
      <c r="I1714" s="315"/>
      <c r="J1714" s="159"/>
      <c r="K1714" s="159"/>
      <c r="L1714" s="232"/>
      <c r="M1714" s="200"/>
      <c r="O1714" s="77" t="b">
        <f t="shared" si="231"/>
        <v>1</v>
      </c>
      <c r="P1714" s="77" t="b">
        <f t="shared" si="232"/>
        <v>1</v>
      </c>
      <c r="Q1714" s="77" t="b">
        <f t="shared" si="233"/>
        <v>1</v>
      </c>
      <c r="R1714" s="77">
        <f t="shared" si="234"/>
        <v>0</v>
      </c>
      <c r="T1714" s="77">
        <v>1703</v>
      </c>
    </row>
    <row r="1715" spans="1:20" s="5" customFormat="1" ht="13.5" hidden="1" outlineLevel="1" thickBot="1">
      <c r="A1715" s="40"/>
      <c r="B1715" s="622">
        <v>400</v>
      </c>
      <c r="C1715" s="648">
        <v>422</v>
      </c>
      <c r="D1715" s="434"/>
      <c r="E1715" s="91" t="s">
        <v>1255</v>
      </c>
      <c r="F1715" s="91" t="s">
        <v>210</v>
      </c>
      <c r="G1715" s="915"/>
      <c r="H1715" s="294"/>
      <c r="I1715" s="452"/>
      <c r="J1715" s="95"/>
      <c r="K1715" s="95"/>
      <c r="L1715" s="213"/>
      <c r="M1715" s="226">
        <f>SUM(M1593:M1714)</f>
        <v>0</v>
      </c>
      <c r="O1715" s="77" t="b">
        <f t="shared" si="231"/>
        <v>1</v>
      </c>
      <c r="P1715" s="77" t="b">
        <f t="shared" si="232"/>
        <v>1</v>
      </c>
      <c r="Q1715" s="77" t="b">
        <f t="shared" si="233"/>
        <v>0</v>
      </c>
      <c r="R1715" s="77" t="str">
        <f t="shared" si="234"/>
        <v>!!!</v>
      </c>
      <c r="T1715" s="77">
        <v>1704</v>
      </c>
    </row>
    <row r="1716" spans="1:20" s="5" customFormat="1" ht="15.75" hidden="1" outlineLevel="1" thickBot="1">
      <c r="A1716" s="581"/>
      <c r="B1716" s="631">
        <v>400</v>
      </c>
      <c r="C1716" s="649">
        <v>423</v>
      </c>
      <c r="D1716" s="566"/>
      <c r="E1716" s="99" t="s">
        <v>1256</v>
      </c>
      <c r="F1716" s="99" t="s">
        <v>203</v>
      </c>
      <c r="G1716" s="917"/>
      <c r="H1716" s="100"/>
      <c r="I1716" s="334"/>
      <c r="J1716" s="299"/>
      <c r="K1716" s="101"/>
      <c r="L1716" s="216"/>
      <c r="M1716" s="217"/>
      <c r="O1716" s="77" t="b">
        <f t="shared" si="231"/>
        <v>1</v>
      </c>
      <c r="P1716" s="77" t="b">
        <f t="shared" si="232"/>
        <v>1</v>
      </c>
      <c r="Q1716" s="77" t="b">
        <f t="shared" si="233"/>
        <v>1</v>
      </c>
      <c r="R1716" s="77">
        <f t="shared" si="234"/>
        <v>0</v>
      </c>
      <c r="T1716" s="77">
        <v>1705</v>
      </c>
    </row>
    <row r="1717" spans="1:20" s="54" customFormat="1" ht="24" hidden="1" outlineLevel="1">
      <c r="A1717" s="29"/>
      <c r="B1717" s="613"/>
      <c r="C1717" s="617"/>
      <c r="D1717" s="37"/>
      <c r="E1717" s="278" t="s">
        <v>696</v>
      </c>
      <c r="F1717" s="278" t="s">
        <v>697</v>
      </c>
      <c r="G1717" s="906"/>
      <c r="H1717" s="516"/>
      <c r="I1717" s="517"/>
      <c r="J1717" s="159"/>
      <c r="K1717" s="58"/>
      <c r="L1717" s="199"/>
      <c r="M1717" s="512"/>
      <c r="O1717" s="77" t="b">
        <f t="shared" si="231"/>
        <v>1</v>
      </c>
      <c r="P1717" s="77" t="b">
        <f t="shared" si="232"/>
        <v>1</v>
      </c>
      <c r="Q1717" s="77" t="b">
        <f t="shared" si="233"/>
        <v>1</v>
      </c>
      <c r="R1717" s="77">
        <f t="shared" si="234"/>
        <v>0</v>
      </c>
      <c r="T1717" s="77">
        <v>1706</v>
      </c>
    </row>
    <row r="1718" spans="1:20" s="54" customFormat="1" ht="36" hidden="1" outlineLevel="1">
      <c r="A1718" s="29"/>
      <c r="B1718" s="613"/>
      <c r="C1718" s="617"/>
      <c r="D1718" s="37"/>
      <c r="E1718" s="279" t="s">
        <v>698</v>
      </c>
      <c r="F1718" s="279" t="s">
        <v>699</v>
      </c>
      <c r="G1718" s="906"/>
      <c r="H1718" s="516"/>
      <c r="I1718" s="517"/>
      <c r="J1718" s="159"/>
      <c r="K1718" s="58"/>
      <c r="L1718" s="199"/>
      <c r="M1718" s="512"/>
      <c r="O1718" s="77" t="b">
        <f t="shared" si="231"/>
        <v>1</v>
      </c>
      <c r="P1718" s="77" t="b">
        <f t="shared" si="232"/>
        <v>1</v>
      </c>
      <c r="Q1718" s="77" t="b">
        <f t="shared" si="233"/>
        <v>1</v>
      </c>
      <c r="R1718" s="77">
        <f t="shared" si="234"/>
        <v>0</v>
      </c>
      <c r="T1718" s="77">
        <v>1707</v>
      </c>
    </row>
    <row r="1719" spans="1:20" s="54" customFormat="1" ht="144" hidden="1" outlineLevel="1">
      <c r="A1719" s="29"/>
      <c r="B1719" s="613"/>
      <c r="C1719" s="617"/>
      <c r="D1719" s="37"/>
      <c r="E1719" s="172" t="s">
        <v>700</v>
      </c>
      <c r="F1719" s="172" t="s">
        <v>1150</v>
      </c>
      <c r="G1719" s="906"/>
      <c r="H1719" s="516"/>
      <c r="I1719" s="517"/>
      <c r="J1719" s="159"/>
      <c r="K1719" s="58"/>
      <c r="L1719" s="199"/>
      <c r="M1719" s="512"/>
      <c r="O1719" s="77" t="b">
        <f t="shared" si="231"/>
        <v>1</v>
      </c>
      <c r="P1719" s="77" t="b">
        <f t="shared" si="232"/>
        <v>1</v>
      </c>
      <c r="Q1719" s="77" t="b">
        <f t="shared" si="233"/>
        <v>1</v>
      </c>
      <c r="R1719" s="77">
        <f t="shared" si="234"/>
        <v>0</v>
      </c>
      <c r="T1719" s="77">
        <v>1708</v>
      </c>
    </row>
    <row r="1720" spans="1:20" s="54" customFormat="1" ht="216" hidden="1" outlineLevel="1">
      <c r="A1720" s="29"/>
      <c r="B1720" s="613"/>
      <c r="C1720" s="617"/>
      <c r="D1720" s="37"/>
      <c r="E1720" s="172" t="s">
        <v>702</v>
      </c>
      <c r="F1720" s="172" t="s">
        <v>1151</v>
      </c>
      <c r="G1720" s="906"/>
      <c r="H1720" s="516"/>
      <c r="I1720" s="517"/>
      <c r="J1720" s="159"/>
      <c r="K1720" s="58"/>
      <c r="L1720" s="199"/>
      <c r="M1720" s="512"/>
      <c r="O1720" s="77" t="b">
        <f t="shared" si="231"/>
        <v>1</v>
      </c>
      <c r="P1720" s="77" t="b">
        <f t="shared" si="232"/>
        <v>1</v>
      </c>
      <c r="Q1720" s="77" t="b">
        <f t="shared" si="233"/>
        <v>1</v>
      </c>
      <c r="R1720" s="77">
        <f t="shared" si="234"/>
        <v>0</v>
      </c>
      <c r="T1720" s="77">
        <v>1709</v>
      </c>
    </row>
    <row r="1721" spans="1:20" s="54" customFormat="1" hidden="1" outlineLevel="1">
      <c r="A1721" s="29"/>
      <c r="B1721" s="613"/>
      <c r="C1721" s="617"/>
      <c r="D1721" s="37"/>
      <c r="E1721" s="267"/>
      <c r="F1721" s="267"/>
      <c r="G1721" s="906"/>
      <c r="H1721" s="516"/>
      <c r="I1721" s="517"/>
      <c r="J1721" s="159"/>
      <c r="K1721" s="58"/>
      <c r="L1721" s="199"/>
      <c r="M1721" s="512"/>
      <c r="O1721" s="77" t="b">
        <f t="shared" si="231"/>
        <v>1</v>
      </c>
      <c r="P1721" s="77" t="b">
        <f t="shared" si="232"/>
        <v>1</v>
      </c>
      <c r="Q1721" s="77" t="b">
        <f t="shared" si="233"/>
        <v>1</v>
      </c>
      <c r="R1721" s="77">
        <f t="shared" si="234"/>
        <v>0</v>
      </c>
      <c r="T1721" s="77">
        <v>1710</v>
      </c>
    </row>
    <row r="1722" spans="1:20" s="54" customFormat="1" hidden="1" outlineLevel="1">
      <c r="A1722" s="29"/>
      <c r="B1722" s="613"/>
      <c r="C1722" s="617"/>
      <c r="D1722" s="37"/>
      <c r="E1722" s="278" t="s">
        <v>35</v>
      </c>
      <c r="F1722" s="278" t="s">
        <v>705</v>
      </c>
      <c r="G1722" s="906"/>
      <c r="H1722" s="516"/>
      <c r="I1722" s="517"/>
      <c r="J1722" s="159"/>
      <c r="K1722" s="58"/>
      <c r="L1722" s="199"/>
      <c r="M1722" s="512"/>
      <c r="O1722" s="77" t="b">
        <f t="shared" si="231"/>
        <v>1</v>
      </c>
      <c r="P1722" s="77" t="b">
        <f t="shared" si="232"/>
        <v>1</v>
      </c>
      <c r="Q1722" s="77" t="b">
        <f t="shared" si="233"/>
        <v>1</v>
      </c>
      <c r="R1722" s="77">
        <f t="shared" si="234"/>
        <v>0</v>
      </c>
      <c r="T1722" s="77">
        <v>1711</v>
      </c>
    </row>
    <row r="1723" spans="1:20" s="54" customFormat="1" ht="204" hidden="1" outlineLevel="1">
      <c r="A1723" s="29"/>
      <c r="B1723" s="613"/>
      <c r="C1723" s="617"/>
      <c r="D1723" s="37"/>
      <c r="E1723" s="172" t="s">
        <v>5702</v>
      </c>
      <c r="F1723" s="172" t="s">
        <v>5703</v>
      </c>
      <c r="G1723" s="906"/>
      <c r="H1723" s="516"/>
      <c r="I1723" s="517"/>
      <c r="J1723" s="159"/>
      <c r="K1723" s="58"/>
      <c r="L1723" s="199"/>
      <c r="M1723" s="512"/>
      <c r="O1723" s="77" t="b">
        <f t="shared" si="231"/>
        <v>1</v>
      </c>
      <c r="P1723" s="77" t="b">
        <f t="shared" si="232"/>
        <v>1</v>
      </c>
      <c r="Q1723" s="77" t="b">
        <f t="shared" si="233"/>
        <v>1</v>
      </c>
      <c r="R1723" s="77">
        <f t="shared" si="234"/>
        <v>0</v>
      </c>
      <c r="T1723" s="77">
        <v>1712</v>
      </c>
    </row>
    <row r="1724" spans="1:20" s="54" customFormat="1" ht="60" hidden="1" outlineLevel="1">
      <c r="A1724" s="29"/>
      <c r="B1724" s="613"/>
      <c r="C1724" s="617"/>
      <c r="D1724" s="37"/>
      <c r="E1724" s="268" t="s">
        <v>830</v>
      </c>
      <c r="F1724" s="269" t="s">
        <v>831</v>
      </c>
      <c r="G1724" s="906"/>
      <c r="H1724" s="516"/>
      <c r="I1724" s="517"/>
      <c r="J1724" s="159"/>
      <c r="K1724" s="58"/>
      <c r="L1724" s="199"/>
      <c r="M1724" s="512"/>
      <c r="O1724" s="77" t="b">
        <f t="shared" si="231"/>
        <v>1</v>
      </c>
      <c r="P1724" s="77" t="b">
        <f t="shared" si="232"/>
        <v>1</v>
      </c>
      <c r="Q1724" s="77" t="b">
        <f t="shared" si="233"/>
        <v>1</v>
      </c>
      <c r="R1724" s="77">
        <f t="shared" si="234"/>
        <v>0</v>
      </c>
      <c r="T1724" s="77">
        <v>1713</v>
      </c>
    </row>
    <row r="1725" spans="1:20" s="54" customFormat="1" hidden="1" outlineLevel="1">
      <c r="A1725" s="29"/>
      <c r="B1725" s="613"/>
      <c r="C1725" s="617"/>
      <c r="D1725" s="37"/>
      <c r="E1725" s="267"/>
      <c r="F1725" s="267"/>
      <c r="G1725" s="906"/>
      <c r="H1725" s="516"/>
      <c r="I1725" s="517"/>
      <c r="J1725" s="159"/>
      <c r="K1725" s="58"/>
      <c r="L1725" s="199"/>
      <c r="M1725" s="512"/>
      <c r="O1725" s="77" t="b">
        <f t="shared" si="231"/>
        <v>1</v>
      </c>
      <c r="P1725" s="77" t="b">
        <f t="shared" si="232"/>
        <v>1</v>
      </c>
      <c r="Q1725" s="77" t="b">
        <f t="shared" si="233"/>
        <v>1</v>
      </c>
      <c r="R1725" s="77">
        <f t="shared" si="234"/>
        <v>0</v>
      </c>
      <c r="T1725" s="77">
        <v>1714</v>
      </c>
    </row>
    <row r="1726" spans="1:20" s="54" customFormat="1" hidden="1" outlineLevel="1">
      <c r="A1726" s="29"/>
      <c r="B1726" s="613"/>
      <c r="C1726" s="617"/>
      <c r="D1726" s="37"/>
      <c r="E1726" s="265" t="s">
        <v>1257</v>
      </c>
      <c r="F1726" s="265" t="s">
        <v>1258</v>
      </c>
      <c r="G1726" s="906"/>
      <c r="H1726" s="516"/>
      <c r="I1726" s="517"/>
      <c r="J1726" s="159"/>
      <c r="K1726" s="58"/>
      <c r="L1726" s="199"/>
      <c r="M1726" s="512"/>
      <c r="O1726" s="77" t="b">
        <f t="shared" si="231"/>
        <v>1</v>
      </c>
      <c r="P1726" s="77" t="b">
        <f t="shared" si="232"/>
        <v>1</v>
      </c>
      <c r="Q1726" s="77" t="b">
        <f t="shared" si="233"/>
        <v>1</v>
      </c>
      <c r="R1726" s="77">
        <f t="shared" si="234"/>
        <v>0</v>
      </c>
      <c r="T1726" s="77">
        <v>1715</v>
      </c>
    </row>
    <row r="1727" spans="1:20" s="5" customFormat="1" hidden="1" outlineLevel="1">
      <c r="A1727" s="29"/>
      <c r="B1727" s="606">
        <v>400</v>
      </c>
      <c r="C1727" s="607">
        <v>421</v>
      </c>
      <c r="D1727" s="146">
        <v>1</v>
      </c>
      <c r="E1727" s="31" t="s">
        <v>873</v>
      </c>
      <c r="F1727" s="31" t="s">
        <v>873</v>
      </c>
      <c r="G1727" s="904">
        <v>63</v>
      </c>
      <c r="H1727" s="32" t="s">
        <v>725</v>
      </c>
      <c r="I1727" s="315"/>
      <c r="J1727" s="159">
        <v>0</v>
      </c>
      <c r="K1727" s="58">
        <v>0</v>
      </c>
      <c r="L1727" s="199">
        <f>J1727+K1727</f>
        <v>0</v>
      </c>
      <c r="M1727" s="200">
        <f t="shared" ref="M1727:M1736" si="239">L1727*(G1727+I1727)</f>
        <v>0</v>
      </c>
      <c r="O1727" s="77" t="b">
        <f t="shared" si="231"/>
        <v>0</v>
      </c>
      <c r="P1727" s="77" t="b">
        <f t="shared" si="232"/>
        <v>0</v>
      </c>
      <c r="Q1727" s="77" t="b">
        <f t="shared" si="233"/>
        <v>0</v>
      </c>
      <c r="R1727" s="77">
        <f t="shared" si="234"/>
        <v>0</v>
      </c>
      <c r="T1727" s="77">
        <v>1716</v>
      </c>
    </row>
    <row r="1728" spans="1:20" s="5" customFormat="1" hidden="1" outlineLevel="1">
      <c r="A1728" s="29"/>
      <c r="B1728" s="606">
        <v>400</v>
      </c>
      <c r="C1728" s="607">
        <v>421</v>
      </c>
      <c r="D1728" s="146">
        <v>2</v>
      </c>
      <c r="E1728" s="31" t="s">
        <v>877</v>
      </c>
      <c r="F1728" s="31" t="s">
        <v>877</v>
      </c>
      <c r="G1728" s="904">
        <v>54</v>
      </c>
      <c r="H1728" s="32" t="s">
        <v>725</v>
      </c>
      <c r="I1728" s="315"/>
      <c r="J1728" s="159">
        <v>0</v>
      </c>
      <c r="K1728" s="58">
        <v>0</v>
      </c>
      <c r="L1728" s="199">
        <v>0</v>
      </c>
      <c r="M1728" s="200">
        <f t="shared" si="239"/>
        <v>0</v>
      </c>
      <c r="O1728" s="77" t="b">
        <f t="shared" si="231"/>
        <v>0</v>
      </c>
      <c r="P1728" s="77" t="b">
        <f t="shared" si="232"/>
        <v>0</v>
      </c>
      <c r="Q1728" s="77" t="b">
        <f t="shared" si="233"/>
        <v>0</v>
      </c>
      <c r="R1728" s="77">
        <f t="shared" si="234"/>
        <v>0</v>
      </c>
      <c r="T1728" s="77">
        <v>1717</v>
      </c>
    </row>
    <row r="1729" spans="1:20" s="5" customFormat="1" hidden="1" outlineLevel="1">
      <c r="A1729" s="29" t="s">
        <v>5251</v>
      </c>
      <c r="B1729" s="606">
        <v>400</v>
      </c>
      <c r="C1729" s="607">
        <v>421</v>
      </c>
      <c r="D1729" s="146">
        <v>3</v>
      </c>
      <c r="E1729" s="31" t="s">
        <v>737</v>
      </c>
      <c r="F1729" s="31" t="s">
        <v>737</v>
      </c>
      <c r="G1729" s="904">
        <v>95</v>
      </c>
      <c r="H1729" s="32" t="s">
        <v>725</v>
      </c>
      <c r="I1729" s="315"/>
      <c r="J1729" s="159">
        <v>0</v>
      </c>
      <c r="K1729" s="58">
        <v>0</v>
      </c>
      <c r="L1729" s="199">
        <v>0</v>
      </c>
      <c r="M1729" s="200">
        <f t="shared" si="239"/>
        <v>0</v>
      </c>
      <c r="O1729" s="77" t="b">
        <f t="shared" si="231"/>
        <v>0</v>
      </c>
      <c r="P1729" s="77" t="b">
        <f t="shared" si="232"/>
        <v>0</v>
      </c>
      <c r="Q1729" s="77" t="b">
        <f t="shared" si="233"/>
        <v>0</v>
      </c>
      <c r="R1729" s="77">
        <f t="shared" si="234"/>
        <v>0</v>
      </c>
      <c r="T1729" s="77">
        <v>1718</v>
      </c>
    </row>
    <row r="1730" spans="1:20" s="5" customFormat="1" hidden="1" outlineLevel="1">
      <c r="A1730" s="29" t="s">
        <v>5251</v>
      </c>
      <c r="B1730" s="606">
        <v>400</v>
      </c>
      <c r="C1730" s="607">
        <v>421</v>
      </c>
      <c r="D1730" s="146">
        <v>4</v>
      </c>
      <c r="E1730" s="31" t="s">
        <v>738</v>
      </c>
      <c r="F1730" s="31" t="s">
        <v>738</v>
      </c>
      <c r="G1730" s="904">
        <v>119</v>
      </c>
      <c r="H1730" s="32" t="s">
        <v>725</v>
      </c>
      <c r="I1730" s="315"/>
      <c r="J1730" s="159">
        <v>0</v>
      </c>
      <c r="K1730" s="58">
        <v>0</v>
      </c>
      <c r="L1730" s="199">
        <v>0</v>
      </c>
      <c r="M1730" s="200">
        <f t="shared" si="239"/>
        <v>0</v>
      </c>
      <c r="O1730" s="77" t="b">
        <f t="shared" si="231"/>
        <v>0</v>
      </c>
      <c r="P1730" s="77" t="b">
        <f t="shared" si="232"/>
        <v>0</v>
      </c>
      <c r="Q1730" s="77" t="b">
        <f t="shared" si="233"/>
        <v>0</v>
      </c>
      <c r="R1730" s="77">
        <f t="shared" si="234"/>
        <v>0</v>
      </c>
      <c r="T1730" s="77">
        <v>1719</v>
      </c>
    </row>
    <row r="1731" spans="1:20" s="5" customFormat="1" hidden="1" outlineLevel="1">
      <c r="A1731" s="29" t="s">
        <v>5251</v>
      </c>
      <c r="B1731" s="606">
        <v>400</v>
      </c>
      <c r="C1731" s="607">
        <v>421</v>
      </c>
      <c r="D1731" s="146">
        <v>5</v>
      </c>
      <c r="E1731" s="31" t="s">
        <v>739</v>
      </c>
      <c r="F1731" s="31" t="s">
        <v>739</v>
      </c>
      <c r="G1731" s="904">
        <v>121</v>
      </c>
      <c r="H1731" s="32" t="s">
        <v>725</v>
      </c>
      <c r="I1731" s="315"/>
      <c r="J1731" s="159">
        <v>0</v>
      </c>
      <c r="K1731" s="58">
        <v>0</v>
      </c>
      <c r="L1731" s="199">
        <v>0</v>
      </c>
      <c r="M1731" s="200">
        <f t="shared" si="239"/>
        <v>0</v>
      </c>
      <c r="O1731" s="77" t="b">
        <f t="shared" si="231"/>
        <v>0</v>
      </c>
      <c r="P1731" s="77" t="b">
        <f t="shared" si="232"/>
        <v>0</v>
      </c>
      <c r="Q1731" s="77" t="b">
        <f t="shared" si="233"/>
        <v>0</v>
      </c>
      <c r="R1731" s="77">
        <f t="shared" si="234"/>
        <v>0</v>
      </c>
      <c r="T1731" s="77">
        <v>1720</v>
      </c>
    </row>
    <row r="1732" spans="1:20" s="5" customFormat="1" hidden="1" outlineLevel="1">
      <c r="A1732" s="29"/>
      <c r="B1732" s="606">
        <v>400</v>
      </c>
      <c r="C1732" s="607">
        <v>421</v>
      </c>
      <c r="D1732" s="146">
        <v>6</v>
      </c>
      <c r="E1732" s="31" t="s">
        <v>874</v>
      </c>
      <c r="F1732" s="31" t="s">
        <v>874</v>
      </c>
      <c r="G1732" s="904">
        <v>15</v>
      </c>
      <c r="H1732" s="32" t="s">
        <v>725</v>
      </c>
      <c r="I1732" s="315"/>
      <c r="J1732" s="159">
        <v>0</v>
      </c>
      <c r="K1732" s="58">
        <v>0</v>
      </c>
      <c r="L1732" s="199">
        <v>0</v>
      </c>
      <c r="M1732" s="200">
        <f t="shared" si="239"/>
        <v>0</v>
      </c>
      <c r="O1732" s="77" t="b">
        <f t="shared" si="231"/>
        <v>0</v>
      </c>
      <c r="P1732" s="77" t="b">
        <f t="shared" si="232"/>
        <v>0</v>
      </c>
      <c r="Q1732" s="77" t="b">
        <f t="shared" si="233"/>
        <v>0</v>
      </c>
      <c r="R1732" s="77">
        <f t="shared" si="234"/>
        <v>0</v>
      </c>
      <c r="T1732" s="77">
        <v>1721</v>
      </c>
    </row>
    <row r="1733" spans="1:20" s="5" customFormat="1" hidden="1" outlineLevel="1">
      <c r="A1733" s="29" t="s">
        <v>5251</v>
      </c>
      <c r="B1733" s="606">
        <v>400</v>
      </c>
      <c r="C1733" s="607">
        <v>421</v>
      </c>
      <c r="D1733" s="146">
        <v>7</v>
      </c>
      <c r="E1733" s="31" t="s">
        <v>875</v>
      </c>
      <c r="F1733" s="31" t="s">
        <v>875</v>
      </c>
      <c r="G1733" s="904">
        <v>222</v>
      </c>
      <c r="H1733" s="32" t="s">
        <v>725</v>
      </c>
      <c r="I1733" s="315"/>
      <c r="J1733" s="159">
        <v>0</v>
      </c>
      <c r="K1733" s="58">
        <v>0</v>
      </c>
      <c r="L1733" s="199">
        <v>0</v>
      </c>
      <c r="M1733" s="200">
        <f t="shared" si="239"/>
        <v>0</v>
      </c>
      <c r="O1733" s="77" t="b">
        <f t="shared" si="231"/>
        <v>0</v>
      </c>
      <c r="P1733" s="77" t="b">
        <f t="shared" si="232"/>
        <v>0</v>
      </c>
      <c r="Q1733" s="77" t="b">
        <f t="shared" si="233"/>
        <v>0</v>
      </c>
      <c r="R1733" s="77">
        <f t="shared" si="234"/>
        <v>0</v>
      </c>
      <c r="T1733" s="77">
        <v>1722</v>
      </c>
    </row>
    <row r="1734" spans="1:20" s="5" customFormat="1" hidden="1" outlineLevel="1">
      <c r="A1734" s="29"/>
      <c r="B1734" s="606">
        <v>400</v>
      </c>
      <c r="C1734" s="607">
        <v>421</v>
      </c>
      <c r="D1734" s="146">
        <v>8</v>
      </c>
      <c r="E1734" s="31" t="s">
        <v>746</v>
      </c>
      <c r="F1734" s="31" t="s">
        <v>746</v>
      </c>
      <c r="G1734" s="904">
        <v>55</v>
      </c>
      <c r="H1734" s="32" t="s">
        <v>725</v>
      </c>
      <c r="I1734" s="315"/>
      <c r="J1734" s="159">
        <v>0</v>
      </c>
      <c r="K1734" s="58">
        <v>0</v>
      </c>
      <c r="L1734" s="199">
        <v>0</v>
      </c>
      <c r="M1734" s="200">
        <f t="shared" si="239"/>
        <v>0</v>
      </c>
      <c r="O1734" s="77" t="b">
        <f t="shared" si="231"/>
        <v>0</v>
      </c>
      <c r="P1734" s="77" t="b">
        <f t="shared" si="232"/>
        <v>0</v>
      </c>
      <c r="Q1734" s="77" t="b">
        <f t="shared" si="233"/>
        <v>0</v>
      </c>
      <c r="R1734" s="77">
        <f t="shared" si="234"/>
        <v>0</v>
      </c>
      <c r="T1734" s="77">
        <v>1723</v>
      </c>
    </row>
    <row r="1735" spans="1:20" s="5" customFormat="1" hidden="1" outlineLevel="1">
      <c r="A1735" s="29"/>
      <c r="B1735" s="606">
        <v>400</v>
      </c>
      <c r="C1735" s="607">
        <v>421</v>
      </c>
      <c r="D1735" s="146">
        <v>9</v>
      </c>
      <c r="E1735" s="31" t="s">
        <v>747</v>
      </c>
      <c r="F1735" s="31" t="s">
        <v>747</v>
      </c>
      <c r="G1735" s="904">
        <v>359</v>
      </c>
      <c r="H1735" s="32" t="s">
        <v>725</v>
      </c>
      <c r="I1735" s="315"/>
      <c r="J1735" s="159">
        <v>0</v>
      </c>
      <c r="K1735" s="58">
        <v>0</v>
      </c>
      <c r="L1735" s="199">
        <v>0</v>
      </c>
      <c r="M1735" s="200">
        <f t="shared" si="239"/>
        <v>0</v>
      </c>
      <c r="O1735" s="77" t="b">
        <f t="shared" si="231"/>
        <v>0</v>
      </c>
      <c r="P1735" s="77" t="b">
        <f t="shared" si="232"/>
        <v>0</v>
      </c>
      <c r="Q1735" s="77" t="b">
        <f t="shared" si="233"/>
        <v>0</v>
      </c>
      <c r="R1735" s="77">
        <f t="shared" si="234"/>
        <v>0</v>
      </c>
      <c r="T1735" s="77">
        <v>1724</v>
      </c>
    </row>
    <row r="1736" spans="1:20" s="5" customFormat="1" hidden="1" outlineLevel="1">
      <c r="A1736" s="29"/>
      <c r="B1736" s="606">
        <v>400</v>
      </c>
      <c r="C1736" s="607">
        <v>421</v>
      </c>
      <c r="D1736" s="146">
        <v>10</v>
      </c>
      <c r="E1736" s="31" t="s">
        <v>807</v>
      </c>
      <c r="F1736" s="31" t="s">
        <v>807</v>
      </c>
      <c r="G1736" s="904">
        <v>47</v>
      </c>
      <c r="H1736" s="32" t="s">
        <v>725</v>
      </c>
      <c r="I1736" s="315"/>
      <c r="J1736" s="159">
        <v>0</v>
      </c>
      <c r="K1736" s="58">
        <v>0</v>
      </c>
      <c r="L1736" s="199">
        <v>0</v>
      </c>
      <c r="M1736" s="200">
        <f t="shared" si="239"/>
        <v>0</v>
      </c>
      <c r="O1736" s="77" t="b">
        <f t="shared" si="231"/>
        <v>0</v>
      </c>
      <c r="P1736" s="77" t="b">
        <f t="shared" si="232"/>
        <v>0</v>
      </c>
      <c r="Q1736" s="77" t="b">
        <f t="shared" si="233"/>
        <v>0</v>
      </c>
      <c r="R1736" s="77">
        <f t="shared" si="234"/>
        <v>0</v>
      </c>
      <c r="T1736" s="77">
        <v>1725</v>
      </c>
    </row>
    <row r="1737" spans="1:20" s="5" customFormat="1" hidden="1" outlineLevel="1">
      <c r="A1737" s="29"/>
      <c r="B1737" s="613"/>
      <c r="C1737" s="617"/>
      <c r="D1737" s="37"/>
      <c r="E1737" s="31"/>
      <c r="F1737" s="31"/>
      <c r="G1737" s="904"/>
      <c r="H1737" s="32"/>
      <c r="I1737" s="315"/>
      <c r="J1737" s="159"/>
      <c r="K1737" s="58"/>
      <c r="L1737" s="199"/>
      <c r="M1737" s="200"/>
      <c r="O1737" s="77" t="b">
        <f t="shared" si="231"/>
        <v>1</v>
      </c>
      <c r="P1737" s="77" t="b">
        <f t="shared" si="232"/>
        <v>1</v>
      </c>
      <c r="Q1737" s="77" t="b">
        <f t="shared" si="233"/>
        <v>1</v>
      </c>
      <c r="R1737" s="77">
        <f t="shared" si="234"/>
        <v>0</v>
      </c>
      <c r="T1737" s="77">
        <v>1726</v>
      </c>
    </row>
    <row r="1738" spans="1:20" s="5" customFormat="1" hidden="1" outlineLevel="1">
      <c r="A1738" s="29"/>
      <c r="B1738" s="613"/>
      <c r="C1738" s="617"/>
      <c r="D1738" s="37"/>
      <c r="E1738" s="265" t="s">
        <v>1259</v>
      </c>
      <c r="F1738" s="265" t="s">
        <v>1260</v>
      </c>
      <c r="G1738" s="904"/>
      <c r="H1738" s="32"/>
      <c r="I1738" s="315"/>
      <c r="J1738" s="159"/>
      <c r="K1738" s="58"/>
      <c r="L1738" s="199"/>
      <c r="M1738" s="200"/>
      <c r="O1738" s="77" t="b">
        <f t="shared" si="231"/>
        <v>1</v>
      </c>
      <c r="P1738" s="77" t="b">
        <f t="shared" si="232"/>
        <v>1</v>
      </c>
      <c r="Q1738" s="77" t="b">
        <f t="shared" si="233"/>
        <v>1</v>
      </c>
      <c r="R1738" s="77">
        <f t="shared" si="234"/>
        <v>0</v>
      </c>
      <c r="T1738" s="77">
        <v>1727</v>
      </c>
    </row>
    <row r="1739" spans="1:20" s="5" customFormat="1" ht="56.25" hidden="1" outlineLevel="1">
      <c r="A1739" s="29"/>
      <c r="B1739" s="613"/>
      <c r="C1739" s="617"/>
      <c r="D1739" s="37"/>
      <c r="E1739" s="31" t="s">
        <v>5777</v>
      </c>
      <c r="F1739" s="31" t="s">
        <v>5778</v>
      </c>
      <c r="G1739" s="904"/>
      <c r="H1739" s="32"/>
      <c r="I1739" s="315"/>
      <c r="J1739" s="159"/>
      <c r="K1739" s="58"/>
      <c r="L1739" s="199"/>
      <c r="M1739" s="200"/>
      <c r="O1739" s="77" t="b">
        <f t="shared" si="231"/>
        <v>1</v>
      </c>
      <c r="P1739" s="77" t="b">
        <f t="shared" si="232"/>
        <v>1</v>
      </c>
      <c r="Q1739" s="77" t="b">
        <f t="shared" si="233"/>
        <v>1</v>
      </c>
      <c r="R1739" s="77">
        <f t="shared" si="234"/>
        <v>0</v>
      </c>
      <c r="T1739" s="77">
        <v>1728</v>
      </c>
    </row>
    <row r="1740" spans="1:20" s="5" customFormat="1" hidden="1" outlineLevel="1">
      <c r="A1740" s="29"/>
      <c r="B1740" s="606">
        <v>400</v>
      </c>
      <c r="C1740" s="607">
        <v>421</v>
      </c>
      <c r="D1740" s="146">
        <v>11</v>
      </c>
      <c r="E1740" s="38" t="s">
        <v>874</v>
      </c>
      <c r="F1740" s="38" t="s">
        <v>874</v>
      </c>
      <c r="G1740" s="904">
        <v>8</v>
      </c>
      <c r="H1740" s="32" t="s">
        <v>742</v>
      </c>
      <c r="I1740" s="315"/>
      <c r="J1740" s="159">
        <v>0</v>
      </c>
      <c r="K1740" s="58">
        <v>0</v>
      </c>
      <c r="L1740" s="199">
        <v>0</v>
      </c>
      <c r="M1740" s="200">
        <f>L1740*(G1740+I1740)</f>
        <v>0</v>
      </c>
      <c r="O1740" s="77" t="b">
        <f t="shared" si="231"/>
        <v>0</v>
      </c>
      <c r="P1740" s="77" t="b">
        <f t="shared" si="232"/>
        <v>0</v>
      </c>
      <c r="Q1740" s="77" t="b">
        <f t="shared" si="233"/>
        <v>0</v>
      </c>
      <c r="R1740" s="77">
        <f t="shared" si="234"/>
        <v>0</v>
      </c>
      <c r="T1740" s="77">
        <v>1729</v>
      </c>
    </row>
    <row r="1741" spans="1:20" s="5" customFormat="1" hidden="1" outlineLevel="1">
      <c r="A1741" s="29"/>
      <c r="B1741" s="606">
        <v>400</v>
      </c>
      <c r="C1741" s="607">
        <v>421</v>
      </c>
      <c r="D1741" s="146">
        <v>12</v>
      </c>
      <c r="E1741" s="38" t="s">
        <v>875</v>
      </c>
      <c r="F1741" s="38" t="s">
        <v>875</v>
      </c>
      <c r="G1741" s="904">
        <v>1</v>
      </c>
      <c r="H1741" s="32" t="s">
        <v>742</v>
      </c>
      <c r="I1741" s="315"/>
      <c r="J1741" s="159">
        <v>0</v>
      </c>
      <c r="K1741" s="58">
        <v>0</v>
      </c>
      <c r="L1741" s="199">
        <v>0</v>
      </c>
      <c r="M1741" s="200">
        <f>L1741*(G1741+I1741)</f>
        <v>0</v>
      </c>
      <c r="O1741" s="77" t="b">
        <f t="shared" si="231"/>
        <v>0</v>
      </c>
      <c r="P1741" s="77" t="b">
        <f t="shared" si="232"/>
        <v>0</v>
      </c>
      <c r="Q1741" s="77" t="b">
        <f t="shared" si="233"/>
        <v>0</v>
      </c>
      <c r="R1741" s="77">
        <f t="shared" si="234"/>
        <v>0</v>
      </c>
      <c r="T1741" s="77">
        <v>1730</v>
      </c>
    </row>
    <row r="1742" spans="1:20" s="5" customFormat="1" hidden="1" outlineLevel="1">
      <c r="A1742" s="29"/>
      <c r="B1742" s="606">
        <v>400</v>
      </c>
      <c r="C1742" s="607">
        <v>421</v>
      </c>
      <c r="D1742" s="146">
        <v>13</v>
      </c>
      <c r="E1742" s="38" t="s">
        <v>807</v>
      </c>
      <c r="F1742" s="38" t="s">
        <v>807</v>
      </c>
      <c r="G1742" s="904">
        <v>4</v>
      </c>
      <c r="H1742" s="32" t="s">
        <v>742</v>
      </c>
      <c r="I1742" s="315"/>
      <c r="J1742" s="159">
        <v>0</v>
      </c>
      <c r="K1742" s="58">
        <v>0</v>
      </c>
      <c r="L1742" s="199">
        <v>0</v>
      </c>
      <c r="M1742" s="200">
        <f>L1742*(G1742+I1742)</f>
        <v>0</v>
      </c>
      <c r="O1742" s="77" t="b">
        <f t="shared" si="231"/>
        <v>0</v>
      </c>
      <c r="P1742" s="77" t="b">
        <f t="shared" si="232"/>
        <v>0</v>
      </c>
      <c r="Q1742" s="77" t="b">
        <f t="shared" si="233"/>
        <v>0</v>
      </c>
      <c r="R1742" s="77">
        <f t="shared" si="234"/>
        <v>0</v>
      </c>
      <c r="T1742" s="77">
        <v>1731</v>
      </c>
    </row>
    <row r="1743" spans="1:20" s="5" customFormat="1" ht="45" hidden="1" outlineLevel="1">
      <c r="A1743" s="29"/>
      <c r="B1743" s="613"/>
      <c r="C1743" s="617"/>
      <c r="D1743" s="37"/>
      <c r="E1743" s="108" t="s">
        <v>1261</v>
      </c>
      <c r="F1743" s="108" t="s">
        <v>1262</v>
      </c>
      <c r="G1743" s="904"/>
      <c r="H1743" s="32"/>
      <c r="I1743" s="315"/>
      <c r="J1743" s="159"/>
      <c r="K1743" s="58"/>
      <c r="L1743" s="199"/>
      <c r="M1743" s="200"/>
      <c r="O1743" s="77" t="b">
        <f t="shared" si="231"/>
        <v>1</v>
      </c>
      <c r="P1743" s="77" t="b">
        <f t="shared" si="232"/>
        <v>1</v>
      </c>
      <c r="Q1743" s="77" t="b">
        <f t="shared" si="233"/>
        <v>1</v>
      </c>
      <c r="R1743" s="77">
        <f t="shared" si="234"/>
        <v>0</v>
      </c>
      <c r="T1743" s="77">
        <v>1732</v>
      </c>
    </row>
    <row r="1744" spans="1:20" s="5" customFormat="1" hidden="1" outlineLevel="1">
      <c r="A1744" s="29"/>
      <c r="B1744" s="606">
        <v>400</v>
      </c>
      <c r="C1744" s="607">
        <v>421</v>
      </c>
      <c r="D1744" s="146">
        <v>14</v>
      </c>
      <c r="E1744" s="38" t="s">
        <v>873</v>
      </c>
      <c r="F1744" s="38" t="s">
        <v>873</v>
      </c>
      <c r="G1744" s="904">
        <v>8</v>
      </c>
      <c r="H1744" s="32" t="s">
        <v>742</v>
      </c>
      <c r="I1744" s="315"/>
      <c r="J1744" s="159">
        <v>0</v>
      </c>
      <c r="K1744" s="58">
        <v>0</v>
      </c>
      <c r="L1744" s="199">
        <v>0</v>
      </c>
      <c r="M1744" s="200">
        <f>L1744*(G1744+I1744)</f>
        <v>0</v>
      </c>
      <c r="O1744" s="77" t="b">
        <f t="shared" si="231"/>
        <v>0</v>
      </c>
      <c r="P1744" s="77" t="b">
        <f t="shared" si="232"/>
        <v>0</v>
      </c>
      <c r="Q1744" s="77" t="b">
        <f t="shared" si="233"/>
        <v>0</v>
      </c>
      <c r="R1744" s="77">
        <f t="shared" si="234"/>
        <v>0</v>
      </c>
      <c r="T1744" s="77">
        <v>1733</v>
      </c>
    </row>
    <row r="1745" spans="1:20" s="5" customFormat="1" hidden="1" outlineLevel="1">
      <c r="A1745" s="29"/>
      <c r="B1745" s="606">
        <v>400</v>
      </c>
      <c r="C1745" s="607">
        <v>421</v>
      </c>
      <c r="D1745" s="146">
        <v>15</v>
      </c>
      <c r="E1745" s="38" t="s">
        <v>877</v>
      </c>
      <c r="F1745" s="38" t="s">
        <v>877</v>
      </c>
      <c r="G1745" s="904">
        <v>18</v>
      </c>
      <c r="H1745" s="32" t="s">
        <v>742</v>
      </c>
      <c r="I1745" s="315"/>
      <c r="J1745" s="159">
        <v>0</v>
      </c>
      <c r="K1745" s="58">
        <v>0</v>
      </c>
      <c r="L1745" s="199">
        <v>0</v>
      </c>
      <c r="M1745" s="200">
        <f>L1745*(G1745+I1745)</f>
        <v>0</v>
      </c>
      <c r="O1745" s="77" t="b">
        <f t="shared" si="231"/>
        <v>0</v>
      </c>
      <c r="P1745" s="77" t="b">
        <f t="shared" si="232"/>
        <v>0</v>
      </c>
      <c r="Q1745" s="77" t="b">
        <f t="shared" si="233"/>
        <v>0</v>
      </c>
      <c r="R1745" s="77">
        <f t="shared" si="234"/>
        <v>0</v>
      </c>
      <c r="T1745" s="77">
        <v>1734</v>
      </c>
    </row>
    <row r="1746" spans="1:20" s="5" customFormat="1" hidden="1" outlineLevel="1">
      <c r="A1746" s="29" t="s">
        <v>5251</v>
      </c>
      <c r="B1746" s="606">
        <v>400</v>
      </c>
      <c r="C1746" s="607">
        <v>421</v>
      </c>
      <c r="D1746" s="146">
        <v>16</v>
      </c>
      <c r="E1746" s="38" t="s">
        <v>737</v>
      </c>
      <c r="F1746" s="38" t="s">
        <v>737</v>
      </c>
      <c r="G1746" s="904">
        <v>8</v>
      </c>
      <c r="H1746" s="32" t="s">
        <v>742</v>
      </c>
      <c r="I1746" s="315"/>
      <c r="J1746" s="159">
        <v>0</v>
      </c>
      <c r="K1746" s="58">
        <v>0</v>
      </c>
      <c r="L1746" s="199">
        <v>0</v>
      </c>
      <c r="M1746" s="200">
        <f>L1746*(G1746+I1746)</f>
        <v>0</v>
      </c>
      <c r="O1746" s="77" t="b">
        <f t="shared" si="231"/>
        <v>0</v>
      </c>
      <c r="P1746" s="77" t="b">
        <f t="shared" si="232"/>
        <v>0</v>
      </c>
      <c r="Q1746" s="77" t="b">
        <f t="shared" si="233"/>
        <v>0</v>
      </c>
      <c r="R1746" s="77">
        <f t="shared" si="234"/>
        <v>0</v>
      </c>
      <c r="T1746" s="77">
        <v>1735</v>
      </c>
    </row>
    <row r="1747" spans="1:20" s="5" customFormat="1" hidden="1" outlineLevel="1">
      <c r="A1747" s="29"/>
      <c r="B1747" s="606">
        <v>400</v>
      </c>
      <c r="C1747" s="607">
        <v>421</v>
      </c>
      <c r="D1747" s="146">
        <v>17</v>
      </c>
      <c r="E1747" s="38" t="s">
        <v>738</v>
      </c>
      <c r="F1747" s="38" t="s">
        <v>738</v>
      </c>
      <c r="G1747" s="904">
        <v>13</v>
      </c>
      <c r="H1747" s="32" t="s">
        <v>742</v>
      </c>
      <c r="I1747" s="315"/>
      <c r="J1747" s="159">
        <v>0</v>
      </c>
      <c r="K1747" s="58">
        <v>0</v>
      </c>
      <c r="L1747" s="199">
        <v>0</v>
      </c>
      <c r="M1747" s="200">
        <f>L1747*(G1747+I1747)</f>
        <v>0</v>
      </c>
      <c r="O1747" s="77" t="b">
        <f t="shared" ref="O1747:O1810" si="240">ISBLANK(D1747)</f>
        <v>0</v>
      </c>
      <c r="P1747" s="77" t="b">
        <f t="shared" ref="P1747:P1810" si="241">ISBLANK(G1747)</f>
        <v>0</v>
      </c>
      <c r="Q1747" s="77" t="b">
        <f t="shared" ref="Q1747:Q1810" si="242">ISBLANK(M1747)</f>
        <v>0</v>
      </c>
      <c r="R1747" s="77">
        <f t="shared" ref="R1747:R1810" si="243">IF(AND(O1747=P1747,O1747=Q1747),,"!!!")</f>
        <v>0</v>
      </c>
      <c r="T1747" s="77">
        <v>1736</v>
      </c>
    </row>
    <row r="1748" spans="1:20" s="5" customFormat="1" hidden="1" outlineLevel="1">
      <c r="A1748" s="29"/>
      <c r="B1748" s="606">
        <v>400</v>
      </c>
      <c r="C1748" s="607">
        <v>421</v>
      </c>
      <c r="D1748" s="146">
        <v>18</v>
      </c>
      <c r="E1748" s="38" t="s">
        <v>739</v>
      </c>
      <c r="F1748" s="38" t="s">
        <v>739</v>
      </c>
      <c r="G1748" s="904">
        <v>20</v>
      </c>
      <c r="H1748" s="32" t="s">
        <v>742</v>
      </c>
      <c r="I1748" s="315"/>
      <c r="J1748" s="159">
        <v>0</v>
      </c>
      <c r="K1748" s="58">
        <v>0</v>
      </c>
      <c r="L1748" s="199">
        <v>0</v>
      </c>
      <c r="M1748" s="200">
        <f>L1748*(G1748+I1748)</f>
        <v>0</v>
      </c>
      <c r="O1748" s="77" t="b">
        <f t="shared" si="240"/>
        <v>0</v>
      </c>
      <c r="P1748" s="77" t="b">
        <f t="shared" si="241"/>
        <v>0</v>
      </c>
      <c r="Q1748" s="77" t="b">
        <f t="shared" si="242"/>
        <v>0</v>
      </c>
      <c r="R1748" s="77">
        <f t="shared" si="243"/>
        <v>0</v>
      </c>
      <c r="T1748" s="77">
        <v>1737</v>
      </c>
    </row>
    <row r="1749" spans="1:20" s="5" customFormat="1" ht="56.25" hidden="1" outlineLevel="1">
      <c r="A1749" s="29"/>
      <c r="B1749" s="613"/>
      <c r="C1749" s="617"/>
      <c r="D1749" s="37"/>
      <c r="E1749" s="38" t="s">
        <v>5704</v>
      </c>
      <c r="F1749" s="120" t="s">
        <v>1263</v>
      </c>
      <c r="G1749" s="904"/>
      <c r="H1749" s="767"/>
      <c r="I1749" s="517"/>
      <c r="J1749" s="159"/>
      <c r="K1749" s="58"/>
      <c r="L1749" s="199"/>
      <c r="M1749" s="200"/>
      <c r="O1749" s="77" t="b">
        <f t="shared" si="240"/>
        <v>1</v>
      </c>
      <c r="P1749" s="77" t="b">
        <f t="shared" si="241"/>
        <v>1</v>
      </c>
      <c r="Q1749" s="77" t="b">
        <f t="shared" si="242"/>
        <v>1</v>
      </c>
      <c r="R1749" s="77">
        <f t="shared" si="243"/>
        <v>0</v>
      </c>
      <c r="T1749" s="77">
        <v>1738</v>
      </c>
    </row>
    <row r="1750" spans="1:20" s="5" customFormat="1" hidden="1" outlineLevel="1">
      <c r="A1750" s="29" t="s">
        <v>5251</v>
      </c>
      <c r="B1750" s="606">
        <v>400</v>
      </c>
      <c r="C1750" s="607">
        <v>421</v>
      </c>
      <c r="D1750" s="146">
        <v>19</v>
      </c>
      <c r="E1750" s="518" t="s">
        <v>737</v>
      </c>
      <c r="F1750" s="518" t="s">
        <v>737</v>
      </c>
      <c r="G1750" s="904">
        <v>6</v>
      </c>
      <c r="H1750" s="32" t="s">
        <v>742</v>
      </c>
      <c r="I1750" s="315"/>
      <c r="J1750" s="159">
        <v>0</v>
      </c>
      <c r="K1750" s="58">
        <v>0</v>
      </c>
      <c r="L1750" s="199">
        <v>0</v>
      </c>
      <c r="M1750" s="200">
        <f>L1750*(G1750+I1750)</f>
        <v>0</v>
      </c>
      <c r="O1750" s="77" t="b">
        <f t="shared" si="240"/>
        <v>0</v>
      </c>
      <c r="P1750" s="77" t="b">
        <f t="shared" si="241"/>
        <v>0</v>
      </c>
      <c r="Q1750" s="77" t="b">
        <f t="shared" si="242"/>
        <v>0</v>
      </c>
      <c r="R1750" s="77">
        <f t="shared" si="243"/>
        <v>0</v>
      </c>
      <c r="T1750" s="77">
        <v>1739</v>
      </c>
    </row>
    <row r="1751" spans="1:20" s="5" customFormat="1" hidden="1" outlineLevel="1">
      <c r="A1751" s="29"/>
      <c r="B1751" s="606">
        <v>400</v>
      </c>
      <c r="C1751" s="607">
        <v>421</v>
      </c>
      <c r="D1751" s="146">
        <v>20</v>
      </c>
      <c r="E1751" s="518" t="s">
        <v>738</v>
      </c>
      <c r="F1751" s="518" t="s">
        <v>738</v>
      </c>
      <c r="G1751" s="904">
        <v>5</v>
      </c>
      <c r="H1751" s="32" t="s">
        <v>742</v>
      </c>
      <c r="I1751" s="315"/>
      <c r="J1751" s="159">
        <v>0</v>
      </c>
      <c r="K1751" s="58">
        <v>0</v>
      </c>
      <c r="L1751" s="199">
        <v>0</v>
      </c>
      <c r="M1751" s="200">
        <f>L1751*(G1751+I1751)</f>
        <v>0</v>
      </c>
      <c r="O1751" s="77" t="b">
        <f t="shared" si="240"/>
        <v>0</v>
      </c>
      <c r="P1751" s="77" t="b">
        <f t="shared" si="241"/>
        <v>0</v>
      </c>
      <c r="Q1751" s="77" t="b">
        <f t="shared" si="242"/>
        <v>0</v>
      </c>
      <c r="R1751" s="77">
        <f t="shared" si="243"/>
        <v>0</v>
      </c>
      <c r="T1751" s="77">
        <v>1740</v>
      </c>
    </row>
    <row r="1752" spans="1:20" s="5" customFormat="1" hidden="1" outlineLevel="1">
      <c r="A1752" s="29"/>
      <c r="B1752" s="606">
        <v>400</v>
      </c>
      <c r="C1752" s="607">
        <v>421</v>
      </c>
      <c r="D1752" s="146">
        <v>21</v>
      </c>
      <c r="E1752" s="518" t="s">
        <v>739</v>
      </c>
      <c r="F1752" s="518" t="s">
        <v>739</v>
      </c>
      <c r="G1752" s="904">
        <v>6</v>
      </c>
      <c r="H1752" s="32" t="s">
        <v>742</v>
      </c>
      <c r="I1752" s="315"/>
      <c r="J1752" s="159">
        <v>0</v>
      </c>
      <c r="K1752" s="58">
        <v>0</v>
      </c>
      <c r="L1752" s="199">
        <v>0</v>
      </c>
      <c r="M1752" s="200">
        <f>L1752*(G1752+I1752)</f>
        <v>0</v>
      </c>
      <c r="O1752" s="77" t="b">
        <f t="shared" si="240"/>
        <v>0</v>
      </c>
      <c r="P1752" s="77" t="b">
        <f t="shared" si="241"/>
        <v>0</v>
      </c>
      <c r="Q1752" s="77" t="b">
        <f t="shared" si="242"/>
        <v>0</v>
      </c>
      <c r="R1752" s="77">
        <f t="shared" si="243"/>
        <v>0</v>
      </c>
      <c r="T1752" s="77">
        <v>1741</v>
      </c>
    </row>
    <row r="1753" spans="1:20" s="5" customFormat="1" hidden="1" outlineLevel="1">
      <c r="A1753" s="29"/>
      <c r="B1753" s="606">
        <v>400</v>
      </c>
      <c r="C1753" s="607">
        <v>421</v>
      </c>
      <c r="D1753" s="146">
        <v>22</v>
      </c>
      <c r="E1753" s="518" t="s">
        <v>807</v>
      </c>
      <c r="F1753" s="518" t="s">
        <v>807</v>
      </c>
      <c r="G1753" s="904">
        <v>1</v>
      </c>
      <c r="H1753" s="32" t="s">
        <v>742</v>
      </c>
      <c r="I1753" s="315"/>
      <c r="J1753" s="159">
        <v>0</v>
      </c>
      <c r="K1753" s="58">
        <v>0</v>
      </c>
      <c r="L1753" s="199">
        <f>J1753+K1753</f>
        <v>0</v>
      </c>
      <c r="M1753" s="200">
        <f>L1753*(G1753+I1753)</f>
        <v>0</v>
      </c>
      <c r="O1753" s="77" t="b">
        <f t="shared" si="240"/>
        <v>0</v>
      </c>
      <c r="P1753" s="77" t="b">
        <f t="shared" si="241"/>
        <v>0</v>
      </c>
      <c r="Q1753" s="77" t="b">
        <f t="shared" si="242"/>
        <v>0</v>
      </c>
      <c r="R1753" s="77">
        <f t="shared" si="243"/>
        <v>0</v>
      </c>
      <c r="T1753" s="77">
        <v>1742</v>
      </c>
    </row>
    <row r="1754" spans="1:20" s="5" customFormat="1" ht="67.5" hidden="1" outlineLevel="1">
      <c r="A1754" s="29"/>
      <c r="B1754" s="613"/>
      <c r="C1754" s="617"/>
      <c r="D1754" s="37"/>
      <c r="E1754" s="38" t="s">
        <v>5705</v>
      </c>
      <c r="F1754" s="38" t="s">
        <v>5706</v>
      </c>
      <c r="G1754" s="904"/>
      <c r="H1754" s="32"/>
      <c r="I1754" s="315"/>
      <c r="J1754" s="159"/>
      <c r="K1754" s="58"/>
      <c r="L1754" s="199"/>
      <c r="M1754" s="200"/>
      <c r="O1754" s="77" t="b">
        <f t="shared" si="240"/>
        <v>1</v>
      </c>
      <c r="P1754" s="77" t="b">
        <f t="shared" si="241"/>
        <v>1</v>
      </c>
      <c r="Q1754" s="77" t="b">
        <f t="shared" si="242"/>
        <v>1</v>
      </c>
      <c r="R1754" s="77">
        <f t="shared" si="243"/>
        <v>0</v>
      </c>
      <c r="T1754" s="77">
        <v>1743</v>
      </c>
    </row>
    <row r="1755" spans="1:20" s="5" customFormat="1" hidden="1" outlineLevel="1">
      <c r="A1755" s="29"/>
      <c r="B1755" s="606">
        <v>400</v>
      </c>
      <c r="C1755" s="607">
        <v>421</v>
      </c>
      <c r="D1755" s="146">
        <v>23</v>
      </c>
      <c r="E1755" s="518" t="s">
        <v>875</v>
      </c>
      <c r="F1755" s="518" t="s">
        <v>875</v>
      </c>
      <c r="G1755" s="904">
        <v>1</v>
      </c>
      <c r="H1755" s="32" t="s">
        <v>742</v>
      </c>
      <c r="I1755" s="315"/>
      <c r="J1755" s="159">
        <v>0</v>
      </c>
      <c r="K1755" s="58">
        <v>0</v>
      </c>
      <c r="L1755" s="199">
        <f>J1755+K1755</f>
        <v>0</v>
      </c>
      <c r="M1755" s="200">
        <f t="shared" ref="M1755:M1764" si="244">L1755*(G1755+I1755)</f>
        <v>0</v>
      </c>
      <c r="O1755" s="77" t="b">
        <f t="shared" si="240"/>
        <v>0</v>
      </c>
      <c r="P1755" s="77" t="b">
        <f t="shared" si="241"/>
        <v>0</v>
      </c>
      <c r="Q1755" s="77" t="b">
        <f t="shared" si="242"/>
        <v>0</v>
      </c>
      <c r="R1755" s="77">
        <f t="shared" si="243"/>
        <v>0</v>
      </c>
      <c r="T1755" s="77">
        <v>1744</v>
      </c>
    </row>
    <row r="1756" spans="1:20" s="5" customFormat="1" hidden="1" outlineLevel="1">
      <c r="A1756" s="29"/>
      <c r="B1756" s="606">
        <v>400</v>
      </c>
      <c r="C1756" s="607">
        <v>421</v>
      </c>
      <c r="D1756" s="146">
        <v>24</v>
      </c>
      <c r="E1756" s="518" t="s">
        <v>955</v>
      </c>
      <c r="F1756" s="518" t="s">
        <v>955</v>
      </c>
      <c r="G1756" s="904">
        <v>1</v>
      </c>
      <c r="H1756" s="32" t="s">
        <v>742</v>
      </c>
      <c r="I1756" s="315"/>
      <c r="J1756" s="159">
        <v>0</v>
      </c>
      <c r="K1756" s="58">
        <v>0</v>
      </c>
      <c r="L1756" s="199">
        <f>J1756+K1756</f>
        <v>0</v>
      </c>
      <c r="M1756" s="200">
        <f t="shared" si="244"/>
        <v>0</v>
      </c>
      <c r="O1756" s="77" t="b">
        <f t="shared" si="240"/>
        <v>0</v>
      </c>
      <c r="P1756" s="77" t="b">
        <f t="shared" si="241"/>
        <v>0</v>
      </c>
      <c r="Q1756" s="77" t="b">
        <f t="shared" si="242"/>
        <v>0</v>
      </c>
      <c r="R1756" s="77">
        <f t="shared" si="243"/>
        <v>0</v>
      </c>
      <c r="T1756" s="77">
        <v>1745</v>
      </c>
    </row>
    <row r="1757" spans="1:20" s="5" customFormat="1" ht="33.75" hidden="1" outlineLevel="1">
      <c r="A1757" s="29"/>
      <c r="B1757" s="606">
        <v>400</v>
      </c>
      <c r="C1757" s="607">
        <v>421</v>
      </c>
      <c r="D1757" s="146">
        <v>25</v>
      </c>
      <c r="E1757" s="518" t="s">
        <v>1264</v>
      </c>
      <c r="F1757" s="518" t="s">
        <v>1265</v>
      </c>
      <c r="G1757" s="904">
        <v>5</v>
      </c>
      <c r="H1757" s="32" t="s">
        <v>742</v>
      </c>
      <c r="I1757" s="315"/>
      <c r="J1757" s="159">
        <v>0</v>
      </c>
      <c r="K1757" s="58">
        <v>0</v>
      </c>
      <c r="L1757" s="199">
        <f>J1757+K1757</f>
        <v>0</v>
      </c>
      <c r="M1757" s="200">
        <f t="shared" si="244"/>
        <v>0</v>
      </c>
      <c r="O1757" s="77" t="b">
        <f t="shared" si="240"/>
        <v>0</v>
      </c>
      <c r="P1757" s="77" t="b">
        <f t="shared" si="241"/>
        <v>0</v>
      </c>
      <c r="Q1757" s="77" t="b">
        <f t="shared" si="242"/>
        <v>0</v>
      </c>
      <c r="R1757" s="77">
        <f t="shared" si="243"/>
        <v>0</v>
      </c>
      <c r="T1757" s="77">
        <v>1746</v>
      </c>
    </row>
    <row r="1758" spans="1:20" s="5" customFormat="1" ht="45" hidden="1" outlineLevel="1">
      <c r="A1758" s="29"/>
      <c r="B1758" s="606">
        <v>400</v>
      </c>
      <c r="C1758" s="607">
        <v>421</v>
      </c>
      <c r="D1758" s="146">
        <v>26</v>
      </c>
      <c r="E1758" s="273" t="s">
        <v>1266</v>
      </c>
      <c r="F1758" s="273" t="s">
        <v>1267</v>
      </c>
      <c r="G1758" s="904">
        <v>19</v>
      </c>
      <c r="H1758" s="32" t="s">
        <v>742</v>
      </c>
      <c r="I1758" s="315"/>
      <c r="J1758" s="159">
        <v>0</v>
      </c>
      <c r="K1758" s="58">
        <v>0</v>
      </c>
      <c r="L1758" s="199">
        <f>J1758+K1758</f>
        <v>0</v>
      </c>
      <c r="M1758" s="200">
        <f t="shared" si="244"/>
        <v>0</v>
      </c>
      <c r="O1758" s="77" t="b">
        <f t="shared" si="240"/>
        <v>0</v>
      </c>
      <c r="P1758" s="77" t="b">
        <f t="shared" si="241"/>
        <v>0</v>
      </c>
      <c r="Q1758" s="77" t="b">
        <f t="shared" si="242"/>
        <v>0</v>
      </c>
      <c r="R1758" s="77">
        <f t="shared" si="243"/>
        <v>0</v>
      </c>
      <c r="T1758" s="77">
        <v>1747</v>
      </c>
    </row>
    <row r="1759" spans="1:20" s="5" customFormat="1" ht="90" hidden="1" outlineLevel="1">
      <c r="A1759" s="29" t="s">
        <v>5251</v>
      </c>
      <c r="B1759" s="606">
        <v>400</v>
      </c>
      <c r="C1759" s="607">
        <v>421</v>
      </c>
      <c r="D1759" s="146">
        <v>27</v>
      </c>
      <c r="E1759" s="273" t="s">
        <v>5707</v>
      </c>
      <c r="F1759" s="273" t="s">
        <v>5708</v>
      </c>
      <c r="G1759" s="904">
        <v>6</v>
      </c>
      <c r="H1759" s="32" t="s">
        <v>742</v>
      </c>
      <c r="I1759" s="315"/>
      <c r="J1759" s="159">
        <v>0</v>
      </c>
      <c r="K1759" s="58">
        <v>0</v>
      </c>
      <c r="L1759" s="199">
        <v>0</v>
      </c>
      <c r="M1759" s="200">
        <f t="shared" si="244"/>
        <v>0</v>
      </c>
      <c r="O1759" s="77" t="b">
        <f t="shared" si="240"/>
        <v>0</v>
      </c>
      <c r="P1759" s="77" t="b">
        <f t="shared" si="241"/>
        <v>0</v>
      </c>
      <c r="Q1759" s="77" t="b">
        <f t="shared" si="242"/>
        <v>0</v>
      </c>
      <c r="R1759" s="77">
        <f t="shared" si="243"/>
        <v>0</v>
      </c>
      <c r="T1759" s="77">
        <v>1748</v>
      </c>
    </row>
    <row r="1760" spans="1:20" s="5" customFormat="1" ht="90" hidden="1" outlineLevel="1">
      <c r="A1760" s="29"/>
      <c r="B1760" s="606">
        <v>400</v>
      </c>
      <c r="C1760" s="607">
        <v>421</v>
      </c>
      <c r="D1760" s="146">
        <v>28</v>
      </c>
      <c r="E1760" s="273" t="s">
        <v>5709</v>
      </c>
      <c r="F1760" s="273" t="s">
        <v>5710</v>
      </c>
      <c r="G1760" s="904">
        <v>5</v>
      </c>
      <c r="H1760" s="32" t="s">
        <v>742</v>
      </c>
      <c r="I1760" s="315"/>
      <c r="J1760" s="159">
        <v>0</v>
      </c>
      <c r="K1760" s="58">
        <v>0</v>
      </c>
      <c r="L1760" s="199">
        <v>0</v>
      </c>
      <c r="M1760" s="200">
        <f t="shared" si="244"/>
        <v>0</v>
      </c>
      <c r="O1760" s="77" t="b">
        <f t="shared" si="240"/>
        <v>0</v>
      </c>
      <c r="P1760" s="77" t="b">
        <f t="shared" si="241"/>
        <v>0</v>
      </c>
      <c r="Q1760" s="77" t="b">
        <f t="shared" si="242"/>
        <v>0</v>
      </c>
      <c r="R1760" s="77">
        <f t="shared" si="243"/>
        <v>0</v>
      </c>
      <c r="T1760" s="77">
        <v>1749</v>
      </c>
    </row>
    <row r="1761" spans="1:20" s="5" customFormat="1" ht="90" hidden="1" outlineLevel="1">
      <c r="A1761" s="29"/>
      <c r="B1761" s="606">
        <v>400</v>
      </c>
      <c r="C1761" s="607">
        <v>421</v>
      </c>
      <c r="D1761" s="146">
        <v>29</v>
      </c>
      <c r="E1761" s="273" t="s">
        <v>5711</v>
      </c>
      <c r="F1761" s="273" t="s">
        <v>5712</v>
      </c>
      <c r="G1761" s="904">
        <v>8</v>
      </c>
      <c r="H1761" s="32" t="s">
        <v>742</v>
      </c>
      <c r="I1761" s="315"/>
      <c r="J1761" s="159">
        <v>0</v>
      </c>
      <c r="K1761" s="58">
        <v>0</v>
      </c>
      <c r="L1761" s="199">
        <v>0</v>
      </c>
      <c r="M1761" s="200">
        <f t="shared" si="244"/>
        <v>0</v>
      </c>
      <c r="O1761" s="77" t="b">
        <f t="shared" si="240"/>
        <v>0</v>
      </c>
      <c r="P1761" s="77" t="b">
        <f t="shared" si="241"/>
        <v>0</v>
      </c>
      <c r="Q1761" s="77" t="b">
        <f t="shared" si="242"/>
        <v>0</v>
      </c>
      <c r="R1761" s="77">
        <f t="shared" si="243"/>
        <v>0</v>
      </c>
      <c r="T1761" s="77">
        <v>1750</v>
      </c>
    </row>
    <row r="1762" spans="1:20" s="5" customFormat="1" ht="45" hidden="1" outlineLevel="1">
      <c r="A1762" s="29"/>
      <c r="B1762" s="606">
        <v>400</v>
      </c>
      <c r="C1762" s="607">
        <v>421</v>
      </c>
      <c r="D1762" s="146">
        <v>30</v>
      </c>
      <c r="E1762" s="273" t="s">
        <v>1268</v>
      </c>
      <c r="F1762" s="273" t="s">
        <v>1269</v>
      </c>
      <c r="G1762" s="904">
        <v>1</v>
      </c>
      <c r="H1762" s="32" t="s">
        <v>742</v>
      </c>
      <c r="I1762" s="315"/>
      <c r="J1762" s="159">
        <v>0</v>
      </c>
      <c r="K1762" s="58">
        <v>0</v>
      </c>
      <c r="L1762" s="199">
        <v>0</v>
      </c>
      <c r="M1762" s="200">
        <f t="shared" si="244"/>
        <v>0</v>
      </c>
      <c r="O1762" s="77" t="b">
        <f t="shared" si="240"/>
        <v>0</v>
      </c>
      <c r="P1762" s="77" t="b">
        <f t="shared" si="241"/>
        <v>0</v>
      </c>
      <c r="Q1762" s="77" t="b">
        <f t="shared" si="242"/>
        <v>0</v>
      </c>
      <c r="R1762" s="77">
        <f t="shared" si="243"/>
        <v>0</v>
      </c>
      <c r="T1762" s="77">
        <v>1751</v>
      </c>
    </row>
    <row r="1763" spans="1:20" s="5" customFormat="1" ht="45" hidden="1" outlineLevel="1">
      <c r="A1763" s="29"/>
      <c r="B1763" s="606">
        <v>400</v>
      </c>
      <c r="C1763" s="607">
        <v>421</v>
      </c>
      <c r="D1763" s="146">
        <v>31</v>
      </c>
      <c r="E1763" s="273" t="s">
        <v>1270</v>
      </c>
      <c r="F1763" s="273" t="s">
        <v>1270</v>
      </c>
      <c r="G1763" s="904">
        <v>1</v>
      </c>
      <c r="H1763" s="32" t="s">
        <v>742</v>
      </c>
      <c r="I1763" s="315"/>
      <c r="J1763" s="159">
        <v>0</v>
      </c>
      <c r="K1763" s="58">
        <v>0</v>
      </c>
      <c r="L1763" s="199">
        <f>J1763+K1763</f>
        <v>0</v>
      </c>
      <c r="M1763" s="200">
        <f t="shared" si="244"/>
        <v>0</v>
      </c>
      <c r="O1763" s="77" t="b">
        <f t="shared" si="240"/>
        <v>0</v>
      </c>
      <c r="P1763" s="77" t="b">
        <f t="shared" si="241"/>
        <v>0</v>
      </c>
      <c r="Q1763" s="77" t="b">
        <f t="shared" si="242"/>
        <v>0</v>
      </c>
      <c r="R1763" s="77">
        <f t="shared" si="243"/>
        <v>0</v>
      </c>
      <c r="T1763" s="77">
        <v>1752</v>
      </c>
    </row>
    <row r="1764" spans="1:20" s="5" customFormat="1" ht="45" hidden="1" outlineLevel="1">
      <c r="A1764" s="29"/>
      <c r="B1764" s="606">
        <v>400</v>
      </c>
      <c r="C1764" s="607">
        <v>421</v>
      </c>
      <c r="D1764" s="146">
        <v>32</v>
      </c>
      <c r="E1764" s="273" t="s">
        <v>1271</v>
      </c>
      <c r="F1764" s="273" t="s">
        <v>1271</v>
      </c>
      <c r="G1764" s="904">
        <v>1</v>
      </c>
      <c r="H1764" s="32" t="s">
        <v>742</v>
      </c>
      <c r="I1764" s="315"/>
      <c r="J1764" s="159">
        <v>0</v>
      </c>
      <c r="K1764" s="58">
        <v>0</v>
      </c>
      <c r="L1764" s="199">
        <v>0</v>
      </c>
      <c r="M1764" s="200">
        <f t="shared" si="244"/>
        <v>0</v>
      </c>
      <c r="O1764" s="77" t="b">
        <f t="shared" si="240"/>
        <v>0</v>
      </c>
      <c r="P1764" s="77" t="b">
        <f t="shared" si="241"/>
        <v>0</v>
      </c>
      <c r="Q1764" s="77" t="b">
        <f t="shared" si="242"/>
        <v>0</v>
      </c>
      <c r="R1764" s="77">
        <f t="shared" si="243"/>
        <v>0</v>
      </c>
      <c r="T1764" s="77">
        <v>1753</v>
      </c>
    </row>
    <row r="1765" spans="1:20" s="5" customFormat="1" hidden="1" outlineLevel="1">
      <c r="A1765" s="29"/>
      <c r="B1765" s="613"/>
      <c r="C1765" s="617"/>
      <c r="D1765" s="37"/>
      <c r="E1765" s="273"/>
      <c r="F1765" s="273"/>
      <c r="G1765" s="904"/>
      <c r="H1765" s="32"/>
      <c r="I1765" s="315"/>
      <c r="J1765" s="159"/>
      <c r="K1765" s="58"/>
      <c r="L1765" s="199"/>
      <c r="M1765" s="200"/>
      <c r="O1765" s="77" t="b">
        <f t="shared" si="240"/>
        <v>1</v>
      </c>
      <c r="P1765" s="77" t="b">
        <f t="shared" si="241"/>
        <v>1</v>
      </c>
      <c r="Q1765" s="77" t="b">
        <f t="shared" si="242"/>
        <v>1</v>
      </c>
      <c r="R1765" s="77">
        <f t="shared" si="243"/>
        <v>0</v>
      </c>
      <c r="T1765" s="77">
        <v>1754</v>
      </c>
    </row>
    <row r="1766" spans="1:20" s="5" customFormat="1" hidden="1" outlineLevel="1">
      <c r="A1766" s="29"/>
      <c r="B1766" s="606">
        <v>400</v>
      </c>
      <c r="C1766" s="607">
        <v>421</v>
      </c>
      <c r="D1766" s="146">
        <v>33</v>
      </c>
      <c r="E1766" s="273" t="s">
        <v>1272</v>
      </c>
      <c r="F1766" s="273" t="s">
        <v>1273</v>
      </c>
      <c r="G1766" s="904">
        <v>1</v>
      </c>
      <c r="H1766" s="32" t="s">
        <v>742</v>
      </c>
      <c r="I1766" s="315"/>
      <c r="J1766" s="159">
        <v>0</v>
      </c>
      <c r="K1766" s="58">
        <v>0</v>
      </c>
      <c r="L1766" s="199">
        <v>0</v>
      </c>
      <c r="M1766" s="200">
        <f t="shared" ref="M1766:M1784" si="245">L1766*(G1766+I1766)</f>
        <v>0</v>
      </c>
      <c r="O1766" s="77" t="b">
        <f t="shared" si="240"/>
        <v>0</v>
      </c>
      <c r="P1766" s="77" t="b">
        <f t="shared" si="241"/>
        <v>0</v>
      </c>
      <c r="Q1766" s="77" t="b">
        <f t="shared" si="242"/>
        <v>0</v>
      </c>
      <c r="R1766" s="77">
        <f t="shared" si="243"/>
        <v>0</v>
      </c>
      <c r="T1766" s="77">
        <v>1755</v>
      </c>
    </row>
    <row r="1767" spans="1:20" s="5" customFormat="1" ht="101.25" hidden="1" outlineLevel="1">
      <c r="A1767" s="29"/>
      <c r="B1767" s="606">
        <v>400</v>
      </c>
      <c r="C1767" s="607">
        <v>421</v>
      </c>
      <c r="D1767" s="146">
        <v>34</v>
      </c>
      <c r="E1767" s="273" t="s">
        <v>1274</v>
      </c>
      <c r="F1767" s="273" t="s">
        <v>1275</v>
      </c>
      <c r="G1767" s="904">
        <v>1</v>
      </c>
      <c r="H1767" s="32" t="s">
        <v>786</v>
      </c>
      <c r="I1767" s="315"/>
      <c r="J1767" s="159">
        <v>0</v>
      </c>
      <c r="K1767" s="58">
        <v>0</v>
      </c>
      <c r="L1767" s="199">
        <v>0</v>
      </c>
      <c r="M1767" s="200">
        <f t="shared" si="245"/>
        <v>0</v>
      </c>
      <c r="O1767" s="77" t="b">
        <f t="shared" si="240"/>
        <v>0</v>
      </c>
      <c r="P1767" s="77" t="b">
        <f t="shared" si="241"/>
        <v>0</v>
      </c>
      <c r="Q1767" s="77" t="b">
        <f t="shared" si="242"/>
        <v>0</v>
      </c>
      <c r="R1767" s="77">
        <f t="shared" si="243"/>
        <v>0</v>
      </c>
      <c r="T1767" s="77">
        <v>1756</v>
      </c>
    </row>
    <row r="1768" spans="1:20" s="142" customFormat="1" ht="123.75" hidden="1" outlineLevel="1">
      <c r="A1768" s="29"/>
      <c r="B1768" s="606">
        <v>400</v>
      </c>
      <c r="C1768" s="607">
        <v>421</v>
      </c>
      <c r="D1768" s="146">
        <v>35</v>
      </c>
      <c r="E1768" s="124" t="s">
        <v>1276</v>
      </c>
      <c r="F1768" s="124" t="s">
        <v>915</v>
      </c>
      <c r="G1768" s="904">
        <v>5050</v>
      </c>
      <c r="H1768" s="32" t="s">
        <v>286</v>
      </c>
      <c r="I1768" s="315"/>
      <c r="J1768" s="159">
        <v>0</v>
      </c>
      <c r="K1768" s="58">
        <v>0</v>
      </c>
      <c r="L1768" s="199">
        <v>0</v>
      </c>
      <c r="M1768" s="200">
        <f t="shared" si="245"/>
        <v>0</v>
      </c>
      <c r="O1768" s="77" t="b">
        <f t="shared" si="240"/>
        <v>0</v>
      </c>
      <c r="P1768" s="77" t="b">
        <f t="shared" si="241"/>
        <v>0</v>
      </c>
      <c r="Q1768" s="77" t="b">
        <f t="shared" si="242"/>
        <v>0</v>
      </c>
      <c r="R1768" s="77">
        <f t="shared" si="243"/>
        <v>0</v>
      </c>
      <c r="T1768" s="77">
        <v>1757</v>
      </c>
    </row>
    <row r="1769" spans="1:20" s="5" customFormat="1" ht="22.5" hidden="1" outlineLevel="1">
      <c r="A1769" s="29"/>
      <c r="B1769" s="606">
        <v>400</v>
      </c>
      <c r="C1769" s="607">
        <v>421</v>
      </c>
      <c r="D1769" s="146">
        <v>36</v>
      </c>
      <c r="E1769" s="273" t="s">
        <v>1277</v>
      </c>
      <c r="F1769" s="273" t="s">
        <v>1278</v>
      </c>
      <c r="G1769" s="904">
        <v>1</v>
      </c>
      <c r="H1769" s="32" t="s">
        <v>786</v>
      </c>
      <c r="I1769" s="315"/>
      <c r="J1769" s="159">
        <v>0</v>
      </c>
      <c r="K1769" s="58">
        <v>0</v>
      </c>
      <c r="L1769" s="199">
        <v>0</v>
      </c>
      <c r="M1769" s="200">
        <f t="shared" si="245"/>
        <v>0</v>
      </c>
      <c r="O1769" s="77" t="b">
        <f t="shared" si="240"/>
        <v>0</v>
      </c>
      <c r="P1769" s="77" t="b">
        <f t="shared" si="241"/>
        <v>0</v>
      </c>
      <c r="Q1769" s="77" t="b">
        <f t="shared" si="242"/>
        <v>0</v>
      </c>
      <c r="R1769" s="77">
        <f t="shared" si="243"/>
        <v>0</v>
      </c>
      <c r="T1769" s="77">
        <v>1758</v>
      </c>
    </row>
    <row r="1770" spans="1:20" s="5" customFormat="1" ht="22.5" hidden="1" outlineLevel="1">
      <c r="A1770" s="29"/>
      <c r="B1770" s="606">
        <v>400</v>
      </c>
      <c r="C1770" s="607">
        <v>421</v>
      </c>
      <c r="D1770" s="146">
        <v>37</v>
      </c>
      <c r="E1770" s="124" t="s">
        <v>920</v>
      </c>
      <c r="F1770" s="273" t="s">
        <v>921</v>
      </c>
      <c r="G1770" s="904">
        <v>1</v>
      </c>
      <c r="H1770" s="32" t="s">
        <v>786</v>
      </c>
      <c r="I1770" s="315"/>
      <c r="J1770" s="159">
        <v>0</v>
      </c>
      <c r="K1770" s="58">
        <v>0</v>
      </c>
      <c r="L1770" s="199">
        <v>0</v>
      </c>
      <c r="M1770" s="200">
        <f t="shared" si="245"/>
        <v>0</v>
      </c>
      <c r="O1770" s="77" t="b">
        <f t="shared" si="240"/>
        <v>0</v>
      </c>
      <c r="P1770" s="77" t="b">
        <f t="shared" si="241"/>
        <v>0</v>
      </c>
      <c r="Q1770" s="77" t="b">
        <f t="shared" si="242"/>
        <v>0</v>
      </c>
      <c r="R1770" s="77">
        <f t="shared" si="243"/>
        <v>0</v>
      </c>
      <c r="T1770" s="77">
        <v>1759</v>
      </c>
    </row>
    <row r="1771" spans="1:20" s="5" customFormat="1" hidden="1" outlineLevel="1">
      <c r="A1771" s="29"/>
      <c r="B1771" s="606">
        <v>400</v>
      </c>
      <c r="C1771" s="607">
        <v>421</v>
      </c>
      <c r="D1771" s="146">
        <v>38</v>
      </c>
      <c r="E1771" s="124" t="s">
        <v>922</v>
      </c>
      <c r="F1771" s="273" t="s">
        <v>923</v>
      </c>
      <c r="G1771" s="904">
        <v>1</v>
      </c>
      <c r="H1771" s="32" t="s">
        <v>786</v>
      </c>
      <c r="I1771" s="315"/>
      <c r="J1771" s="159">
        <v>0</v>
      </c>
      <c r="K1771" s="58">
        <v>0</v>
      </c>
      <c r="L1771" s="199">
        <v>0</v>
      </c>
      <c r="M1771" s="200">
        <f t="shared" si="245"/>
        <v>0</v>
      </c>
      <c r="O1771" s="77" t="b">
        <f t="shared" si="240"/>
        <v>0</v>
      </c>
      <c r="P1771" s="77" t="b">
        <f t="shared" si="241"/>
        <v>0</v>
      </c>
      <c r="Q1771" s="77" t="b">
        <f t="shared" si="242"/>
        <v>0</v>
      </c>
      <c r="R1771" s="77">
        <f t="shared" si="243"/>
        <v>0</v>
      </c>
      <c r="T1771" s="77">
        <v>1760</v>
      </c>
    </row>
    <row r="1772" spans="1:20" s="5" customFormat="1" ht="22.5" hidden="1" outlineLevel="1">
      <c r="A1772" s="29"/>
      <c r="B1772" s="606">
        <v>400</v>
      </c>
      <c r="C1772" s="607">
        <v>421</v>
      </c>
      <c r="D1772" s="146">
        <v>39</v>
      </c>
      <c r="E1772" s="124" t="s">
        <v>924</v>
      </c>
      <c r="F1772" s="273" t="s">
        <v>925</v>
      </c>
      <c r="G1772" s="904">
        <v>1</v>
      </c>
      <c r="H1772" s="32" t="s">
        <v>786</v>
      </c>
      <c r="I1772" s="315"/>
      <c r="J1772" s="159">
        <v>0</v>
      </c>
      <c r="K1772" s="58">
        <v>0</v>
      </c>
      <c r="L1772" s="199">
        <v>0</v>
      </c>
      <c r="M1772" s="200">
        <f t="shared" si="245"/>
        <v>0</v>
      </c>
      <c r="O1772" s="77" t="b">
        <f t="shared" si="240"/>
        <v>0</v>
      </c>
      <c r="P1772" s="77" t="b">
        <f t="shared" si="241"/>
        <v>0</v>
      </c>
      <c r="Q1772" s="77" t="b">
        <f t="shared" si="242"/>
        <v>0</v>
      </c>
      <c r="R1772" s="77">
        <f t="shared" si="243"/>
        <v>0</v>
      </c>
      <c r="T1772" s="77">
        <v>1761</v>
      </c>
    </row>
    <row r="1773" spans="1:20" s="5" customFormat="1" ht="22.5" hidden="1" outlineLevel="1">
      <c r="A1773" s="29"/>
      <c r="B1773" s="606">
        <v>400</v>
      </c>
      <c r="C1773" s="607">
        <v>421</v>
      </c>
      <c r="D1773" s="146">
        <v>40</v>
      </c>
      <c r="E1773" s="124" t="s">
        <v>926</v>
      </c>
      <c r="F1773" s="273" t="s">
        <v>927</v>
      </c>
      <c r="G1773" s="904">
        <v>1</v>
      </c>
      <c r="H1773" s="32" t="s">
        <v>786</v>
      </c>
      <c r="I1773" s="315"/>
      <c r="J1773" s="159">
        <v>0</v>
      </c>
      <c r="K1773" s="58">
        <v>0</v>
      </c>
      <c r="L1773" s="199">
        <v>0</v>
      </c>
      <c r="M1773" s="200">
        <f t="shared" si="245"/>
        <v>0</v>
      </c>
      <c r="O1773" s="77" t="b">
        <f t="shared" si="240"/>
        <v>0</v>
      </c>
      <c r="P1773" s="77" t="b">
        <f t="shared" si="241"/>
        <v>0</v>
      </c>
      <c r="Q1773" s="77" t="b">
        <f t="shared" si="242"/>
        <v>0</v>
      </c>
      <c r="R1773" s="77">
        <f t="shared" si="243"/>
        <v>0</v>
      </c>
      <c r="T1773" s="77">
        <v>1762</v>
      </c>
    </row>
    <row r="1774" spans="1:20" s="5" customFormat="1" ht="22.5" hidden="1" outlineLevel="1">
      <c r="A1774" s="29"/>
      <c r="B1774" s="606">
        <v>400</v>
      </c>
      <c r="C1774" s="607">
        <v>421</v>
      </c>
      <c r="D1774" s="146">
        <v>41</v>
      </c>
      <c r="E1774" s="273" t="s">
        <v>1279</v>
      </c>
      <c r="F1774" s="273" t="s">
        <v>1280</v>
      </c>
      <c r="G1774" s="904">
        <v>1</v>
      </c>
      <c r="H1774" s="32" t="s">
        <v>786</v>
      </c>
      <c r="I1774" s="315"/>
      <c r="J1774" s="159">
        <v>0</v>
      </c>
      <c r="K1774" s="58">
        <v>0</v>
      </c>
      <c r="L1774" s="199">
        <v>0</v>
      </c>
      <c r="M1774" s="200">
        <f t="shared" si="245"/>
        <v>0</v>
      </c>
      <c r="O1774" s="77" t="b">
        <f t="shared" si="240"/>
        <v>0</v>
      </c>
      <c r="P1774" s="77" t="b">
        <f t="shared" si="241"/>
        <v>0</v>
      </c>
      <c r="Q1774" s="77" t="b">
        <f t="shared" si="242"/>
        <v>0</v>
      </c>
      <c r="R1774" s="77">
        <f t="shared" si="243"/>
        <v>0</v>
      </c>
      <c r="T1774" s="77">
        <v>1763</v>
      </c>
    </row>
    <row r="1775" spans="1:20" s="5" customFormat="1" hidden="1" outlineLevel="1">
      <c r="A1775" s="29"/>
      <c r="B1775" s="606">
        <v>400</v>
      </c>
      <c r="C1775" s="607">
        <v>421</v>
      </c>
      <c r="D1775" s="146">
        <v>42</v>
      </c>
      <c r="E1775" s="273" t="s">
        <v>1281</v>
      </c>
      <c r="F1775" s="273" t="s">
        <v>1282</v>
      </c>
      <c r="G1775" s="904">
        <v>1</v>
      </c>
      <c r="H1775" s="32" t="s">
        <v>786</v>
      </c>
      <c r="I1775" s="315"/>
      <c r="J1775" s="159">
        <v>0</v>
      </c>
      <c r="K1775" s="58">
        <v>0</v>
      </c>
      <c r="L1775" s="199">
        <v>0</v>
      </c>
      <c r="M1775" s="200">
        <f t="shared" si="245"/>
        <v>0</v>
      </c>
      <c r="O1775" s="77" t="b">
        <f t="shared" si="240"/>
        <v>0</v>
      </c>
      <c r="P1775" s="77" t="b">
        <f t="shared" si="241"/>
        <v>0</v>
      </c>
      <c r="Q1775" s="77" t="b">
        <f t="shared" si="242"/>
        <v>0</v>
      </c>
      <c r="R1775" s="77">
        <f t="shared" si="243"/>
        <v>0</v>
      </c>
      <c r="T1775" s="77">
        <v>1764</v>
      </c>
    </row>
    <row r="1776" spans="1:20" s="5" customFormat="1" hidden="1" outlineLevel="1">
      <c r="A1776" s="29"/>
      <c r="B1776" s="606">
        <v>400</v>
      </c>
      <c r="C1776" s="607">
        <v>421</v>
      </c>
      <c r="D1776" s="146">
        <v>43</v>
      </c>
      <c r="E1776" s="124" t="s">
        <v>932</v>
      </c>
      <c r="F1776" s="273" t="s">
        <v>1283</v>
      </c>
      <c r="G1776" s="904">
        <v>1</v>
      </c>
      <c r="H1776" s="32" t="s">
        <v>786</v>
      </c>
      <c r="I1776" s="315"/>
      <c r="J1776" s="159">
        <v>0</v>
      </c>
      <c r="K1776" s="58">
        <v>0</v>
      </c>
      <c r="L1776" s="199">
        <v>0</v>
      </c>
      <c r="M1776" s="200">
        <f t="shared" si="245"/>
        <v>0</v>
      </c>
      <c r="O1776" s="77" t="b">
        <f t="shared" si="240"/>
        <v>0</v>
      </c>
      <c r="P1776" s="77" t="b">
        <f t="shared" si="241"/>
        <v>0</v>
      </c>
      <c r="Q1776" s="77" t="b">
        <f t="shared" si="242"/>
        <v>0</v>
      </c>
      <c r="R1776" s="77">
        <f t="shared" si="243"/>
        <v>0</v>
      </c>
      <c r="T1776" s="77">
        <v>1765</v>
      </c>
    </row>
    <row r="1777" spans="1:20" s="5" customFormat="1" ht="22.5" hidden="1" outlineLevel="1">
      <c r="A1777" s="29"/>
      <c r="B1777" s="606">
        <v>400</v>
      </c>
      <c r="C1777" s="607">
        <v>421</v>
      </c>
      <c r="D1777" s="146">
        <v>44</v>
      </c>
      <c r="E1777" s="124" t="s">
        <v>1284</v>
      </c>
      <c r="F1777" s="273" t="s">
        <v>1285</v>
      </c>
      <c r="G1777" s="904">
        <v>1</v>
      </c>
      <c r="H1777" s="32" t="s">
        <v>786</v>
      </c>
      <c r="I1777" s="315"/>
      <c r="J1777" s="159">
        <v>0</v>
      </c>
      <c r="K1777" s="58">
        <v>0</v>
      </c>
      <c r="L1777" s="199">
        <v>0</v>
      </c>
      <c r="M1777" s="200">
        <f t="shared" si="245"/>
        <v>0</v>
      </c>
      <c r="O1777" s="77" t="b">
        <f t="shared" si="240"/>
        <v>0</v>
      </c>
      <c r="P1777" s="77" t="b">
        <f t="shared" si="241"/>
        <v>0</v>
      </c>
      <c r="Q1777" s="77" t="b">
        <f t="shared" si="242"/>
        <v>0</v>
      </c>
      <c r="R1777" s="77">
        <f t="shared" si="243"/>
        <v>0</v>
      </c>
      <c r="T1777" s="77">
        <v>1766</v>
      </c>
    </row>
    <row r="1778" spans="1:20" s="5" customFormat="1" hidden="1" outlineLevel="1">
      <c r="A1778" s="29"/>
      <c r="B1778" s="606">
        <v>400</v>
      </c>
      <c r="C1778" s="607">
        <v>421</v>
      </c>
      <c r="D1778" s="146">
        <v>45</v>
      </c>
      <c r="E1778" s="124" t="s">
        <v>936</v>
      </c>
      <c r="F1778" s="273" t="s">
        <v>937</v>
      </c>
      <c r="G1778" s="904">
        <v>1</v>
      </c>
      <c r="H1778" s="32" t="s">
        <v>786</v>
      </c>
      <c r="I1778" s="315"/>
      <c r="J1778" s="159">
        <v>0</v>
      </c>
      <c r="K1778" s="58">
        <v>0</v>
      </c>
      <c r="L1778" s="199">
        <v>0</v>
      </c>
      <c r="M1778" s="200">
        <f t="shared" si="245"/>
        <v>0</v>
      </c>
      <c r="O1778" s="77" t="b">
        <f t="shared" si="240"/>
        <v>0</v>
      </c>
      <c r="P1778" s="77" t="b">
        <f t="shared" si="241"/>
        <v>0</v>
      </c>
      <c r="Q1778" s="77" t="b">
        <f t="shared" si="242"/>
        <v>0</v>
      </c>
      <c r="R1778" s="77">
        <f t="shared" si="243"/>
        <v>0</v>
      </c>
      <c r="T1778" s="77">
        <v>1767</v>
      </c>
    </row>
    <row r="1779" spans="1:20" s="5" customFormat="1" hidden="1" outlineLevel="1">
      <c r="A1779" s="29"/>
      <c r="B1779" s="606">
        <v>400</v>
      </c>
      <c r="C1779" s="607">
        <v>421</v>
      </c>
      <c r="D1779" s="146">
        <v>46</v>
      </c>
      <c r="E1779" s="124" t="s">
        <v>938</v>
      </c>
      <c r="F1779" s="273" t="s">
        <v>1286</v>
      </c>
      <c r="G1779" s="904">
        <v>1</v>
      </c>
      <c r="H1779" s="32" t="s">
        <v>786</v>
      </c>
      <c r="I1779" s="315"/>
      <c r="J1779" s="159">
        <v>0</v>
      </c>
      <c r="K1779" s="58">
        <v>0</v>
      </c>
      <c r="L1779" s="199">
        <v>0</v>
      </c>
      <c r="M1779" s="200">
        <f t="shared" si="245"/>
        <v>0</v>
      </c>
      <c r="O1779" s="77" t="b">
        <f t="shared" si="240"/>
        <v>0</v>
      </c>
      <c r="P1779" s="77" t="b">
        <f t="shared" si="241"/>
        <v>0</v>
      </c>
      <c r="Q1779" s="77" t="b">
        <f t="shared" si="242"/>
        <v>0</v>
      </c>
      <c r="R1779" s="77">
        <f t="shared" si="243"/>
        <v>0</v>
      </c>
      <c r="T1779" s="77">
        <v>1768</v>
      </c>
    </row>
    <row r="1780" spans="1:20" s="5" customFormat="1" ht="78.75" hidden="1" outlineLevel="1">
      <c r="A1780" s="29"/>
      <c r="B1780" s="606">
        <v>400</v>
      </c>
      <c r="C1780" s="607">
        <v>421</v>
      </c>
      <c r="D1780" s="146">
        <v>47</v>
      </c>
      <c r="E1780" s="273" t="s">
        <v>1287</v>
      </c>
      <c r="F1780" s="273" t="s">
        <v>1288</v>
      </c>
      <c r="G1780" s="904">
        <v>1</v>
      </c>
      <c r="H1780" s="32" t="s">
        <v>786</v>
      </c>
      <c r="I1780" s="315"/>
      <c r="J1780" s="159">
        <v>0</v>
      </c>
      <c r="K1780" s="58">
        <v>0</v>
      </c>
      <c r="L1780" s="199">
        <v>0</v>
      </c>
      <c r="M1780" s="200">
        <f t="shared" si="245"/>
        <v>0</v>
      </c>
      <c r="O1780" s="77" t="b">
        <f t="shared" si="240"/>
        <v>0</v>
      </c>
      <c r="P1780" s="77" t="b">
        <f t="shared" si="241"/>
        <v>0</v>
      </c>
      <c r="Q1780" s="77" t="b">
        <f t="shared" si="242"/>
        <v>0</v>
      </c>
      <c r="R1780" s="77">
        <f t="shared" si="243"/>
        <v>0</v>
      </c>
      <c r="T1780" s="77">
        <v>1769</v>
      </c>
    </row>
    <row r="1781" spans="1:20" s="5" customFormat="1" ht="56.25" hidden="1" outlineLevel="1">
      <c r="A1781" s="29"/>
      <c r="B1781" s="606">
        <v>400</v>
      </c>
      <c r="C1781" s="607">
        <v>421</v>
      </c>
      <c r="D1781" s="146">
        <v>48</v>
      </c>
      <c r="E1781" s="273" t="s">
        <v>1289</v>
      </c>
      <c r="F1781" s="273" t="s">
        <v>1290</v>
      </c>
      <c r="G1781" s="904">
        <v>1</v>
      </c>
      <c r="H1781" s="32" t="s">
        <v>786</v>
      </c>
      <c r="I1781" s="315"/>
      <c r="J1781" s="159">
        <v>0</v>
      </c>
      <c r="K1781" s="58">
        <v>0</v>
      </c>
      <c r="L1781" s="199">
        <v>0</v>
      </c>
      <c r="M1781" s="200">
        <f t="shared" si="245"/>
        <v>0</v>
      </c>
      <c r="O1781" s="77" t="b">
        <f t="shared" si="240"/>
        <v>0</v>
      </c>
      <c r="P1781" s="77" t="b">
        <f t="shared" si="241"/>
        <v>0</v>
      </c>
      <c r="Q1781" s="77" t="b">
        <f t="shared" si="242"/>
        <v>0</v>
      </c>
      <c r="R1781" s="77">
        <f t="shared" si="243"/>
        <v>0</v>
      </c>
      <c r="T1781" s="77">
        <v>1770</v>
      </c>
    </row>
    <row r="1782" spans="1:20" s="5" customFormat="1" hidden="1" outlineLevel="1">
      <c r="A1782" s="29"/>
      <c r="B1782" s="606">
        <v>400</v>
      </c>
      <c r="C1782" s="607">
        <v>421</v>
      </c>
      <c r="D1782" s="146">
        <v>49</v>
      </c>
      <c r="E1782" s="124" t="s">
        <v>943</v>
      </c>
      <c r="F1782" s="273" t="s">
        <v>944</v>
      </c>
      <c r="G1782" s="904">
        <v>1</v>
      </c>
      <c r="H1782" s="32" t="s">
        <v>786</v>
      </c>
      <c r="I1782" s="315"/>
      <c r="J1782" s="159">
        <v>0</v>
      </c>
      <c r="K1782" s="58">
        <v>0</v>
      </c>
      <c r="L1782" s="199">
        <v>0</v>
      </c>
      <c r="M1782" s="200">
        <f t="shared" si="245"/>
        <v>0</v>
      </c>
      <c r="O1782" s="77" t="b">
        <f t="shared" si="240"/>
        <v>0</v>
      </c>
      <c r="P1782" s="77" t="b">
        <f t="shared" si="241"/>
        <v>0</v>
      </c>
      <c r="Q1782" s="77" t="b">
        <f t="shared" si="242"/>
        <v>0</v>
      </c>
      <c r="R1782" s="77">
        <f t="shared" si="243"/>
        <v>0</v>
      </c>
      <c r="T1782" s="77">
        <v>1771</v>
      </c>
    </row>
    <row r="1783" spans="1:20" s="5" customFormat="1" hidden="1" outlineLevel="1">
      <c r="A1783" s="29"/>
      <c r="B1783" s="606">
        <v>400</v>
      </c>
      <c r="C1783" s="607">
        <v>421</v>
      </c>
      <c r="D1783" s="146">
        <v>50</v>
      </c>
      <c r="E1783" s="124" t="s">
        <v>1291</v>
      </c>
      <c r="F1783" s="273" t="s">
        <v>1292</v>
      </c>
      <c r="G1783" s="904">
        <v>1</v>
      </c>
      <c r="H1783" s="32" t="s">
        <v>786</v>
      </c>
      <c r="I1783" s="315"/>
      <c r="J1783" s="159">
        <v>0</v>
      </c>
      <c r="K1783" s="58">
        <v>0</v>
      </c>
      <c r="L1783" s="199">
        <v>0</v>
      </c>
      <c r="M1783" s="200">
        <f t="shared" si="245"/>
        <v>0</v>
      </c>
      <c r="O1783" s="77" t="b">
        <f t="shared" si="240"/>
        <v>0</v>
      </c>
      <c r="P1783" s="77" t="b">
        <f t="shared" si="241"/>
        <v>0</v>
      </c>
      <c r="Q1783" s="77" t="b">
        <f t="shared" si="242"/>
        <v>0</v>
      </c>
      <c r="R1783" s="77">
        <f t="shared" si="243"/>
        <v>0</v>
      </c>
      <c r="T1783" s="77">
        <v>1772</v>
      </c>
    </row>
    <row r="1784" spans="1:20" s="5" customFormat="1" ht="22.5" hidden="1" outlineLevel="1">
      <c r="A1784" s="29"/>
      <c r="B1784" s="606">
        <v>400</v>
      </c>
      <c r="C1784" s="608">
        <v>421</v>
      </c>
      <c r="D1784" s="149">
        <v>51</v>
      </c>
      <c r="E1784" s="124" t="s">
        <v>947</v>
      </c>
      <c r="F1784" s="273" t="s">
        <v>948</v>
      </c>
      <c r="G1784" s="904">
        <v>1</v>
      </c>
      <c r="H1784" s="32" t="s">
        <v>786</v>
      </c>
      <c r="I1784" s="315"/>
      <c r="J1784" s="159">
        <v>0</v>
      </c>
      <c r="K1784" s="58">
        <v>0</v>
      </c>
      <c r="L1784" s="199">
        <v>0</v>
      </c>
      <c r="M1784" s="200">
        <f t="shared" si="245"/>
        <v>0</v>
      </c>
      <c r="O1784" s="77" t="b">
        <f t="shared" si="240"/>
        <v>0</v>
      </c>
      <c r="P1784" s="77" t="b">
        <f t="shared" si="241"/>
        <v>0</v>
      </c>
      <c r="Q1784" s="77" t="b">
        <f t="shared" si="242"/>
        <v>0</v>
      </c>
      <c r="R1784" s="77">
        <f t="shared" si="243"/>
        <v>0</v>
      </c>
      <c r="T1784" s="77">
        <v>1773</v>
      </c>
    </row>
    <row r="1785" spans="1:20" s="5" customFormat="1" ht="13.5" hidden="1" outlineLevel="1" thickBot="1">
      <c r="A1785" s="135"/>
      <c r="B1785" s="650"/>
      <c r="C1785" s="651"/>
      <c r="D1785" s="177"/>
      <c r="E1785" s="519"/>
      <c r="F1785" s="519"/>
      <c r="G1785" s="930"/>
      <c r="H1785" s="768"/>
      <c r="I1785" s="520"/>
      <c r="J1785" s="159"/>
      <c r="K1785" s="159"/>
      <c r="L1785" s="232"/>
      <c r="M1785" s="512"/>
      <c r="O1785" s="77" t="b">
        <f t="shared" si="240"/>
        <v>1</v>
      </c>
      <c r="P1785" s="77" t="b">
        <f t="shared" si="241"/>
        <v>1</v>
      </c>
      <c r="Q1785" s="77" t="b">
        <f t="shared" si="242"/>
        <v>1</v>
      </c>
      <c r="R1785" s="77">
        <f t="shared" si="243"/>
        <v>0</v>
      </c>
      <c r="T1785" s="77">
        <v>1774</v>
      </c>
    </row>
    <row r="1786" spans="1:20" s="5" customFormat="1" ht="13.5" hidden="1" outlineLevel="1" thickBot="1">
      <c r="A1786" s="40"/>
      <c r="B1786" s="643"/>
      <c r="C1786" s="623"/>
      <c r="D1786" s="434"/>
      <c r="E1786" s="91" t="s">
        <v>1293</v>
      </c>
      <c r="F1786" s="91" t="s">
        <v>227</v>
      </c>
      <c r="G1786" s="915"/>
      <c r="H1786" s="294"/>
      <c r="I1786" s="452"/>
      <c r="J1786" s="95"/>
      <c r="K1786" s="95"/>
      <c r="L1786" s="213"/>
      <c r="M1786" s="226">
        <f>SUM(M1717:M1785)</f>
        <v>0</v>
      </c>
      <c r="O1786" s="77" t="b">
        <f t="shared" si="240"/>
        <v>1</v>
      </c>
      <c r="P1786" s="77" t="b">
        <f t="shared" si="241"/>
        <v>1</v>
      </c>
      <c r="Q1786" s="77" t="b">
        <f t="shared" si="242"/>
        <v>0</v>
      </c>
      <c r="R1786" s="77" t="str">
        <f t="shared" si="243"/>
        <v>!!!</v>
      </c>
      <c r="T1786" s="77">
        <v>1775</v>
      </c>
    </row>
    <row r="1787" spans="1:20" s="5" customFormat="1" ht="15.75" hidden="1" outlineLevel="1" thickBot="1">
      <c r="A1787" s="581"/>
      <c r="B1787" s="631">
        <v>400</v>
      </c>
      <c r="C1787" s="649">
        <v>429</v>
      </c>
      <c r="D1787" s="566"/>
      <c r="E1787" s="99" t="s">
        <v>23</v>
      </c>
      <c r="F1787" s="99" t="s">
        <v>197</v>
      </c>
      <c r="G1787" s="917"/>
      <c r="H1787" s="100"/>
      <c r="I1787" s="334"/>
      <c r="J1787" s="299"/>
      <c r="K1787" s="101"/>
      <c r="L1787" s="216"/>
      <c r="M1787" s="217"/>
      <c r="O1787" s="77" t="b">
        <f t="shared" si="240"/>
        <v>1</v>
      </c>
      <c r="P1787" s="77" t="b">
        <f t="shared" si="241"/>
        <v>1</v>
      </c>
      <c r="Q1787" s="77" t="b">
        <f t="shared" si="242"/>
        <v>1</v>
      </c>
      <c r="R1787" s="77">
        <f t="shared" si="243"/>
        <v>0</v>
      </c>
      <c r="T1787" s="77">
        <v>1776</v>
      </c>
    </row>
    <row r="1788" spans="1:20" s="5" customFormat="1" hidden="1" outlineLevel="1">
      <c r="A1788" s="29"/>
      <c r="B1788" s="613"/>
      <c r="C1788" s="652"/>
      <c r="D1788" s="30"/>
      <c r="E1788" s="31"/>
      <c r="F1788" s="31"/>
      <c r="G1788" s="904"/>
      <c r="H1788" s="32"/>
      <c r="I1788" s="315"/>
      <c r="J1788" s="159"/>
      <c r="K1788" s="58"/>
      <c r="L1788" s="199"/>
      <c r="M1788" s="200"/>
      <c r="O1788" s="77" t="b">
        <f t="shared" si="240"/>
        <v>1</v>
      </c>
      <c r="P1788" s="77" t="b">
        <f t="shared" si="241"/>
        <v>1</v>
      </c>
      <c r="Q1788" s="77" t="b">
        <f t="shared" si="242"/>
        <v>1</v>
      </c>
      <c r="R1788" s="77">
        <f t="shared" si="243"/>
        <v>0</v>
      </c>
      <c r="T1788" s="77">
        <v>1777</v>
      </c>
    </row>
    <row r="1789" spans="1:20" s="5" customFormat="1" hidden="1" outlineLevel="1">
      <c r="A1789" s="29"/>
      <c r="B1789" s="613"/>
      <c r="C1789" s="617"/>
      <c r="D1789" s="30"/>
      <c r="E1789" s="50" t="s">
        <v>971</v>
      </c>
      <c r="F1789" s="50" t="s">
        <v>972</v>
      </c>
      <c r="G1789" s="904"/>
      <c r="H1789" s="32"/>
      <c r="I1789" s="315"/>
      <c r="J1789" s="159"/>
      <c r="K1789" s="58"/>
      <c r="L1789" s="199"/>
      <c r="M1789" s="200"/>
      <c r="O1789" s="77" t="b">
        <f t="shared" si="240"/>
        <v>1</v>
      </c>
      <c r="P1789" s="77" t="b">
        <f t="shared" si="241"/>
        <v>1</v>
      </c>
      <c r="Q1789" s="77" t="b">
        <f t="shared" si="242"/>
        <v>1</v>
      </c>
      <c r="R1789" s="77">
        <f t="shared" si="243"/>
        <v>0</v>
      </c>
      <c r="T1789" s="77">
        <v>1778</v>
      </c>
    </row>
    <row r="1790" spans="1:20" s="5" customFormat="1" hidden="1" outlineLevel="1">
      <c r="A1790" s="29"/>
      <c r="B1790" s="613"/>
      <c r="C1790" s="617"/>
      <c r="D1790" s="30"/>
      <c r="E1790" s="31"/>
      <c r="F1790" s="31"/>
      <c r="G1790" s="904"/>
      <c r="H1790" s="32"/>
      <c r="I1790" s="315"/>
      <c r="J1790" s="159"/>
      <c r="K1790" s="58"/>
      <c r="L1790" s="199"/>
      <c r="M1790" s="200"/>
      <c r="O1790" s="77" t="b">
        <f t="shared" si="240"/>
        <v>1</v>
      </c>
      <c r="P1790" s="77" t="b">
        <f t="shared" si="241"/>
        <v>1</v>
      </c>
      <c r="Q1790" s="77" t="b">
        <f t="shared" si="242"/>
        <v>1</v>
      </c>
      <c r="R1790" s="77">
        <f t="shared" si="243"/>
        <v>0</v>
      </c>
      <c r="T1790" s="77">
        <v>1779</v>
      </c>
    </row>
    <row r="1791" spans="1:20" s="5" customFormat="1" hidden="1" outlineLevel="1">
      <c r="A1791" s="29"/>
      <c r="B1791" s="613"/>
      <c r="C1791" s="617"/>
      <c r="D1791" s="30"/>
      <c r="E1791" s="277" t="s">
        <v>973</v>
      </c>
      <c r="F1791" s="277" t="s">
        <v>974</v>
      </c>
      <c r="G1791" s="904"/>
      <c r="H1791" s="32"/>
      <c r="I1791" s="315"/>
      <c r="J1791" s="159"/>
      <c r="K1791" s="58"/>
      <c r="L1791" s="199"/>
      <c r="M1791" s="200"/>
      <c r="O1791" s="77" t="b">
        <f t="shared" si="240"/>
        <v>1</v>
      </c>
      <c r="P1791" s="77" t="b">
        <f t="shared" si="241"/>
        <v>1</v>
      </c>
      <c r="Q1791" s="77" t="b">
        <f t="shared" si="242"/>
        <v>1</v>
      </c>
      <c r="R1791" s="77">
        <f t="shared" si="243"/>
        <v>0</v>
      </c>
      <c r="T1791" s="77">
        <v>1780</v>
      </c>
    </row>
    <row r="1792" spans="1:20" s="5" customFormat="1" ht="22.5" hidden="1" outlineLevel="1">
      <c r="A1792" s="29"/>
      <c r="B1792" s="613"/>
      <c r="C1792" s="617"/>
      <c r="D1792" s="30"/>
      <c r="E1792" s="31" t="s">
        <v>975</v>
      </c>
      <c r="F1792" s="31" t="s">
        <v>976</v>
      </c>
      <c r="G1792" s="904"/>
      <c r="H1792" s="32"/>
      <c r="I1792" s="315"/>
      <c r="J1792" s="159"/>
      <c r="K1792" s="58"/>
      <c r="L1792" s="199"/>
      <c r="M1792" s="200"/>
      <c r="O1792" s="77" t="b">
        <f t="shared" si="240"/>
        <v>1</v>
      </c>
      <c r="P1792" s="77" t="b">
        <f t="shared" si="241"/>
        <v>1</v>
      </c>
      <c r="Q1792" s="77" t="b">
        <f t="shared" si="242"/>
        <v>1</v>
      </c>
      <c r="R1792" s="77">
        <f t="shared" si="243"/>
        <v>0</v>
      </c>
      <c r="T1792" s="77">
        <v>1781</v>
      </c>
    </row>
    <row r="1793" spans="1:20" s="5" customFormat="1" ht="45" hidden="1" outlineLevel="1">
      <c r="A1793" s="29"/>
      <c r="B1793" s="613"/>
      <c r="C1793" s="617"/>
      <c r="D1793" s="30"/>
      <c r="E1793" s="31" t="s">
        <v>977</v>
      </c>
      <c r="F1793" s="31" t="s">
        <v>978</v>
      </c>
      <c r="G1793" s="904"/>
      <c r="H1793" s="32"/>
      <c r="I1793" s="315"/>
      <c r="J1793" s="159"/>
      <c r="K1793" s="58"/>
      <c r="L1793" s="199"/>
      <c r="M1793" s="200"/>
      <c r="O1793" s="77" t="b">
        <f t="shared" si="240"/>
        <v>1</v>
      </c>
      <c r="P1793" s="77" t="b">
        <f t="shared" si="241"/>
        <v>1</v>
      </c>
      <c r="Q1793" s="77" t="b">
        <f t="shared" si="242"/>
        <v>1</v>
      </c>
      <c r="R1793" s="77">
        <f t="shared" si="243"/>
        <v>0</v>
      </c>
      <c r="T1793" s="77">
        <v>1782</v>
      </c>
    </row>
    <row r="1794" spans="1:20" s="5" customFormat="1" ht="22.5" hidden="1" outlineLevel="1">
      <c r="A1794" s="29"/>
      <c r="B1794" s="613"/>
      <c r="C1794" s="617"/>
      <c r="D1794" s="30"/>
      <c r="E1794" s="38" t="s">
        <v>979</v>
      </c>
      <c r="F1794" s="38" t="s">
        <v>980</v>
      </c>
      <c r="G1794" s="904"/>
      <c r="H1794" s="32"/>
      <c r="I1794" s="315"/>
      <c r="J1794" s="159"/>
      <c r="K1794" s="58"/>
      <c r="L1794" s="199"/>
      <c r="M1794" s="200"/>
      <c r="O1794" s="77" t="b">
        <f t="shared" si="240"/>
        <v>1</v>
      </c>
      <c r="P1794" s="77" t="b">
        <f t="shared" si="241"/>
        <v>1</v>
      </c>
      <c r="Q1794" s="77" t="b">
        <f t="shared" si="242"/>
        <v>1</v>
      </c>
      <c r="R1794" s="77">
        <f t="shared" si="243"/>
        <v>0</v>
      </c>
      <c r="T1794" s="77">
        <v>1783</v>
      </c>
    </row>
    <row r="1795" spans="1:20" s="5" customFormat="1" hidden="1" outlineLevel="1">
      <c r="A1795" s="29"/>
      <c r="B1795" s="613"/>
      <c r="C1795" s="617"/>
      <c r="D1795" s="30"/>
      <c r="E1795" s="286" t="s">
        <v>981</v>
      </c>
      <c r="F1795" s="286" t="s">
        <v>982</v>
      </c>
      <c r="G1795" s="904"/>
      <c r="H1795" s="32"/>
      <c r="I1795" s="315"/>
      <c r="J1795" s="159"/>
      <c r="K1795" s="58"/>
      <c r="L1795" s="199"/>
      <c r="M1795" s="200"/>
      <c r="O1795" s="77" t="b">
        <f t="shared" si="240"/>
        <v>1</v>
      </c>
      <c r="P1795" s="77" t="b">
        <f t="shared" si="241"/>
        <v>1</v>
      </c>
      <c r="Q1795" s="77" t="b">
        <f t="shared" si="242"/>
        <v>1</v>
      </c>
      <c r="R1795" s="77">
        <f t="shared" si="243"/>
        <v>0</v>
      </c>
      <c r="T1795" s="77">
        <v>1784</v>
      </c>
    </row>
    <row r="1796" spans="1:20" s="5" customFormat="1" ht="22.5" hidden="1" outlineLevel="1">
      <c r="A1796" s="29"/>
      <c r="B1796" s="613"/>
      <c r="C1796" s="617"/>
      <c r="D1796" s="30"/>
      <c r="E1796" s="38" t="s">
        <v>983</v>
      </c>
      <c r="F1796" s="38" t="s">
        <v>984</v>
      </c>
      <c r="G1796" s="904"/>
      <c r="H1796" s="32"/>
      <c r="I1796" s="315"/>
      <c r="J1796" s="159"/>
      <c r="K1796" s="58"/>
      <c r="L1796" s="199"/>
      <c r="M1796" s="200"/>
      <c r="O1796" s="77" t="b">
        <f t="shared" si="240"/>
        <v>1</v>
      </c>
      <c r="P1796" s="77" t="b">
        <f t="shared" si="241"/>
        <v>1</v>
      </c>
      <c r="Q1796" s="77" t="b">
        <f t="shared" si="242"/>
        <v>1</v>
      </c>
      <c r="R1796" s="77">
        <f t="shared" si="243"/>
        <v>0</v>
      </c>
      <c r="T1796" s="77">
        <v>1785</v>
      </c>
    </row>
    <row r="1797" spans="1:20" s="5" customFormat="1" ht="33.75" hidden="1" outlineLevel="1">
      <c r="A1797" s="29"/>
      <c r="B1797" s="613"/>
      <c r="C1797" s="617"/>
      <c r="D1797" s="30"/>
      <c r="E1797" s="38" t="s">
        <v>985</v>
      </c>
      <c r="F1797" s="38" t="s">
        <v>986</v>
      </c>
      <c r="G1797" s="904"/>
      <c r="H1797" s="32"/>
      <c r="I1797" s="315"/>
      <c r="J1797" s="159"/>
      <c r="K1797" s="58"/>
      <c r="L1797" s="199"/>
      <c r="M1797" s="200"/>
      <c r="O1797" s="77" t="b">
        <f t="shared" si="240"/>
        <v>1</v>
      </c>
      <c r="P1797" s="77" t="b">
        <f t="shared" si="241"/>
        <v>1</v>
      </c>
      <c r="Q1797" s="77" t="b">
        <f t="shared" si="242"/>
        <v>1</v>
      </c>
      <c r="R1797" s="77">
        <f t="shared" si="243"/>
        <v>0</v>
      </c>
      <c r="T1797" s="77">
        <v>1786</v>
      </c>
    </row>
    <row r="1798" spans="1:20" s="5" customFormat="1" ht="45" hidden="1" outlineLevel="1">
      <c r="A1798" s="29"/>
      <c r="B1798" s="613"/>
      <c r="C1798" s="617"/>
      <c r="D1798" s="30"/>
      <c r="E1798" s="38" t="s">
        <v>987</v>
      </c>
      <c r="F1798" s="38" t="s">
        <v>988</v>
      </c>
      <c r="G1798" s="904"/>
      <c r="H1798" s="32"/>
      <c r="I1798" s="315"/>
      <c r="J1798" s="159"/>
      <c r="K1798" s="58"/>
      <c r="L1798" s="199"/>
      <c r="M1798" s="200"/>
      <c r="O1798" s="77" t="b">
        <f t="shared" si="240"/>
        <v>1</v>
      </c>
      <c r="P1798" s="77" t="b">
        <f t="shared" si="241"/>
        <v>1</v>
      </c>
      <c r="Q1798" s="77" t="b">
        <f t="shared" si="242"/>
        <v>1</v>
      </c>
      <c r="R1798" s="77">
        <f t="shared" si="243"/>
        <v>0</v>
      </c>
      <c r="T1798" s="77">
        <v>1787</v>
      </c>
    </row>
    <row r="1799" spans="1:20" s="5" customFormat="1" hidden="1" outlineLevel="1">
      <c r="A1799" s="29"/>
      <c r="B1799" s="613"/>
      <c r="C1799" s="617"/>
      <c r="D1799" s="30"/>
      <c r="E1799" s="38" t="s">
        <v>989</v>
      </c>
      <c r="F1799" s="38" t="s">
        <v>990</v>
      </c>
      <c r="G1799" s="904"/>
      <c r="H1799" s="32"/>
      <c r="I1799" s="315"/>
      <c r="J1799" s="159"/>
      <c r="K1799" s="58"/>
      <c r="L1799" s="199"/>
      <c r="M1799" s="200"/>
      <c r="O1799" s="77" t="b">
        <f t="shared" si="240"/>
        <v>1</v>
      </c>
      <c r="P1799" s="77" t="b">
        <f t="shared" si="241"/>
        <v>1</v>
      </c>
      <c r="Q1799" s="77" t="b">
        <f t="shared" si="242"/>
        <v>1</v>
      </c>
      <c r="R1799" s="77">
        <f t="shared" si="243"/>
        <v>0</v>
      </c>
      <c r="T1799" s="77">
        <v>1788</v>
      </c>
    </row>
    <row r="1800" spans="1:20" s="5" customFormat="1" ht="22.5" hidden="1" outlineLevel="1">
      <c r="A1800" s="29"/>
      <c r="B1800" s="613"/>
      <c r="C1800" s="617"/>
      <c r="D1800" s="30"/>
      <c r="E1800" s="38" t="s">
        <v>991</v>
      </c>
      <c r="F1800" s="38" t="s">
        <v>992</v>
      </c>
      <c r="G1800" s="904"/>
      <c r="H1800" s="32"/>
      <c r="I1800" s="315"/>
      <c r="J1800" s="159"/>
      <c r="K1800" s="58"/>
      <c r="L1800" s="199"/>
      <c r="M1800" s="200"/>
      <c r="O1800" s="77" t="b">
        <f t="shared" si="240"/>
        <v>1</v>
      </c>
      <c r="P1800" s="77" t="b">
        <f t="shared" si="241"/>
        <v>1</v>
      </c>
      <c r="Q1800" s="77" t="b">
        <f t="shared" si="242"/>
        <v>1</v>
      </c>
      <c r="R1800" s="77">
        <f t="shared" si="243"/>
        <v>0</v>
      </c>
      <c r="T1800" s="77">
        <v>1789</v>
      </c>
    </row>
    <row r="1801" spans="1:20" s="5" customFormat="1" ht="45" hidden="1" outlineLevel="1">
      <c r="A1801" s="29"/>
      <c r="B1801" s="613"/>
      <c r="C1801" s="617"/>
      <c r="D1801" s="30"/>
      <c r="E1801" s="38" t="s">
        <v>993</v>
      </c>
      <c r="F1801" s="38" t="s">
        <v>994</v>
      </c>
      <c r="G1801" s="904"/>
      <c r="H1801" s="32"/>
      <c r="I1801" s="315"/>
      <c r="J1801" s="159"/>
      <c r="K1801" s="58"/>
      <c r="L1801" s="199"/>
      <c r="M1801" s="200"/>
      <c r="O1801" s="77" t="b">
        <f t="shared" si="240"/>
        <v>1</v>
      </c>
      <c r="P1801" s="77" t="b">
        <f t="shared" si="241"/>
        <v>1</v>
      </c>
      <c r="Q1801" s="77" t="b">
        <f t="shared" si="242"/>
        <v>1</v>
      </c>
      <c r="R1801" s="77">
        <f t="shared" si="243"/>
        <v>0</v>
      </c>
      <c r="T1801" s="77">
        <v>1790</v>
      </c>
    </row>
    <row r="1802" spans="1:20" s="5" customFormat="1" ht="67.5" hidden="1" outlineLevel="1">
      <c r="A1802" s="29"/>
      <c r="B1802" s="613"/>
      <c r="C1802" s="617"/>
      <c r="D1802" s="30"/>
      <c r="E1802" s="38" t="s">
        <v>995</v>
      </c>
      <c r="F1802" s="38" t="s">
        <v>996</v>
      </c>
      <c r="G1802" s="904"/>
      <c r="H1802" s="32"/>
      <c r="I1802" s="315"/>
      <c r="J1802" s="159"/>
      <c r="K1802" s="58"/>
      <c r="L1802" s="199"/>
      <c r="M1802" s="200"/>
      <c r="O1802" s="77" t="b">
        <f t="shared" si="240"/>
        <v>1</v>
      </c>
      <c r="P1802" s="77" t="b">
        <f t="shared" si="241"/>
        <v>1</v>
      </c>
      <c r="Q1802" s="77" t="b">
        <f t="shared" si="242"/>
        <v>1</v>
      </c>
      <c r="R1802" s="77">
        <f t="shared" si="243"/>
        <v>0</v>
      </c>
      <c r="T1802" s="77">
        <v>1791</v>
      </c>
    </row>
    <row r="1803" spans="1:20" s="5" customFormat="1" ht="33.75" hidden="1" outlineLevel="1">
      <c r="A1803" s="29"/>
      <c r="B1803" s="613"/>
      <c r="C1803" s="617"/>
      <c r="D1803" s="30"/>
      <c r="E1803" s="38" t="s">
        <v>997</v>
      </c>
      <c r="F1803" s="38" t="s">
        <v>998</v>
      </c>
      <c r="G1803" s="904"/>
      <c r="H1803" s="32"/>
      <c r="I1803" s="315"/>
      <c r="J1803" s="159"/>
      <c r="K1803" s="58"/>
      <c r="L1803" s="199"/>
      <c r="M1803" s="200"/>
      <c r="O1803" s="77" t="b">
        <f t="shared" si="240"/>
        <v>1</v>
      </c>
      <c r="P1803" s="77" t="b">
        <f t="shared" si="241"/>
        <v>1</v>
      </c>
      <c r="Q1803" s="77" t="b">
        <f t="shared" si="242"/>
        <v>1</v>
      </c>
      <c r="R1803" s="77">
        <f t="shared" si="243"/>
        <v>0</v>
      </c>
      <c r="T1803" s="77">
        <v>1792</v>
      </c>
    </row>
    <row r="1804" spans="1:20" s="5" customFormat="1" ht="33.75" hidden="1" outlineLevel="1">
      <c r="A1804" s="29"/>
      <c r="B1804" s="613"/>
      <c r="C1804" s="617"/>
      <c r="D1804" s="30"/>
      <c r="E1804" s="31" t="s">
        <v>999</v>
      </c>
      <c r="F1804" s="31" t="s">
        <v>999</v>
      </c>
      <c r="G1804" s="904"/>
      <c r="H1804" s="32"/>
      <c r="I1804" s="315"/>
      <c r="J1804" s="159"/>
      <c r="K1804" s="58"/>
      <c r="L1804" s="199"/>
      <c r="M1804" s="200"/>
      <c r="O1804" s="77" t="b">
        <f t="shared" si="240"/>
        <v>1</v>
      </c>
      <c r="P1804" s="77" t="b">
        <f t="shared" si="241"/>
        <v>1</v>
      </c>
      <c r="Q1804" s="77" t="b">
        <f t="shared" si="242"/>
        <v>1</v>
      </c>
      <c r="R1804" s="77">
        <f t="shared" si="243"/>
        <v>0</v>
      </c>
      <c r="T1804" s="77">
        <v>1793</v>
      </c>
    </row>
    <row r="1805" spans="1:20" s="5" customFormat="1" ht="22.5" hidden="1" outlineLevel="1">
      <c r="A1805" s="29"/>
      <c r="B1805" s="613"/>
      <c r="C1805" s="617"/>
      <c r="D1805" s="30"/>
      <c r="E1805" s="31" t="s">
        <v>1000</v>
      </c>
      <c r="F1805" s="31" t="s">
        <v>1001</v>
      </c>
      <c r="G1805" s="904"/>
      <c r="H1805" s="32"/>
      <c r="I1805" s="315"/>
      <c r="J1805" s="159"/>
      <c r="K1805" s="58"/>
      <c r="L1805" s="199"/>
      <c r="M1805" s="200"/>
      <c r="O1805" s="77" t="b">
        <f t="shared" si="240"/>
        <v>1</v>
      </c>
      <c r="P1805" s="77" t="b">
        <f t="shared" si="241"/>
        <v>1</v>
      </c>
      <c r="Q1805" s="77" t="b">
        <f t="shared" si="242"/>
        <v>1</v>
      </c>
      <c r="R1805" s="77">
        <f t="shared" si="243"/>
        <v>0</v>
      </c>
      <c r="T1805" s="77">
        <v>1794</v>
      </c>
    </row>
    <row r="1806" spans="1:20" s="5" customFormat="1" ht="45" hidden="1" outlineLevel="1">
      <c r="A1806" s="29"/>
      <c r="B1806" s="613"/>
      <c r="C1806" s="617"/>
      <c r="D1806" s="30"/>
      <c r="E1806" s="31" t="s">
        <v>1002</v>
      </c>
      <c r="F1806" s="31" t="s">
        <v>1003</v>
      </c>
      <c r="G1806" s="904"/>
      <c r="H1806" s="32"/>
      <c r="I1806" s="315"/>
      <c r="J1806" s="159"/>
      <c r="K1806" s="58"/>
      <c r="L1806" s="199"/>
      <c r="M1806" s="200"/>
      <c r="O1806" s="77" t="b">
        <f t="shared" si="240"/>
        <v>1</v>
      </c>
      <c r="P1806" s="77" t="b">
        <f t="shared" si="241"/>
        <v>1</v>
      </c>
      <c r="Q1806" s="77" t="b">
        <f t="shared" si="242"/>
        <v>1</v>
      </c>
      <c r="R1806" s="77">
        <f t="shared" si="243"/>
        <v>0</v>
      </c>
      <c r="T1806" s="77">
        <v>1795</v>
      </c>
    </row>
    <row r="1807" spans="1:20" s="5" customFormat="1" ht="33.75" hidden="1" outlineLevel="1">
      <c r="A1807" s="29"/>
      <c r="B1807" s="613"/>
      <c r="C1807" s="617"/>
      <c r="D1807" s="30"/>
      <c r="E1807" s="31" t="s">
        <v>1004</v>
      </c>
      <c r="F1807" s="31" t="s">
        <v>1005</v>
      </c>
      <c r="G1807" s="904"/>
      <c r="H1807" s="32"/>
      <c r="I1807" s="315"/>
      <c r="J1807" s="159"/>
      <c r="K1807" s="58"/>
      <c r="L1807" s="199"/>
      <c r="M1807" s="200"/>
      <c r="O1807" s="77" t="b">
        <f t="shared" si="240"/>
        <v>1</v>
      </c>
      <c r="P1807" s="77" t="b">
        <f t="shared" si="241"/>
        <v>1</v>
      </c>
      <c r="Q1807" s="77" t="b">
        <f t="shared" si="242"/>
        <v>1</v>
      </c>
      <c r="R1807" s="77">
        <f t="shared" si="243"/>
        <v>0</v>
      </c>
      <c r="T1807" s="77">
        <v>1796</v>
      </c>
    </row>
    <row r="1808" spans="1:20" s="5" customFormat="1" ht="33.75" hidden="1" outlineLevel="1">
      <c r="A1808" s="29"/>
      <c r="B1808" s="613"/>
      <c r="C1808" s="617"/>
      <c r="D1808" s="30"/>
      <c r="E1808" s="31" t="s">
        <v>1006</v>
      </c>
      <c r="F1808" s="31" t="s">
        <v>1007</v>
      </c>
      <c r="G1808" s="904"/>
      <c r="H1808" s="32"/>
      <c r="I1808" s="315"/>
      <c r="J1808" s="159"/>
      <c r="K1808" s="58"/>
      <c r="L1808" s="199"/>
      <c r="M1808" s="200"/>
      <c r="O1808" s="77" t="b">
        <f t="shared" si="240"/>
        <v>1</v>
      </c>
      <c r="P1808" s="77" t="b">
        <f t="shared" si="241"/>
        <v>1</v>
      </c>
      <c r="Q1808" s="77" t="b">
        <f t="shared" si="242"/>
        <v>1</v>
      </c>
      <c r="R1808" s="77">
        <f t="shared" si="243"/>
        <v>0</v>
      </c>
      <c r="T1808" s="77">
        <v>1797</v>
      </c>
    </row>
    <row r="1809" spans="1:20" s="5" customFormat="1" ht="56.25" hidden="1" outlineLevel="1">
      <c r="A1809" s="29"/>
      <c r="B1809" s="613"/>
      <c r="C1809" s="617"/>
      <c r="D1809" s="30"/>
      <c r="E1809" s="31" t="s">
        <v>1008</v>
      </c>
      <c r="F1809" s="31" t="s">
        <v>1009</v>
      </c>
      <c r="G1809" s="904"/>
      <c r="H1809" s="32"/>
      <c r="I1809" s="315"/>
      <c r="J1809" s="159"/>
      <c r="K1809" s="58"/>
      <c r="L1809" s="199"/>
      <c r="M1809" s="200"/>
      <c r="O1809" s="77" t="b">
        <f t="shared" si="240"/>
        <v>1</v>
      </c>
      <c r="P1809" s="77" t="b">
        <f t="shared" si="241"/>
        <v>1</v>
      </c>
      <c r="Q1809" s="77" t="b">
        <f t="shared" si="242"/>
        <v>1</v>
      </c>
      <c r="R1809" s="77">
        <f t="shared" si="243"/>
        <v>0</v>
      </c>
      <c r="T1809" s="77">
        <v>1798</v>
      </c>
    </row>
    <row r="1810" spans="1:20" s="5" customFormat="1" ht="45" hidden="1" outlineLevel="1">
      <c r="A1810" s="29"/>
      <c r="B1810" s="613"/>
      <c r="C1810" s="617"/>
      <c r="D1810" s="30"/>
      <c r="E1810" s="31" t="s">
        <v>1010</v>
      </c>
      <c r="F1810" s="31" t="s">
        <v>1011</v>
      </c>
      <c r="G1810" s="904"/>
      <c r="H1810" s="32"/>
      <c r="I1810" s="315"/>
      <c r="J1810" s="159"/>
      <c r="K1810" s="58"/>
      <c r="L1810" s="199"/>
      <c r="M1810" s="200"/>
      <c r="O1810" s="77" t="b">
        <f t="shared" si="240"/>
        <v>1</v>
      </c>
      <c r="P1810" s="77" t="b">
        <f t="shared" si="241"/>
        <v>1</v>
      </c>
      <c r="Q1810" s="77" t="b">
        <f t="shared" si="242"/>
        <v>1</v>
      </c>
      <c r="R1810" s="77">
        <f t="shared" si="243"/>
        <v>0</v>
      </c>
      <c r="T1810" s="77">
        <v>1799</v>
      </c>
    </row>
    <row r="1811" spans="1:20" s="5" customFormat="1" ht="67.5" hidden="1" outlineLevel="1">
      <c r="A1811" s="29"/>
      <c r="B1811" s="613"/>
      <c r="C1811" s="617"/>
      <c r="D1811" s="30"/>
      <c r="E1811" s="31" t="s">
        <v>1012</v>
      </c>
      <c r="F1811" s="31" t="s">
        <v>1013</v>
      </c>
      <c r="G1811" s="904"/>
      <c r="H1811" s="32"/>
      <c r="I1811" s="315"/>
      <c r="J1811" s="159"/>
      <c r="K1811" s="58"/>
      <c r="L1811" s="199"/>
      <c r="M1811" s="200"/>
      <c r="O1811" s="77" t="b">
        <f t="shared" ref="O1811:O1874" si="246">ISBLANK(D1811)</f>
        <v>1</v>
      </c>
      <c r="P1811" s="77" t="b">
        <f t="shared" ref="P1811:P1874" si="247">ISBLANK(G1811)</f>
        <v>1</v>
      </c>
      <c r="Q1811" s="77" t="b">
        <f t="shared" ref="Q1811:Q1874" si="248">ISBLANK(M1811)</f>
        <v>1</v>
      </c>
      <c r="R1811" s="77">
        <f t="shared" ref="R1811:R1874" si="249">IF(AND(O1811=P1811,O1811=Q1811),,"!!!")</f>
        <v>0</v>
      </c>
      <c r="T1811" s="77">
        <v>1800</v>
      </c>
    </row>
    <row r="1812" spans="1:20" s="5" customFormat="1" ht="22.5" hidden="1" outlineLevel="1">
      <c r="A1812" s="29"/>
      <c r="B1812" s="613"/>
      <c r="C1812" s="617"/>
      <c r="D1812" s="30"/>
      <c r="E1812" s="31" t="s">
        <v>1014</v>
      </c>
      <c r="F1812" s="31" t="s">
        <v>1015</v>
      </c>
      <c r="G1812" s="904"/>
      <c r="H1812" s="32"/>
      <c r="I1812" s="315"/>
      <c r="J1812" s="159"/>
      <c r="K1812" s="58"/>
      <c r="L1812" s="199"/>
      <c r="M1812" s="200"/>
      <c r="O1812" s="77" t="b">
        <f t="shared" si="246"/>
        <v>1</v>
      </c>
      <c r="P1812" s="77" t="b">
        <f t="shared" si="247"/>
        <v>1</v>
      </c>
      <c r="Q1812" s="77" t="b">
        <f t="shared" si="248"/>
        <v>1</v>
      </c>
      <c r="R1812" s="77">
        <f t="shared" si="249"/>
        <v>0</v>
      </c>
      <c r="T1812" s="77">
        <v>1801</v>
      </c>
    </row>
    <row r="1813" spans="1:20" s="5" customFormat="1" ht="33.75" hidden="1" outlineLevel="1">
      <c r="A1813" s="29"/>
      <c r="B1813" s="613"/>
      <c r="C1813" s="617"/>
      <c r="D1813" s="30"/>
      <c r="E1813" s="31" t="s">
        <v>1016</v>
      </c>
      <c r="F1813" s="31" t="s">
        <v>1017</v>
      </c>
      <c r="G1813" s="904"/>
      <c r="H1813" s="32"/>
      <c r="I1813" s="315"/>
      <c r="J1813" s="159"/>
      <c r="K1813" s="58"/>
      <c r="L1813" s="199"/>
      <c r="M1813" s="200"/>
      <c r="O1813" s="77" t="b">
        <f t="shared" si="246"/>
        <v>1</v>
      </c>
      <c r="P1813" s="77" t="b">
        <f t="shared" si="247"/>
        <v>1</v>
      </c>
      <c r="Q1813" s="77" t="b">
        <f t="shared" si="248"/>
        <v>1</v>
      </c>
      <c r="R1813" s="77">
        <f t="shared" si="249"/>
        <v>0</v>
      </c>
      <c r="T1813" s="77">
        <v>1802</v>
      </c>
    </row>
    <row r="1814" spans="1:20" s="5" customFormat="1" hidden="1" outlineLevel="1">
      <c r="A1814" s="29"/>
      <c r="B1814" s="613"/>
      <c r="C1814" s="617"/>
      <c r="D1814" s="30"/>
      <c r="E1814" s="31" t="s">
        <v>1018</v>
      </c>
      <c r="F1814" s="31" t="s">
        <v>1019</v>
      </c>
      <c r="G1814" s="904"/>
      <c r="H1814" s="32"/>
      <c r="I1814" s="315"/>
      <c r="J1814" s="159"/>
      <c r="K1814" s="58"/>
      <c r="L1814" s="199"/>
      <c r="M1814" s="200"/>
      <c r="O1814" s="77" t="b">
        <f t="shared" si="246"/>
        <v>1</v>
      </c>
      <c r="P1814" s="77" t="b">
        <f t="shared" si="247"/>
        <v>1</v>
      </c>
      <c r="Q1814" s="77" t="b">
        <f t="shared" si="248"/>
        <v>1</v>
      </c>
      <c r="R1814" s="77">
        <f t="shared" si="249"/>
        <v>0</v>
      </c>
      <c r="T1814" s="77">
        <v>1803</v>
      </c>
    </row>
    <row r="1815" spans="1:20" s="5" customFormat="1" hidden="1" outlineLevel="1">
      <c r="A1815" s="29"/>
      <c r="B1815" s="613"/>
      <c r="C1815" s="617"/>
      <c r="D1815" s="30"/>
      <c r="E1815" s="31" t="s">
        <v>1020</v>
      </c>
      <c r="F1815" s="31" t="s">
        <v>1021</v>
      </c>
      <c r="G1815" s="904"/>
      <c r="H1815" s="32"/>
      <c r="I1815" s="315"/>
      <c r="J1815" s="159"/>
      <c r="K1815" s="58"/>
      <c r="L1815" s="199"/>
      <c r="M1815" s="200"/>
      <c r="O1815" s="77" t="b">
        <f t="shared" si="246"/>
        <v>1</v>
      </c>
      <c r="P1815" s="77" t="b">
        <f t="shared" si="247"/>
        <v>1</v>
      </c>
      <c r="Q1815" s="77" t="b">
        <f t="shared" si="248"/>
        <v>1</v>
      </c>
      <c r="R1815" s="77">
        <f t="shared" si="249"/>
        <v>0</v>
      </c>
      <c r="T1815" s="77">
        <v>1804</v>
      </c>
    </row>
    <row r="1816" spans="1:20" s="5" customFormat="1" ht="22.5" hidden="1" outlineLevel="1">
      <c r="A1816" s="29"/>
      <c r="B1816" s="613"/>
      <c r="C1816" s="617"/>
      <c r="D1816" s="30"/>
      <c r="E1816" s="31" t="s">
        <v>1022</v>
      </c>
      <c r="F1816" s="31" t="s">
        <v>1023</v>
      </c>
      <c r="G1816" s="904"/>
      <c r="H1816" s="32"/>
      <c r="I1816" s="315"/>
      <c r="J1816" s="159"/>
      <c r="K1816" s="58"/>
      <c r="L1816" s="199"/>
      <c r="M1816" s="200"/>
      <c r="O1816" s="77" t="b">
        <f t="shared" si="246"/>
        <v>1</v>
      </c>
      <c r="P1816" s="77" t="b">
        <f t="shared" si="247"/>
        <v>1</v>
      </c>
      <c r="Q1816" s="77" t="b">
        <f t="shared" si="248"/>
        <v>1</v>
      </c>
      <c r="R1816" s="77">
        <f t="shared" si="249"/>
        <v>0</v>
      </c>
      <c r="T1816" s="77">
        <v>1805</v>
      </c>
    </row>
    <row r="1817" spans="1:20" s="5" customFormat="1" ht="33.75" hidden="1" outlineLevel="1">
      <c r="A1817" s="29"/>
      <c r="B1817" s="613"/>
      <c r="C1817" s="617"/>
      <c r="D1817" s="30"/>
      <c r="E1817" s="31" t="s">
        <v>1024</v>
      </c>
      <c r="F1817" s="31" t="s">
        <v>1025</v>
      </c>
      <c r="G1817" s="904"/>
      <c r="H1817" s="32"/>
      <c r="I1817" s="315"/>
      <c r="J1817" s="159"/>
      <c r="K1817" s="58"/>
      <c r="L1817" s="199"/>
      <c r="M1817" s="200"/>
      <c r="O1817" s="77" t="b">
        <f t="shared" si="246"/>
        <v>1</v>
      </c>
      <c r="P1817" s="77" t="b">
        <f t="shared" si="247"/>
        <v>1</v>
      </c>
      <c r="Q1817" s="77" t="b">
        <f t="shared" si="248"/>
        <v>1</v>
      </c>
      <c r="R1817" s="77">
        <f t="shared" si="249"/>
        <v>0</v>
      </c>
      <c r="T1817" s="77">
        <v>1806</v>
      </c>
    </row>
    <row r="1818" spans="1:20" s="5" customFormat="1" ht="33.75" hidden="1" outlineLevel="1">
      <c r="A1818" s="29"/>
      <c r="B1818" s="613"/>
      <c r="C1818" s="617"/>
      <c r="D1818" s="30"/>
      <c r="E1818" s="31" t="s">
        <v>1026</v>
      </c>
      <c r="F1818" s="31" t="s">
        <v>1027</v>
      </c>
      <c r="G1818" s="904"/>
      <c r="H1818" s="32"/>
      <c r="I1818" s="315"/>
      <c r="J1818" s="159"/>
      <c r="K1818" s="58"/>
      <c r="L1818" s="199"/>
      <c r="M1818" s="200"/>
      <c r="O1818" s="77" t="b">
        <f t="shared" si="246"/>
        <v>1</v>
      </c>
      <c r="P1818" s="77" t="b">
        <f t="shared" si="247"/>
        <v>1</v>
      </c>
      <c r="Q1818" s="77" t="b">
        <f t="shared" si="248"/>
        <v>1</v>
      </c>
      <c r="R1818" s="77">
        <f t="shared" si="249"/>
        <v>0</v>
      </c>
      <c r="T1818" s="77">
        <v>1807</v>
      </c>
    </row>
    <row r="1819" spans="1:20" s="5" customFormat="1" ht="22.5" hidden="1" outlineLevel="1">
      <c r="A1819" s="29"/>
      <c r="B1819" s="613"/>
      <c r="C1819" s="617"/>
      <c r="D1819" s="30"/>
      <c r="E1819" s="31" t="s">
        <v>1028</v>
      </c>
      <c r="F1819" s="31" t="s">
        <v>1029</v>
      </c>
      <c r="G1819" s="904"/>
      <c r="H1819" s="32"/>
      <c r="I1819" s="315"/>
      <c r="J1819" s="159"/>
      <c r="K1819" s="58"/>
      <c r="L1819" s="199"/>
      <c r="M1819" s="200"/>
      <c r="O1819" s="77" t="b">
        <f t="shared" si="246"/>
        <v>1</v>
      </c>
      <c r="P1819" s="77" t="b">
        <f t="shared" si="247"/>
        <v>1</v>
      </c>
      <c r="Q1819" s="77" t="b">
        <f t="shared" si="248"/>
        <v>1</v>
      </c>
      <c r="R1819" s="77">
        <f t="shared" si="249"/>
        <v>0</v>
      </c>
      <c r="T1819" s="77">
        <v>1808</v>
      </c>
    </row>
    <row r="1820" spans="1:20" s="5" customFormat="1" ht="33.75" hidden="1" outlineLevel="1">
      <c r="A1820" s="29"/>
      <c r="B1820" s="613"/>
      <c r="C1820" s="617"/>
      <c r="D1820" s="30"/>
      <c r="E1820" s="31" t="s">
        <v>1030</v>
      </c>
      <c r="F1820" s="31" t="s">
        <v>1031</v>
      </c>
      <c r="G1820" s="904"/>
      <c r="H1820" s="32"/>
      <c r="I1820" s="315"/>
      <c r="J1820" s="159"/>
      <c r="K1820" s="58"/>
      <c r="L1820" s="199"/>
      <c r="M1820" s="200"/>
      <c r="O1820" s="77" t="b">
        <f t="shared" si="246"/>
        <v>1</v>
      </c>
      <c r="P1820" s="77" t="b">
        <f t="shared" si="247"/>
        <v>1</v>
      </c>
      <c r="Q1820" s="77" t="b">
        <f t="shared" si="248"/>
        <v>1</v>
      </c>
      <c r="R1820" s="77">
        <f t="shared" si="249"/>
        <v>0</v>
      </c>
      <c r="T1820" s="77">
        <v>1809</v>
      </c>
    </row>
    <row r="1821" spans="1:20" s="5" customFormat="1" ht="22.5" hidden="1" outlineLevel="1">
      <c r="A1821" s="29"/>
      <c r="B1821" s="613"/>
      <c r="C1821" s="617"/>
      <c r="D1821" s="30"/>
      <c r="E1821" s="31" t="s">
        <v>1032</v>
      </c>
      <c r="F1821" s="31" t="s">
        <v>1033</v>
      </c>
      <c r="G1821" s="904"/>
      <c r="H1821" s="32"/>
      <c r="I1821" s="315"/>
      <c r="J1821" s="159"/>
      <c r="K1821" s="58"/>
      <c r="L1821" s="199"/>
      <c r="M1821" s="200"/>
      <c r="O1821" s="77" t="b">
        <f t="shared" si="246"/>
        <v>1</v>
      </c>
      <c r="P1821" s="77" t="b">
        <f t="shared" si="247"/>
        <v>1</v>
      </c>
      <c r="Q1821" s="77" t="b">
        <f t="shared" si="248"/>
        <v>1</v>
      </c>
      <c r="R1821" s="77">
        <f t="shared" si="249"/>
        <v>0</v>
      </c>
      <c r="T1821" s="77">
        <v>1810</v>
      </c>
    </row>
    <row r="1822" spans="1:20" s="5" customFormat="1" ht="22.5" hidden="1" outlineLevel="1">
      <c r="A1822" s="29"/>
      <c r="B1822" s="613"/>
      <c r="C1822" s="617"/>
      <c r="D1822" s="30"/>
      <c r="E1822" s="31" t="s">
        <v>1034</v>
      </c>
      <c r="F1822" s="31" t="s">
        <v>1034</v>
      </c>
      <c r="G1822" s="904"/>
      <c r="H1822" s="32"/>
      <c r="I1822" s="315"/>
      <c r="J1822" s="159"/>
      <c r="K1822" s="58"/>
      <c r="L1822" s="199"/>
      <c r="M1822" s="200"/>
      <c r="O1822" s="77" t="b">
        <f t="shared" si="246"/>
        <v>1</v>
      </c>
      <c r="P1822" s="77" t="b">
        <f t="shared" si="247"/>
        <v>1</v>
      </c>
      <c r="Q1822" s="77" t="b">
        <f t="shared" si="248"/>
        <v>1</v>
      </c>
      <c r="R1822" s="77">
        <f t="shared" si="249"/>
        <v>0</v>
      </c>
      <c r="T1822" s="77">
        <v>1811</v>
      </c>
    </row>
    <row r="1823" spans="1:20" s="5" customFormat="1" ht="33.75" hidden="1" outlineLevel="1">
      <c r="A1823" s="29"/>
      <c r="B1823" s="613"/>
      <c r="C1823" s="617"/>
      <c r="D1823" s="30"/>
      <c r="E1823" s="31" t="s">
        <v>1035</v>
      </c>
      <c r="F1823" s="31" t="s">
        <v>1036</v>
      </c>
      <c r="G1823" s="904"/>
      <c r="H1823" s="32"/>
      <c r="I1823" s="315"/>
      <c r="J1823" s="159"/>
      <c r="K1823" s="58"/>
      <c r="L1823" s="199"/>
      <c r="M1823" s="200"/>
      <c r="O1823" s="77" t="b">
        <f t="shared" si="246"/>
        <v>1</v>
      </c>
      <c r="P1823" s="77" t="b">
        <f t="shared" si="247"/>
        <v>1</v>
      </c>
      <c r="Q1823" s="77" t="b">
        <f t="shared" si="248"/>
        <v>1</v>
      </c>
      <c r="R1823" s="77">
        <f t="shared" si="249"/>
        <v>0</v>
      </c>
      <c r="T1823" s="77">
        <v>1812</v>
      </c>
    </row>
    <row r="1824" spans="1:20" s="5" customFormat="1" ht="33.75" hidden="1" outlineLevel="1">
      <c r="A1824" s="29"/>
      <c r="B1824" s="613"/>
      <c r="C1824" s="617"/>
      <c r="D1824" s="30"/>
      <c r="E1824" s="31" t="s">
        <v>1037</v>
      </c>
      <c r="F1824" s="31" t="s">
        <v>1038</v>
      </c>
      <c r="G1824" s="904"/>
      <c r="H1824" s="32"/>
      <c r="I1824" s="315"/>
      <c r="J1824" s="159"/>
      <c r="K1824" s="58"/>
      <c r="L1824" s="199"/>
      <c r="M1824" s="200"/>
      <c r="O1824" s="77" t="b">
        <f t="shared" si="246"/>
        <v>1</v>
      </c>
      <c r="P1824" s="77" t="b">
        <f t="shared" si="247"/>
        <v>1</v>
      </c>
      <c r="Q1824" s="77" t="b">
        <f t="shared" si="248"/>
        <v>1</v>
      </c>
      <c r="R1824" s="77">
        <f t="shared" si="249"/>
        <v>0</v>
      </c>
      <c r="T1824" s="77">
        <v>1813</v>
      </c>
    </row>
    <row r="1825" spans="1:20" s="5" customFormat="1" ht="22.5" hidden="1" outlineLevel="1">
      <c r="A1825" s="29"/>
      <c r="B1825" s="613"/>
      <c r="C1825" s="617"/>
      <c r="D1825" s="30"/>
      <c r="E1825" s="31" t="s">
        <v>1039</v>
      </c>
      <c r="F1825" s="31" t="s">
        <v>1039</v>
      </c>
      <c r="G1825" s="904"/>
      <c r="H1825" s="32"/>
      <c r="I1825" s="315"/>
      <c r="J1825" s="159"/>
      <c r="K1825" s="58"/>
      <c r="L1825" s="199"/>
      <c r="M1825" s="200"/>
      <c r="O1825" s="77" t="b">
        <f t="shared" si="246"/>
        <v>1</v>
      </c>
      <c r="P1825" s="77" t="b">
        <f t="shared" si="247"/>
        <v>1</v>
      </c>
      <c r="Q1825" s="77" t="b">
        <f t="shared" si="248"/>
        <v>1</v>
      </c>
      <c r="R1825" s="77">
        <f t="shared" si="249"/>
        <v>0</v>
      </c>
      <c r="T1825" s="77">
        <v>1814</v>
      </c>
    </row>
    <row r="1826" spans="1:20" s="5" customFormat="1" ht="22.5" hidden="1" outlineLevel="1">
      <c r="A1826" s="29"/>
      <c r="B1826" s="613"/>
      <c r="C1826" s="617"/>
      <c r="D1826" s="30"/>
      <c r="E1826" s="31" t="s">
        <v>1040</v>
      </c>
      <c r="F1826" s="31" t="s">
        <v>1041</v>
      </c>
      <c r="G1826" s="904"/>
      <c r="H1826" s="32"/>
      <c r="I1826" s="315"/>
      <c r="J1826" s="159"/>
      <c r="K1826" s="58"/>
      <c r="L1826" s="199"/>
      <c r="M1826" s="200"/>
      <c r="O1826" s="77" t="b">
        <f t="shared" si="246"/>
        <v>1</v>
      </c>
      <c r="P1826" s="77" t="b">
        <f t="shared" si="247"/>
        <v>1</v>
      </c>
      <c r="Q1826" s="77" t="b">
        <f t="shared" si="248"/>
        <v>1</v>
      </c>
      <c r="R1826" s="77">
        <f t="shared" si="249"/>
        <v>0</v>
      </c>
      <c r="T1826" s="77">
        <v>1815</v>
      </c>
    </row>
    <row r="1827" spans="1:20" s="5" customFormat="1" ht="33.75" hidden="1" outlineLevel="1">
      <c r="A1827" s="29"/>
      <c r="B1827" s="613"/>
      <c r="C1827" s="617"/>
      <c r="D1827" s="30"/>
      <c r="E1827" s="31" t="s">
        <v>1042</v>
      </c>
      <c r="F1827" s="31" t="s">
        <v>1043</v>
      </c>
      <c r="G1827" s="904"/>
      <c r="H1827" s="32"/>
      <c r="I1827" s="315"/>
      <c r="J1827" s="159"/>
      <c r="K1827" s="58"/>
      <c r="L1827" s="199"/>
      <c r="M1827" s="200"/>
      <c r="O1827" s="77" t="b">
        <f t="shared" si="246"/>
        <v>1</v>
      </c>
      <c r="P1827" s="77" t="b">
        <f t="shared" si="247"/>
        <v>1</v>
      </c>
      <c r="Q1827" s="77" t="b">
        <f t="shared" si="248"/>
        <v>1</v>
      </c>
      <c r="R1827" s="77">
        <f t="shared" si="249"/>
        <v>0</v>
      </c>
      <c r="T1827" s="77">
        <v>1816</v>
      </c>
    </row>
    <row r="1828" spans="1:20" s="5" customFormat="1" ht="22.5" hidden="1" outlineLevel="1">
      <c r="A1828" s="29"/>
      <c r="B1828" s="613"/>
      <c r="C1828" s="617"/>
      <c r="D1828" s="30"/>
      <c r="E1828" s="31" t="s">
        <v>1044</v>
      </c>
      <c r="F1828" s="31" t="s">
        <v>1045</v>
      </c>
      <c r="G1828" s="904"/>
      <c r="H1828" s="32"/>
      <c r="I1828" s="315"/>
      <c r="J1828" s="159"/>
      <c r="K1828" s="58"/>
      <c r="L1828" s="199"/>
      <c r="M1828" s="200"/>
      <c r="O1828" s="77" t="b">
        <f t="shared" si="246"/>
        <v>1</v>
      </c>
      <c r="P1828" s="77" t="b">
        <f t="shared" si="247"/>
        <v>1</v>
      </c>
      <c r="Q1828" s="77" t="b">
        <f t="shared" si="248"/>
        <v>1</v>
      </c>
      <c r="R1828" s="77">
        <f t="shared" si="249"/>
        <v>0</v>
      </c>
      <c r="T1828" s="77">
        <v>1817</v>
      </c>
    </row>
    <row r="1829" spans="1:20" s="5" customFormat="1" ht="22.5" hidden="1" outlineLevel="1">
      <c r="A1829" s="29"/>
      <c r="B1829" s="613"/>
      <c r="C1829" s="617"/>
      <c r="D1829" s="30"/>
      <c r="E1829" s="31" t="s">
        <v>1046</v>
      </c>
      <c r="F1829" s="31" t="s">
        <v>1047</v>
      </c>
      <c r="G1829" s="904"/>
      <c r="H1829" s="32"/>
      <c r="I1829" s="315"/>
      <c r="J1829" s="159"/>
      <c r="K1829" s="58"/>
      <c r="L1829" s="199"/>
      <c r="M1829" s="200"/>
      <c r="O1829" s="77" t="b">
        <f t="shared" si="246"/>
        <v>1</v>
      </c>
      <c r="P1829" s="77" t="b">
        <f t="shared" si="247"/>
        <v>1</v>
      </c>
      <c r="Q1829" s="77" t="b">
        <f t="shared" si="248"/>
        <v>1</v>
      </c>
      <c r="R1829" s="77">
        <f t="shared" si="249"/>
        <v>0</v>
      </c>
      <c r="T1829" s="77">
        <v>1818</v>
      </c>
    </row>
    <row r="1830" spans="1:20" s="5" customFormat="1" hidden="1" outlineLevel="1">
      <c r="A1830" s="29"/>
      <c r="B1830" s="613"/>
      <c r="C1830" s="617"/>
      <c r="D1830" s="30"/>
      <c r="E1830" s="31"/>
      <c r="F1830" s="31"/>
      <c r="G1830" s="904"/>
      <c r="H1830" s="32"/>
      <c r="I1830" s="315"/>
      <c r="J1830" s="159"/>
      <c r="K1830" s="58"/>
      <c r="L1830" s="199"/>
      <c r="M1830" s="200"/>
      <c r="O1830" s="77" t="b">
        <f t="shared" si="246"/>
        <v>1</v>
      </c>
      <c r="P1830" s="77" t="b">
        <f t="shared" si="247"/>
        <v>1</v>
      </c>
      <c r="Q1830" s="77" t="b">
        <f t="shared" si="248"/>
        <v>1</v>
      </c>
      <c r="R1830" s="77">
        <f t="shared" si="249"/>
        <v>0</v>
      </c>
      <c r="T1830" s="77">
        <v>1819</v>
      </c>
    </row>
    <row r="1831" spans="1:20" s="5" customFormat="1" ht="33.75" hidden="1" outlineLevel="1">
      <c r="A1831" s="29"/>
      <c r="B1831" s="613"/>
      <c r="C1831" s="617"/>
      <c r="D1831" s="30"/>
      <c r="E1831" s="31" t="s">
        <v>1048</v>
      </c>
      <c r="F1831" s="31" t="s">
        <v>1049</v>
      </c>
      <c r="G1831" s="904"/>
      <c r="H1831" s="32"/>
      <c r="I1831" s="315"/>
      <c r="J1831" s="159"/>
      <c r="K1831" s="58"/>
      <c r="L1831" s="199"/>
      <c r="M1831" s="200"/>
      <c r="O1831" s="77" t="b">
        <f t="shared" si="246"/>
        <v>1</v>
      </c>
      <c r="P1831" s="77" t="b">
        <f t="shared" si="247"/>
        <v>1</v>
      </c>
      <c r="Q1831" s="77" t="b">
        <f t="shared" si="248"/>
        <v>1</v>
      </c>
      <c r="R1831" s="77">
        <f t="shared" si="249"/>
        <v>0</v>
      </c>
      <c r="T1831" s="77">
        <v>1820</v>
      </c>
    </row>
    <row r="1832" spans="1:20" s="5" customFormat="1" ht="13.5" hidden="1" outlineLevel="1" thickBot="1">
      <c r="A1832" s="29"/>
      <c r="B1832" s="613"/>
      <c r="C1832" s="617"/>
      <c r="D1832" s="37"/>
      <c r="E1832" s="38"/>
      <c r="F1832" s="38"/>
      <c r="G1832" s="906"/>
      <c r="H1832" s="39"/>
      <c r="I1832" s="315"/>
      <c r="J1832" s="159"/>
      <c r="K1832" s="159"/>
      <c r="L1832" s="232"/>
      <c r="M1832" s="200"/>
      <c r="O1832" s="77" t="b">
        <f t="shared" si="246"/>
        <v>1</v>
      </c>
      <c r="P1832" s="77" t="b">
        <f t="shared" si="247"/>
        <v>1</v>
      </c>
      <c r="Q1832" s="77" t="b">
        <f t="shared" si="248"/>
        <v>1</v>
      </c>
      <c r="R1832" s="77">
        <f t="shared" si="249"/>
        <v>0</v>
      </c>
      <c r="T1832" s="77">
        <v>1821</v>
      </c>
    </row>
    <row r="1833" spans="1:20" s="5" customFormat="1" ht="13.5" hidden="1" outlineLevel="1" thickBot="1">
      <c r="A1833" s="40"/>
      <c r="B1833" s="622">
        <v>400</v>
      </c>
      <c r="C1833" s="648">
        <v>429</v>
      </c>
      <c r="D1833" s="434"/>
      <c r="E1833" s="6" t="s">
        <v>23</v>
      </c>
      <c r="F1833" s="6" t="s">
        <v>213</v>
      </c>
      <c r="G1833" s="915"/>
      <c r="H1833" s="294"/>
      <c r="I1833" s="452"/>
      <c r="J1833" s="95"/>
      <c r="K1833" s="95"/>
      <c r="L1833" s="213"/>
      <c r="M1833" s="226">
        <f>SUM(M1788:M1832)</f>
        <v>0</v>
      </c>
      <c r="O1833" s="77" t="b">
        <f t="shared" si="246"/>
        <v>1</v>
      </c>
      <c r="P1833" s="77" t="b">
        <f t="shared" si="247"/>
        <v>1</v>
      </c>
      <c r="Q1833" s="77" t="b">
        <f t="shared" si="248"/>
        <v>0</v>
      </c>
      <c r="R1833" s="77" t="str">
        <f t="shared" si="249"/>
        <v>!!!</v>
      </c>
      <c r="T1833" s="77">
        <v>1822</v>
      </c>
    </row>
    <row r="1834" spans="1:20" ht="34.9" customHeight="1" collapsed="1" thickBot="1">
      <c r="A1834" s="373"/>
      <c r="B1834" s="631">
        <v>400</v>
      </c>
      <c r="C1834" s="611">
        <v>430</v>
      </c>
      <c r="D1834" s="769"/>
      <c r="E1834" s="770" t="s">
        <v>211</v>
      </c>
      <c r="F1834" s="771" t="s">
        <v>212</v>
      </c>
      <c r="G1834" s="900"/>
      <c r="H1834" s="22"/>
      <c r="I1834" s="311"/>
      <c r="J1834" s="772"/>
      <c r="K1834" s="773"/>
      <c r="L1834" s="773"/>
      <c r="M1834" s="774">
        <f ca="1">SUMIF(E1849:E3161,"&gt;0",M1849:M2762)</f>
        <v>0</v>
      </c>
      <c r="O1834" s="77" t="b">
        <f t="shared" si="246"/>
        <v>1</v>
      </c>
      <c r="P1834" s="77" t="b">
        <f t="shared" si="247"/>
        <v>1</v>
      </c>
      <c r="Q1834" s="77" t="b">
        <f t="shared" ca="1" si="248"/>
        <v>0</v>
      </c>
      <c r="R1834" s="77" t="str">
        <f t="shared" ca="1" si="249"/>
        <v>!!!</v>
      </c>
      <c r="T1834" s="77">
        <v>1823</v>
      </c>
    </row>
    <row r="1835" spans="1:20" s="5" customFormat="1" ht="16.5" hidden="1" outlineLevel="1" thickBot="1">
      <c r="A1835" s="143"/>
      <c r="B1835" s="775"/>
      <c r="C1835" s="775"/>
      <c r="D1835" s="776"/>
      <c r="E1835" s="777" t="s">
        <v>48</v>
      </c>
      <c r="F1835" s="778" t="s">
        <v>47</v>
      </c>
      <c r="G1835" s="931"/>
      <c r="H1835" s="130"/>
      <c r="I1835" s="316"/>
      <c r="J1835" s="779"/>
      <c r="K1835" s="780"/>
      <c r="L1835" s="780"/>
      <c r="M1835" s="781"/>
      <c r="O1835" s="77" t="b">
        <f t="shared" si="246"/>
        <v>1</v>
      </c>
      <c r="P1835" s="77" t="b">
        <f t="shared" si="247"/>
        <v>1</v>
      </c>
      <c r="Q1835" s="77" t="b">
        <f t="shared" si="248"/>
        <v>1</v>
      </c>
      <c r="R1835" s="77">
        <f t="shared" si="249"/>
        <v>0</v>
      </c>
      <c r="T1835" s="77">
        <v>1824</v>
      </c>
    </row>
    <row r="1836" spans="1:20" s="5" customFormat="1" ht="25.5" hidden="1" outlineLevel="1">
      <c r="A1836" s="144"/>
      <c r="B1836" s="782"/>
      <c r="C1836" s="782"/>
      <c r="D1836" s="783"/>
      <c r="E1836" s="784" t="s">
        <v>697</v>
      </c>
      <c r="F1836" s="785" t="s">
        <v>696</v>
      </c>
      <c r="G1836" s="932"/>
      <c r="H1836" s="786"/>
      <c r="I1836" s="345"/>
      <c r="J1836" s="779"/>
      <c r="K1836" s="780"/>
      <c r="L1836" s="780"/>
      <c r="M1836" s="781"/>
      <c r="O1836" s="77" t="b">
        <f t="shared" si="246"/>
        <v>1</v>
      </c>
      <c r="P1836" s="77" t="b">
        <f t="shared" si="247"/>
        <v>1</v>
      </c>
      <c r="Q1836" s="77" t="b">
        <f t="shared" si="248"/>
        <v>1</v>
      </c>
      <c r="R1836" s="77">
        <f t="shared" si="249"/>
        <v>0</v>
      </c>
      <c r="T1836" s="77">
        <v>1825</v>
      </c>
    </row>
    <row r="1837" spans="1:20" s="5" customFormat="1" ht="38.25" hidden="1" outlineLevel="1">
      <c r="A1837" s="144"/>
      <c r="B1837" s="787"/>
      <c r="C1837" s="787"/>
      <c r="D1837" s="788"/>
      <c r="E1837" s="789" t="s">
        <v>1294</v>
      </c>
      <c r="F1837" s="790" t="s">
        <v>1295</v>
      </c>
      <c r="G1837" s="933"/>
      <c r="H1837" s="791"/>
      <c r="I1837" s="346"/>
      <c r="J1837" s="792"/>
      <c r="K1837" s="793"/>
      <c r="L1837" s="793"/>
      <c r="M1837" s="794"/>
      <c r="O1837" s="77" t="b">
        <f t="shared" si="246"/>
        <v>1</v>
      </c>
      <c r="P1837" s="77" t="b">
        <f t="shared" si="247"/>
        <v>1</v>
      </c>
      <c r="Q1837" s="77" t="b">
        <f t="shared" si="248"/>
        <v>1</v>
      </c>
      <c r="R1837" s="77">
        <f t="shared" si="249"/>
        <v>0</v>
      </c>
      <c r="T1837" s="77">
        <v>1826</v>
      </c>
    </row>
    <row r="1838" spans="1:20" s="5" customFormat="1" ht="153" hidden="1" outlineLevel="1">
      <c r="A1838" s="144"/>
      <c r="B1838" s="787"/>
      <c r="C1838" s="787"/>
      <c r="D1838" s="788"/>
      <c r="E1838" s="789" t="s">
        <v>1296</v>
      </c>
      <c r="F1838" s="790" t="s">
        <v>1297</v>
      </c>
      <c r="G1838" s="933"/>
      <c r="H1838" s="791"/>
      <c r="I1838" s="346"/>
      <c r="J1838" s="792"/>
      <c r="K1838" s="793"/>
      <c r="L1838" s="793"/>
      <c r="M1838" s="794"/>
      <c r="O1838" s="77" t="b">
        <f t="shared" si="246"/>
        <v>1</v>
      </c>
      <c r="P1838" s="77" t="b">
        <f t="shared" si="247"/>
        <v>1</v>
      </c>
      <c r="Q1838" s="77" t="b">
        <f t="shared" si="248"/>
        <v>1</v>
      </c>
      <c r="R1838" s="77">
        <f t="shared" si="249"/>
        <v>0</v>
      </c>
      <c r="T1838" s="77">
        <v>1827</v>
      </c>
    </row>
    <row r="1839" spans="1:20" s="5" customFormat="1" ht="229.5" hidden="1" outlineLevel="1">
      <c r="A1839" s="144"/>
      <c r="B1839" s="787"/>
      <c r="C1839" s="787"/>
      <c r="D1839" s="788"/>
      <c r="E1839" s="789" t="s">
        <v>1298</v>
      </c>
      <c r="F1839" s="790" t="s">
        <v>1299</v>
      </c>
      <c r="G1839" s="933"/>
      <c r="H1839" s="791"/>
      <c r="I1839" s="346"/>
      <c r="J1839" s="792"/>
      <c r="K1839" s="793"/>
      <c r="L1839" s="793"/>
      <c r="M1839" s="794"/>
      <c r="O1839" s="77" t="b">
        <f t="shared" si="246"/>
        <v>1</v>
      </c>
      <c r="P1839" s="77" t="b">
        <f t="shared" si="247"/>
        <v>1</v>
      </c>
      <c r="Q1839" s="77" t="b">
        <f t="shared" si="248"/>
        <v>1</v>
      </c>
      <c r="R1839" s="77">
        <f t="shared" si="249"/>
        <v>0</v>
      </c>
      <c r="T1839" s="77">
        <v>1828</v>
      </c>
    </row>
    <row r="1840" spans="1:20" s="5" customFormat="1" ht="76.5" hidden="1" outlineLevel="1">
      <c r="A1840" s="144"/>
      <c r="B1840" s="787"/>
      <c r="C1840" s="787"/>
      <c r="D1840" s="788"/>
      <c r="E1840" s="789" t="s">
        <v>1300</v>
      </c>
      <c r="F1840" s="790" t="s">
        <v>1301</v>
      </c>
      <c r="G1840" s="933"/>
      <c r="H1840" s="791"/>
      <c r="I1840" s="346"/>
      <c r="J1840" s="792"/>
      <c r="K1840" s="793"/>
      <c r="L1840" s="793"/>
      <c r="M1840" s="794"/>
      <c r="O1840" s="77" t="b">
        <f t="shared" si="246"/>
        <v>1</v>
      </c>
      <c r="P1840" s="77" t="b">
        <f t="shared" si="247"/>
        <v>1</v>
      </c>
      <c r="Q1840" s="77" t="b">
        <f t="shared" si="248"/>
        <v>1</v>
      </c>
      <c r="R1840" s="77">
        <f t="shared" si="249"/>
        <v>0</v>
      </c>
      <c r="T1840" s="77">
        <v>1829</v>
      </c>
    </row>
    <row r="1841" spans="1:20" s="5" customFormat="1" ht="89.25" hidden="1" outlineLevel="1">
      <c r="A1841" s="144"/>
      <c r="B1841" s="787"/>
      <c r="C1841" s="787"/>
      <c r="D1841" s="788"/>
      <c r="E1841" s="789" t="s">
        <v>1302</v>
      </c>
      <c r="F1841" s="790" t="s">
        <v>1303</v>
      </c>
      <c r="G1841" s="933"/>
      <c r="H1841" s="791"/>
      <c r="I1841" s="346"/>
      <c r="J1841" s="792"/>
      <c r="K1841" s="793"/>
      <c r="L1841" s="793"/>
      <c r="M1841" s="794"/>
      <c r="O1841" s="77" t="b">
        <f t="shared" si="246"/>
        <v>1</v>
      </c>
      <c r="P1841" s="77" t="b">
        <f t="shared" si="247"/>
        <v>1</v>
      </c>
      <c r="Q1841" s="77" t="b">
        <f t="shared" si="248"/>
        <v>1</v>
      </c>
      <c r="R1841" s="77">
        <f t="shared" si="249"/>
        <v>0</v>
      </c>
      <c r="T1841" s="77">
        <v>1830</v>
      </c>
    </row>
    <row r="1842" spans="1:20" s="5" customFormat="1" ht="51" hidden="1" outlineLevel="1">
      <c r="A1842" s="144"/>
      <c r="B1842" s="787"/>
      <c r="C1842" s="787"/>
      <c r="D1842" s="788"/>
      <c r="E1842" s="789" t="s">
        <v>1304</v>
      </c>
      <c r="F1842" s="790" t="s">
        <v>1305</v>
      </c>
      <c r="G1842" s="933"/>
      <c r="H1842" s="791"/>
      <c r="I1842" s="346"/>
      <c r="J1842" s="792"/>
      <c r="K1842" s="793"/>
      <c r="L1842" s="793"/>
      <c r="M1842" s="794"/>
      <c r="O1842" s="77" t="b">
        <f t="shared" si="246"/>
        <v>1</v>
      </c>
      <c r="P1842" s="77" t="b">
        <f t="shared" si="247"/>
        <v>1</v>
      </c>
      <c r="Q1842" s="77" t="b">
        <f t="shared" si="248"/>
        <v>1</v>
      </c>
      <c r="R1842" s="77">
        <f t="shared" si="249"/>
        <v>0</v>
      </c>
      <c r="T1842" s="77">
        <v>1831</v>
      </c>
    </row>
    <row r="1843" spans="1:20" s="5" customFormat="1" ht="38.25" hidden="1" outlineLevel="1">
      <c r="A1843" s="144"/>
      <c r="B1843" s="787"/>
      <c r="C1843" s="787"/>
      <c r="D1843" s="788"/>
      <c r="E1843" s="789" t="s">
        <v>1306</v>
      </c>
      <c r="F1843" s="790" t="s">
        <v>1307</v>
      </c>
      <c r="G1843" s="933"/>
      <c r="H1843" s="791"/>
      <c r="I1843" s="346"/>
      <c r="J1843" s="792"/>
      <c r="K1843" s="793"/>
      <c r="L1843" s="793"/>
      <c r="M1843" s="794"/>
      <c r="O1843" s="77" t="b">
        <f t="shared" si="246"/>
        <v>1</v>
      </c>
      <c r="P1843" s="77" t="b">
        <f t="shared" si="247"/>
        <v>1</v>
      </c>
      <c r="Q1843" s="77" t="b">
        <f t="shared" si="248"/>
        <v>1</v>
      </c>
      <c r="R1843" s="77">
        <f t="shared" si="249"/>
        <v>0</v>
      </c>
      <c r="T1843" s="77">
        <v>1832</v>
      </c>
    </row>
    <row r="1844" spans="1:20" s="5" customFormat="1" ht="38.25" hidden="1" outlineLevel="1">
      <c r="A1844" s="144"/>
      <c r="B1844" s="787"/>
      <c r="C1844" s="787"/>
      <c r="D1844" s="788"/>
      <c r="E1844" s="790" t="s">
        <v>1294</v>
      </c>
      <c r="F1844" s="789" t="s">
        <v>1295</v>
      </c>
      <c r="G1844" s="933"/>
      <c r="H1844" s="791"/>
      <c r="I1844" s="346"/>
      <c r="J1844" s="792"/>
      <c r="K1844" s="793"/>
      <c r="L1844" s="793"/>
      <c r="M1844" s="794"/>
      <c r="O1844" s="77" t="b">
        <f t="shared" si="246"/>
        <v>1</v>
      </c>
      <c r="P1844" s="77" t="b">
        <f t="shared" si="247"/>
        <v>1</v>
      </c>
      <c r="Q1844" s="77" t="b">
        <f t="shared" si="248"/>
        <v>1</v>
      </c>
      <c r="R1844" s="77">
        <f t="shared" si="249"/>
        <v>0</v>
      </c>
      <c r="T1844" s="77">
        <v>1833</v>
      </c>
    </row>
    <row r="1845" spans="1:20" s="5" customFormat="1" ht="153" hidden="1" outlineLevel="1">
      <c r="A1845" s="144"/>
      <c r="B1845" s="787"/>
      <c r="C1845" s="787"/>
      <c r="D1845" s="788"/>
      <c r="E1845" s="790" t="s">
        <v>1296</v>
      </c>
      <c r="F1845" s="789" t="s">
        <v>1297</v>
      </c>
      <c r="G1845" s="933"/>
      <c r="H1845" s="791"/>
      <c r="I1845" s="346"/>
      <c r="J1845" s="792"/>
      <c r="K1845" s="793"/>
      <c r="L1845" s="793"/>
      <c r="M1845" s="794"/>
      <c r="O1845" s="77" t="b">
        <f t="shared" si="246"/>
        <v>1</v>
      </c>
      <c r="P1845" s="77" t="b">
        <f t="shared" si="247"/>
        <v>1</v>
      </c>
      <c r="Q1845" s="77" t="b">
        <f t="shared" si="248"/>
        <v>1</v>
      </c>
      <c r="R1845" s="77">
        <f t="shared" si="249"/>
        <v>0</v>
      </c>
      <c r="T1845" s="77">
        <v>1834</v>
      </c>
    </row>
    <row r="1846" spans="1:20" s="5" customFormat="1" ht="229.5" hidden="1" outlineLevel="1">
      <c r="A1846" s="144"/>
      <c r="B1846" s="787"/>
      <c r="C1846" s="787"/>
      <c r="D1846" s="788"/>
      <c r="E1846" s="790" t="s">
        <v>1298</v>
      </c>
      <c r="F1846" s="789" t="s">
        <v>1299</v>
      </c>
      <c r="G1846" s="933"/>
      <c r="H1846" s="791"/>
      <c r="I1846" s="346"/>
      <c r="J1846" s="792"/>
      <c r="K1846" s="793"/>
      <c r="L1846" s="793"/>
      <c r="M1846" s="794"/>
      <c r="O1846" s="77" t="b">
        <f t="shared" si="246"/>
        <v>1</v>
      </c>
      <c r="P1846" s="77" t="b">
        <f t="shared" si="247"/>
        <v>1</v>
      </c>
      <c r="Q1846" s="77" t="b">
        <f t="shared" si="248"/>
        <v>1</v>
      </c>
      <c r="R1846" s="77">
        <f t="shared" si="249"/>
        <v>0</v>
      </c>
      <c r="T1846" s="77">
        <v>1835</v>
      </c>
    </row>
    <row r="1847" spans="1:20" s="5" customFormat="1" ht="16.5" hidden="1" outlineLevel="1" thickBot="1">
      <c r="A1847" s="144"/>
      <c r="B1847" s="795"/>
      <c r="C1847" s="795"/>
      <c r="D1847" s="796"/>
      <c r="E1847" s="797"/>
      <c r="F1847" s="798"/>
      <c r="G1847" s="934"/>
      <c r="H1847" s="799"/>
      <c r="I1847" s="347"/>
      <c r="J1847" s="800"/>
      <c r="K1847" s="801"/>
      <c r="L1847" s="801"/>
      <c r="M1847" s="802"/>
      <c r="O1847" s="77" t="b">
        <f t="shared" si="246"/>
        <v>1</v>
      </c>
      <c r="P1847" s="77" t="b">
        <f t="shared" si="247"/>
        <v>1</v>
      </c>
      <c r="Q1847" s="77" t="b">
        <f t="shared" si="248"/>
        <v>1</v>
      </c>
      <c r="R1847" s="77">
        <f t="shared" si="249"/>
        <v>0</v>
      </c>
      <c r="T1847" s="77">
        <v>1836</v>
      </c>
    </row>
    <row r="1848" spans="1:20" s="5" customFormat="1" ht="16.5" hidden="1" outlineLevel="1" thickBot="1">
      <c r="A1848" s="143"/>
      <c r="B1848" s="787"/>
      <c r="C1848" s="787"/>
      <c r="D1848" s="788"/>
      <c r="E1848" s="803"/>
      <c r="F1848" s="804"/>
      <c r="G1848" s="933"/>
      <c r="H1848" s="791"/>
      <c r="I1848" s="346"/>
      <c r="J1848" s="805"/>
      <c r="K1848" s="801"/>
      <c r="L1848" s="801"/>
      <c r="M1848" s="802"/>
      <c r="O1848" s="77" t="b">
        <f t="shared" si="246"/>
        <v>1</v>
      </c>
      <c r="P1848" s="77" t="b">
        <f t="shared" si="247"/>
        <v>1</v>
      </c>
      <c r="Q1848" s="77" t="b">
        <f t="shared" si="248"/>
        <v>1</v>
      </c>
      <c r="R1848" s="77">
        <f t="shared" si="249"/>
        <v>0</v>
      </c>
      <c r="T1848" s="77">
        <v>1837</v>
      </c>
    </row>
    <row r="1849" spans="1:20" s="5" customFormat="1" ht="15.75" hidden="1" outlineLevel="1" thickBot="1">
      <c r="A1849" s="584"/>
      <c r="B1849" s="631">
        <v>400</v>
      </c>
      <c r="C1849" s="611">
        <v>431</v>
      </c>
      <c r="D1849" s="571"/>
      <c r="E1849" s="47" t="s">
        <v>1308</v>
      </c>
      <c r="F1849" s="47" t="s">
        <v>1309</v>
      </c>
      <c r="G1849" s="902"/>
      <c r="H1849" s="458"/>
      <c r="I1849" s="317"/>
      <c r="J1849" s="806"/>
      <c r="K1849" s="807"/>
      <c r="L1849" s="808"/>
      <c r="M1849" s="809"/>
      <c r="O1849" s="77" t="b">
        <f t="shared" si="246"/>
        <v>1</v>
      </c>
      <c r="P1849" s="77" t="b">
        <f t="shared" si="247"/>
        <v>1</v>
      </c>
      <c r="Q1849" s="77" t="b">
        <f t="shared" si="248"/>
        <v>1</v>
      </c>
      <c r="R1849" s="77">
        <f t="shared" si="249"/>
        <v>0</v>
      </c>
      <c r="T1849" s="77">
        <v>1838</v>
      </c>
    </row>
    <row r="1850" spans="1:20" s="5" customFormat="1" ht="191.25" hidden="1" outlineLevel="1">
      <c r="A1850" s="29"/>
      <c r="B1850" s="606">
        <v>400</v>
      </c>
      <c r="C1850" s="607">
        <v>431</v>
      </c>
      <c r="D1850" s="109">
        <v>247</v>
      </c>
      <c r="E1850" s="708" t="s">
        <v>1310</v>
      </c>
      <c r="F1850" s="708" t="s">
        <v>5460</v>
      </c>
      <c r="G1850" s="904">
        <v>1</v>
      </c>
      <c r="H1850" s="44" t="s">
        <v>742</v>
      </c>
      <c r="I1850" s="320"/>
      <c r="J1850" s="521">
        <v>0</v>
      </c>
      <c r="K1850" s="58">
        <v>0</v>
      </c>
      <c r="L1850" s="199">
        <f t="shared" ref="L1850:L1876" si="250">J1850+K1850</f>
        <v>0</v>
      </c>
      <c r="M1850" s="200">
        <f t="shared" ref="M1850:M1876" si="251">L1850*(G1850+I1850)</f>
        <v>0</v>
      </c>
      <c r="O1850" s="77" t="b">
        <f t="shared" si="246"/>
        <v>0</v>
      </c>
      <c r="P1850" s="77" t="b">
        <f t="shared" si="247"/>
        <v>0</v>
      </c>
      <c r="Q1850" s="77" t="b">
        <f t="shared" si="248"/>
        <v>0</v>
      </c>
      <c r="R1850" s="77">
        <f t="shared" si="249"/>
        <v>0</v>
      </c>
      <c r="T1850" s="77">
        <v>1839</v>
      </c>
    </row>
    <row r="1851" spans="1:20" s="5" customFormat="1" ht="51" hidden="1" outlineLevel="1">
      <c r="A1851" s="29"/>
      <c r="B1851" s="606">
        <v>400</v>
      </c>
      <c r="C1851" s="607">
        <v>431</v>
      </c>
      <c r="D1851" s="109">
        <v>248</v>
      </c>
      <c r="E1851" s="708" t="s">
        <v>1311</v>
      </c>
      <c r="F1851" s="708" t="s">
        <v>1312</v>
      </c>
      <c r="G1851" s="904">
        <v>1</v>
      </c>
      <c r="H1851" s="44" t="s">
        <v>742</v>
      </c>
      <c r="I1851" s="320"/>
      <c r="J1851" s="521">
        <v>0</v>
      </c>
      <c r="K1851" s="58">
        <v>0</v>
      </c>
      <c r="L1851" s="199">
        <f t="shared" si="250"/>
        <v>0</v>
      </c>
      <c r="M1851" s="200">
        <f t="shared" si="251"/>
        <v>0</v>
      </c>
      <c r="O1851" s="77" t="b">
        <f t="shared" si="246"/>
        <v>0</v>
      </c>
      <c r="P1851" s="77" t="b">
        <f t="shared" si="247"/>
        <v>0</v>
      </c>
      <c r="Q1851" s="77" t="b">
        <f t="shared" si="248"/>
        <v>0</v>
      </c>
      <c r="R1851" s="77">
        <f t="shared" si="249"/>
        <v>0</v>
      </c>
      <c r="T1851" s="77">
        <v>1840</v>
      </c>
    </row>
    <row r="1852" spans="1:20" s="5" customFormat="1" ht="38.25" hidden="1" outlineLevel="1">
      <c r="A1852" s="29"/>
      <c r="B1852" s="606">
        <v>400</v>
      </c>
      <c r="C1852" s="607">
        <v>431</v>
      </c>
      <c r="D1852" s="109">
        <v>249</v>
      </c>
      <c r="E1852" s="708" t="s">
        <v>1313</v>
      </c>
      <c r="F1852" s="708" t="s">
        <v>1314</v>
      </c>
      <c r="G1852" s="904">
        <v>1</v>
      </c>
      <c r="H1852" s="44" t="s">
        <v>786</v>
      </c>
      <c r="I1852" s="320"/>
      <c r="J1852" s="521">
        <v>0</v>
      </c>
      <c r="K1852" s="58">
        <v>0</v>
      </c>
      <c r="L1852" s="199">
        <f t="shared" si="250"/>
        <v>0</v>
      </c>
      <c r="M1852" s="200">
        <f t="shared" si="251"/>
        <v>0</v>
      </c>
      <c r="O1852" s="77" t="b">
        <f t="shared" si="246"/>
        <v>0</v>
      </c>
      <c r="P1852" s="77" t="b">
        <f t="shared" si="247"/>
        <v>0</v>
      </c>
      <c r="Q1852" s="77" t="b">
        <f t="shared" si="248"/>
        <v>0</v>
      </c>
      <c r="R1852" s="77">
        <f t="shared" si="249"/>
        <v>0</v>
      </c>
      <c r="T1852" s="77">
        <v>1841</v>
      </c>
    </row>
    <row r="1853" spans="1:20" s="5" customFormat="1" ht="140.25" hidden="1" outlineLevel="1">
      <c r="A1853" s="29"/>
      <c r="B1853" s="606">
        <v>400</v>
      </c>
      <c r="C1853" s="607">
        <v>431</v>
      </c>
      <c r="D1853" s="109">
        <v>250</v>
      </c>
      <c r="E1853" s="708" t="s">
        <v>1315</v>
      </c>
      <c r="F1853" s="708" t="s">
        <v>1316</v>
      </c>
      <c r="G1853" s="904">
        <v>1</v>
      </c>
      <c r="H1853" s="44" t="s">
        <v>742</v>
      </c>
      <c r="I1853" s="320"/>
      <c r="J1853" s="521">
        <v>0</v>
      </c>
      <c r="K1853" s="58">
        <v>0</v>
      </c>
      <c r="L1853" s="199">
        <f t="shared" si="250"/>
        <v>0</v>
      </c>
      <c r="M1853" s="200">
        <f t="shared" si="251"/>
        <v>0</v>
      </c>
      <c r="O1853" s="77" t="b">
        <f t="shared" si="246"/>
        <v>0</v>
      </c>
      <c r="P1853" s="77" t="b">
        <f t="shared" si="247"/>
        <v>0</v>
      </c>
      <c r="Q1853" s="77" t="b">
        <f t="shared" si="248"/>
        <v>0</v>
      </c>
      <c r="R1853" s="77">
        <f t="shared" si="249"/>
        <v>0</v>
      </c>
      <c r="T1853" s="77">
        <v>1842</v>
      </c>
    </row>
    <row r="1854" spans="1:20" s="5" customFormat="1" ht="178.5" hidden="1" outlineLevel="1">
      <c r="A1854" s="29"/>
      <c r="B1854" s="606">
        <v>400</v>
      </c>
      <c r="C1854" s="607">
        <v>431</v>
      </c>
      <c r="D1854" s="109">
        <v>251</v>
      </c>
      <c r="E1854" s="708" t="s">
        <v>1317</v>
      </c>
      <c r="F1854" s="708" t="s">
        <v>1318</v>
      </c>
      <c r="G1854" s="904">
        <v>1</v>
      </c>
      <c r="H1854" s="44" t="s">
        <v>742</v>
      </c>
      <c r="I1854" s="320"/>
      <c r="J1854" s="521">
        <v>0</v>
      </c>
      <c r="K1854" s="58">
        <v>0</v>
      </c>
      <c r="L1854" s="199">
        <f t="shared" si="250"/>
        <v>0</v>
      </c>
      <c r="M1854" s="200">
        <f t="shared" si="251"/>
        <v>0</v>
      </c>
      <c r="O1854" s="77" t="b">
        <f t="shared" si="246"/>
        <v>0</v>
      </c>
      <c r="P1854" s="77" t="b">
        <f t="shared" si="247"/>
        <v>0</v>
      </c>
      <c r="Q1854" s="77" t="b">
        <f t="shared" si="248"/>
        <v>0</v>
      </c>
      <c r="R1854" s="77">
        <f t="shared" si="249"/>
        <v>0</v>
      </c>
      <c r="T1854" s="77">
        <v>1843</v>
      </c>
    </row>
    <row r="1855" spans="1:20" s="5" customFormat="1" ht="51" hidden="1" outlineLevel="1">
      <c r="A1855" s="29"/>
      <c r="B1855" s="606">
        <v>400</v>
      </c>
      <c r="C1855" s="607">
        <v>431</v>
      </c>
      <c r="D1855" s="109">
        <v>252</v>
      </c>
      <c r="E1855" s="708" t="s">
        <v>1319</v>
      </c>
      <c r="F1855" s="708" t="s">
        <v>1320</v>
      </c>
      <c r="G1855" s="904">
        <v>1</v>
      </c>
      <c r="H1855" s="44" t="s">
        <v>742</v>
      </c>
      <c r="I1855" s="320"/>
      <c r="J1855" s="521">
        <v>0</v>
      </c>
      <c r="K1855" s="58">
        <v>0</v>
      </c>
      <c r="L1855" s="199">
        <f t="shared" si="250"/>
        <v>0</v>
      </c>
      <c r="M1855" s="200">
        <f t="shared" si="251"/>
        <v>0</v>
      </c>
      <c r="O1855" s="77" t="b">
        <f t="shared" si="246"/>
        <v>0</v>
      </c>
      <c r="P1855" s="77" t="b">
        <f t="shared" si="247"/>
        <v>0</v>
      </c>
      <c r="Q1855" s="77" t="b">
        <f t="shared" si="248"/>
        <v>0</v>
      </c>
      <c r="R1855" s="77">
        <f t="shared" si="249"/>
        <v>0</v>
      </c>
      <c r="T1855" s="77">
        <v>1844</v>
      </c>
    </row>
    <row r="1856" spans="1:20" s="5" customFormat="1" ht="191.25" hidden="1" outlineLevel="1">
      <c r="A1856" s="29"/>
      <c r="B1856" s="606">
        <v>400</v>
      </c>
      <c r="C1856" s="607">
        <v>431</v>
      </c>
      <c r="D1856" s="109">
        <v>253</v>
      </c>
      <c r="E1856" s="708" t="s">
        <v>1321</v>
      </c>
      <c r="F1856" s="708" t="s">
        <v>1322</v>
      </c>
      <c r="G1856" s="904">
        <v>1</v>
      </c>
      <c r="H1856" s="44" t="s">
        <v>742</v>
      </c>
      <c r="I1856" s="320"/>
      <c r="J1856" s="521">
        <v>0</v>
      </c>
      <c r="K1856" s="58">
        <v>0</v>
      </c>
      <c r="L1856" s="199">
        <f t="shared" si="250"/>
        <v>0</v>
      </c>
      <c r="M1856" s="200">
        <f t="shared" si="251"/>
        <v>0</v>
      </c>
      <c r="O1856" s="77" t="b">
        <f t="shared" si="246"/>
        <v>0</v>
      </c>
      <c r="P1856" s="77" t="b">
        <f t="shared" si="247"/>
        <v>0</v>
      </c>
      <c r="Q1856" s="77" t="b">
        <f t="shared" si="248"/>
        <v>0</v>
      </c>
      <c r="R1856" s="77">
        <f t="shared" si="249"/>
        <v>0</v>
      </c>
      <c r="T1856" s="77">
        <v>1845</v>
      </c>
    </row>
    <row r="1857" spans="1:20" s="5" customFormat="1" ht="51" hidden="1" outlineLevel="1">
      <c r="A1857" s="29"/>
      <c r="B1857" s="606">
        <v>400</v>
      </c>
      <c r="C1857" s="607">
        <v>431</v>
      </c>
      <c r="D1857" s="109">
        <v>254</v>
      </c>
      <c r="E1857" s="708" t="s">
        <v>1323</v>
      </c>
      <c r="F1857" s="708" t="s">
        <v>1324</v>
      </c>
      <c r="G1857" s="904">
        <v>1</v>
      </c>
      <c r="H1857" s="44" t="s">
        <v>742</v>
      </c>
      <c r="I1857" s="320"/>
      <c r="J1857" s="521">
        <v>0</v>
      </c>
      <c r="K1857" s="58">
        <v>0</v>
      </c>
      <c r="L1857" s="199">
        <f t="shared" si="250"/>
        <v>0</v>
      </c>
      <c r="M1857" s="200">
        <f t="shared" si="251"/>
        <v>0</v>
      </c>
      <c r="O1857" s="77" t="b">
        <f t="shared" si="246"/>
        <v>0</v>
      </c>
      <c r="P1857" s="77" t="b">
        <f t="shared" si="247"/>
        <v>0</v>
      </c>
      <c r="Q1857" s="77" t="b">
        <f t="shared" si="248"/>
        <v>0</v>
      </c>
      <c r="R1857" s="77">
        <f t="shared" si="249"/>
        <v>0</v>
      </c>
      <c r="T1857" s="77">
        <v>1846</v>
      </c>
    </row>
    <row r="1858" spans="1:20" s="5" customFormat="1" ht="38.25" hidden="1" outlineLevel="1">
      <c r="A1858" s="29"/>
      <c r="B1858" s="606">
        <v>400</v>
      </c>
      <c r="C1858" s="607">
        <v>431</v>
      </c>
      <c r="D1858" s="109">
        <v>255</v>
      </c>
      <c r="E1858" s="708" t="s">
        <v>1325</v>
      </c>
      <c r="F1858" s="708" t="s">
        <v>1326</v>
      </c>
      <c r="G1858" s="904">
        <v>1</v>
      </c>
      <c r="H1858" s="44" t="s">
        <v>786</v>
      </c>
      <c r="I1858" s="320"/>
      <c r="J1858" s="521">
        <v>0</v>
      </c>
      <c r="K1858" s="58">
        <v>0</v>
      </c>
      <c r="L1858" s="199">
        <f t="shared" si="250"/>
        <v>0</v>
      </c>
      <c r="M1858" s="200">
        <f t="shared" si="251"/>
        <v>0</v>
      </c>
      <c r="O1858" s="77" t="b">
        <f t="shared" si="246"/>
        <v>0</v>
      </c>
      <c r="P1858" s="77" t="b">
        <f t="shared" si="247"/>
        <v>0</v>
      </c>
      <c r="Q1858" s="77" t="b">
        <f t="shared" si="248"/>
        <v>0</v>
      </c>
      <c r="R1858" s="77">
        <f t="shared" si="249"/>
        <v>0</v>
      </c>
      <c r="T1858" s="77">
        <v>1847</v>
      </c>
    </row>
    <row r="1859" spans="1:20" s="5" customFormat="1" ht="140.25" hidden="1" outlineLevel="1">
      <c r="A1859" s="29"/>
      <c r="B1859" s="606">
        <v>400</v>
      </c>
      <c r="C1859" s="607">
        <v>431</v>
      </c>
      <c r="D1859" s="109">
        <v>256</v>
      </c>
      <c r="E1859" s="708" t="s">
        <v>1315</v>
      </c>
      <c r="F1859" s="708" t="s">
        <v>1316</v>
      </c>
      <c r="G1859" s="904">
        <v>1</v>
      </c>
      <c r="H1859" s="44" t="s">
        <v>742</v>
      </c>
      <c r="I1859" s="320"/>
      <c r="J1859" s="521">
        <v>0</v>
      </c>
      <c r="K1859" s="58">
        <v>0</v>
      </c>
      <c r="L1859" s="199">
        <f t="shared" si="250"/>
        <v>0</v>
      </c>
      <c r="M1859" s="200">
        <f t="shared" si="251"/>
        <v>0</v>
      </c>
      <c r="O1859" s="77" t="b">
        <f t="shared" si="246"/>
        <v>0</v>
      </c>
      <c r="P1859" s="77" t="b">
        <f t="shared" si="247"/>
        <v>0</v>
      </c>
      <c r="Q1859" s="77" t="b">
        <f t="shared" si="248"/>
        <v>0</v>
      </c>
      <c r="R1859" s="77">
        <f t="shared" si="249"/>
        <v>0</v>
      </c>
      <c r="T1859" s="77">
        <v>1848</v>
      </c>
    </row>
    <row r="1860" spans="1:20" s="5" customFormat="1" ht="178.5" hidden="1" outlineLevel="1">
      <c r="A1860" s="29"/>
      <c r="B1860" s="606">
        <v>400</v>
      </c>
      <c r="C1860" s="607">
        <v>431</v>
      </c>
      <c r="D1860" s="109">
        <v>257</v>
      </c>
      <c r="E1860" s="708" t="s">
        <v>1327</v>
      </c>
      <c r="F1860" s="708" t="s">
        <v>1328</v>
      </c>
      <c r="G1860" s="904">
        <v>1</v>
      </c>
      <c r="H1860" s="44" t="s">
        <v>742</v>
      </c>
      <c r="I1860" s="320"/>
      <c r="J1860" s="521">
        <v>0</v>
      </c>
      <c r="K1860" s="58">
        <v>0</v>
      </c>
      <c r="L1860" s="199">
        <f t="shared" si="250"/>
        <v>0</v>
      </c>
      <c r="M1860" s="200">
        <f t="shared" si="251"/>
        <v>0</v>
      </c>
      <c r="O1860" s="77" t="b">
        <f t="shared" si="246"/>
        <v>0</v>
      </c>
      <c r="P1860" s="77" t="b">
        <f t="shared" si="247"/>
        <v>0</v>
      </c>
      <c r="Q1860" s="77" t="b">
        <f t="shared" si="248"/>
        <v>0</v>
      </c>
      <c r="R1860" s="77">
        <f t="shared" si="249"/>
        <v>0</v>
      </c>
      <c r="T1860" s="77">
        <v>1849</v>
      </c>
    </row>
    <row r="1861" spans="1:20" s="5" customFormat="1" ht="51" hidden="1" outlineLevel="1">
      <c r="A1861" s="29"/>
      <c r="B1861" s="606">
        <v>400</v>
      </c>
      <c r="C1861" s="607">
        <v>431</v>
      </c>
      <c r="D1861" s="109">
        <v>258</v>
      </c>
      <c r="E1861" s="708" t="s">
        <v>1329</v>
      </c>
      <c r="F1861" s="708" t="s">
        <v>1330</v>
      </c>
      <c r="G1861" s="904">
        <v>1</v>
      </c>
      <c r="H1861" s="44" t="s">
        <v>742</v>
      </c>
      <c r="I1861" s="320"/>
      <c r="J1861" s="521">
        <v>0</v>
      </c>
      <c r="K1861" s="58">
        <v>0</v>
      </c>
      <c r="L1861" s="199">
        <f t="shared" si="250"/>
        <v>0</v>
      </c>
      <c r="M1861" s="200">
        <f t="shared" si="251"/>
        <v>0</v>
      </c>
      <c r="O1861" s="77" t="b">
        <f t="shared" si="246"/>
        <v>0</v>
      </c>
      <c r="P1861" s="77" t="b">
        <f t="shared" si="247"/>
        <v>0</v>
      </c>
      <c r="Q1861" s="77" t="b">
        <f t="shared" si="248"/>
        <v>0</v>
      </c>
      <c r="R1861" s="77">
        <f t="shared" si="249"/>
        <v>0</v>
      </c>
      <c r="T1861" s="77">
        <v>1850</v>
      </c>
    </row>
    <row r="1862" spans="1:20" s="5" customFormat="1" ht="204" hidden="1" outlineLevel="1">
      <c r="A1862" s="29"/>
      <c r="B1862" s="606">
        <v>400</v>
      </c>
      <c r="C1862" s="607">
        <v>431</v>
      </c>
      <c r="D1862" s="109">
        <v>259</v>
      </c>
      <c r="E1862" s="708" t="s">
        <v>5461</v>
      </c>
      <c r="F1862" s="708" t="s">
        <v>5462</v>
      </c>
      <c r="G1862" s="904">
        <v>1</v>
      </c>
      <c r="H1862" s="44" t="s">
        <v>742</v>
      </c>
      <c r="I1862" s="320"/>
      <c r="J1862" s="521">
        <v>0</v>
      </c>
      <c r="K1862" s="58">
        <v>0</v>
      </c>
      <c r="L1862" s="199">
        <f t="shared" si="250"/>
        <v>0</v>
      </c>
      <c r="M1862" s="200">
        <f t="shared" si="251"/>
        <v>0</v>
      </c>
      <c r="O1862" s="77" t="b">
        <f t="shared" si="246"/>
        <v>0</v>
      </c>
      <c r="P1862" s="77" t="b">
        <f t="shared" si="247"/>
        <v>0</v>
      </c>
      <c r="Q1862" s="77" t="b">
        <f t="shared" si="248"/>
        <v>0</v>
      </c>
      <c r="R1862" s="77">
        <f t="shared" si="249"/>
        <v>0</v>
      </c>
      <c r="T1862" s="77">
        <v>1851</v>
      </c>
    </row>
    <row r="1863" spans="1:20" s="5" customFormat="1" ht="25.5" hidden="1" outlineLevel="1">
      <c r="A1863" s="29"/>
      <c r="B1863" s="606">
        <v>400</v>
      </c>
      <c r="C1863" s="607">
        <v>431</v>
      </c>
      <c r="D1863" s="109">
        <v>260</v>
      </c>
      <c r="E1863" s="708" t="s">
        <v>1331</v>
      </c>
      <c r="F1863" s="708" t="s">
        <v>1332</v>
      </c>
      <c r="G1863" s="904">
        <v>1</v>
      </c>
      <c r="H1863" s="44" t="s">
        <v>786</v>
      </c>
      <c r="I1863" s="320"/>
      <c r="J1863" s="521">
        <v>0</v>
      </c>
      <c r="K1863" s="58">
        <v>0</v>
      </c>
      <c r="L1863" s="199">
        <f t="shared" si="250"/>
        <v>0</v>
      </c>
      <c r="M1863" s="200">
        <f t="shared" si="251"/>
        <v>0</v>
      </c>
      <c r="O1863" s="77" t="b">
        <f t="shared" si="246"/>
        <v>0</v>
      </c>
      <c r="P1863" s="77" t="b">
        <f t="shared" si="247"/>
        <v>0</v>
      </c>
      <c r="Q1863" s="77" t="b">
        <f t="shared" si="248"/>
        <v>0</v>
      </c>
      <c r="R1863" s="77">
        <f t="shared" si="249"/>
        <v>0</v>
      </c>
      <c r="T1863" s="77">
        <v>1852</v>
      </c>
    </row>
    <row r="1864" spans="1:20" s="5" customFormat="1" ht="38.25" hidden="1" outlineLevel="1">
      <c r="A1864" s="29"/>
      <c r="B1864" s="606">
        <v>400</v>
      </c>
      <c r="C1864" s="607">
        <v>431</v>
      </c>
      <c r="D1864" s="109">
        <v>261</v>
      </c>
      <c r="E1864" s="708" t="s">
        <v>1333</v>
      </c>
      <c r="F1864" s="708" t="s">
        <v>1334</v>
      </c>
      <c r="G1864" s="904">
        <v>1</v>
      </c>
      <c r="H1864" s="44" t="s">
        <v>786</v>
      </c>
      <c r="I1864" s="320"/>
      <c r="J1864" s="521">
        <v>0</v>
      </c>
      <c r="K1864" s="58">
        <v>0</v>
      </c>
      <c r="L1864" s="199">
        <f t="shared" si="250"/>
        <v>0</v>
      </c>
      <c r="M1864" s="200">
        <f t="shared" si="251"/>
        <v>0</v>
      </c>
      <c r="O1864" s="77" t="b">
        <f t="shared" si="246"/>
        <v>0</v>
      </c>
      <c r="P1864" s="77" t="b">
        <f t="shared" si="247"/>
        <v>0</v>
      </c>
      <c r="Q1864" s="77" t="b">
        <f t="shared" si="248"/>
        <v>0</v>
      </c>
      <c r="R1864" s="77">
        <f t="shared" si="249"/>
        <v>0</v>
      </c>
      <c r="T1864" s="77">
        <v>1853</v>
      </c>
    </row>
    <row r="1865" spans="1:20" s="5" customFormat="1" ht="191.25" hidden="1" outlineLevel="1">
      <c r="A1865" s="29"/>
      <c r="B1865" s="606">
        <v>400</v>
      </c>
      <c r="C1865" s="607">
        <v>431</v>
      </c>
      <c r="D1865" s="109">
        <v>262</v>
      </c>
      <c r="E1865" s="708" t="s">
        <v>1335</v>
      </c>
      <c r="F1865" s="708" t="s">
        <v>1336</v>
      </c>
      <c r="G1865" s="904">
        <v>1</v>
      </c>
      <c r="H1865" s="44" t="s">
        <v>742</v>
      </c>
      <c r="I1865" s="320"/>
      <c r="J1865" s="521">
        <v>0</v>
      </c>
      <c r="K1865" s="58">
        <v>0</v>
      </c>
      <c r="L1865" s="199">
        <f t="shared" si="250"/>
        <v>0</v>
      </c>
      <c r="M1865" s="200">
        <f t="shared" si="251"/>
        <v>0</v>
      </c>
      <c r="O1865" s="77" t="b">
        <f t="shared" si="246"/>
        <v>0</v>
      </c>
      <c r="P1865" s="77" t="b">
        <f t="shared" si="247"/>
        <v>0</v>
      </c>
      <c r="Q1865" s="77" t="b">
        <f t="shared" si="248"/>
        <v>0</v>
      </c>
      <c r="R1865" s="77">
        <f t="shared" si="249"/>
        <v>0</v>
      </c>
      <c r="T1865" s="77">
        <v>1854</v>
      </c>
    </row>
    <row r="1866" spans="1:20" s="5" customFormat="1" ht="25.5" hidden="1" outlineLevel="1">
      <c r="A1866" s="29"/>
      <c r="B1866" s="606">
        <v>400</v>
      </c>
      <c r="C1866" s="607">
        <v>431</v>
      </c>
      <c r="D1866" s="109">
        <v>263</v>
      </c>
      <c r="E1866" s="708" t="s">
        <v>1331</v>
      </c>
      <c r="F1866" s="708" t="s">
        <v>1332</v>
      </c>
      <c r="G1866" s="904">
        <v>1</v>
      </c>
      <c r="H1866" s="44" t="s">
        <v>786</v>
      </c>
      <c r="I1866" s="320"/>
      <c r="J1866" s="521">
        <v>0</v>
      </c>
      <c r="K1866" s="58">
        <v>0</v>
      </c>
      <c r="L1866" s="199">
        <f t="shared" si="250"/>
        <v>0</v>
      </c>
      <c r="M1866" s="200">
        <f t="shared" si="251"/>
        <v>0</v>
      </c>
      <c r="O1866" s="77" t="b">
        <f t="shared" si="246"/>
        <v>0</v>
      </c>
      <c r="P1866" s="77" t="b">
        <f t="shared" si="247"/>
        <v>0</v>
      </c>
      <c r="Q1866" s="77" t="b">
        <f t="shared" si="248"/>
        <v>0</v>
      </c>
      <c r="R1866" s="77">
        <f t="shared" si="249"/>
        <v>0</v>
      </c>
      <c r="T1866" s="77">
        <v>1855</v>
      </c>
    </row>
    <row r="1867" spans="1:20" s="5" customFormat="1" ht="38.25" hidden="1" outlineLevel="1">
      <c r="A1867" s="29"/>
      <c r="B1867" s="606">
        <v>400</v>
      </c>
      <c r="C1867" s="607">
        <v>431</v>
      </c>
      <c r="D1867" s="109">
        <v>264</v>
      </c>
      <c r="E1867" s="708" t="s">
        <v>1337</v>
      </c>
      <c r="F1867" s="708" t="s">
        <v>1338</v>
      </c>
      <c r="G1867" s="904">
        <v>1</v>
      </c>
      <c r="H1867" s="44" t="s">
        <v>786</v>
      </c>
      <c r="I1867" s="320"/>
      <c r="J1867" s="521">
        <v>0</v>
      </c>
      <c r="K1867" s="58">
        <v>0</v>
      </c>
      <c r="L1867" s="199">
        <f t="shared" si="250"/>
        <v>0</v>
      </c>
      <c r="M1867" s="200">
        <f t="shared" si="251"/>
        <v>0</v>
      </c>
      <c r="O1867" s="77" t="b">
        <f t="shared" si="246"/>
        <v>0</v>
      </c>
      <c r="P1867" s="77" t="b">
        <f t="shared" si="247"/>
        <v>0</v>
      </c>
      <c r="Q1867" s="77" t="b">
        <f t="shared" si="248"/>
        <v>0</v>
      </c>
      <c r="R1867" s="77">
        <f t="shared" si="249"/>
        <v>0</v>
      </c>
      <c r="T1867" s="77">
        <v>1856</v>
      </c>
    </row>
    <row r="1868" spans="1:20" s="5" customFormat="1" ht="178.5" hidden="1" outlineLevel="1">
      <c r="A1868" s="29"/>
      <c r="B1868" s="606">
        <v>400</v>
      </c>
      <c r="C1868" s="607">
        <v>431</v>
      </c>
      <c r="D1868" s="109">
        <v>265</v>
      </c>
      <c r="E1868" s="708" t="s">
        <v>1339</v>
      </c>
      <c r="F1868" s="708" t="s">
        <v>1340</v>
      </c>
      <c r="G1868" s="904">
        <v>1</v>
      </c>
      <c r="H1868" s="44" t="s">
        <v>742</v>
      </c>
      <c r="I1868" s="320"/>
      <c r="J1868" s="521">
        <v>0</v>
      </c>
      <c r="K1868" s="58">
        <v>0</v>
      </c>
      <c r="L1868" s="199">
        <f t="shared" si="250"/>
        <v>0</v>
      </c>
      <c r="M1868" s="200">
        <f t="shared" si="251"/>
        <v>0</v>
      </c>
      <c r="O1868" s="77" t="b">
        <f t="shared" si="246"/>
        <v>0</v>
      </c>
      <c r="P1868" s="77" t="b">
        <f t="shared" si="247"/>
        <v>0</v>
      </c>
      <c r="Q1868" s="77" t="b">
        <f t="shared" si="248"/>
        <v>0</v>
      </c>
      <c r="R1868" s="77">
        <f t="shared" si="249"/>
        <v>0</v>
      </c>
      <c r="T1868" s="77">
        <v>1857</v>
      </c>
    </row>
    <row r="1869" spans="1:20" s="5" customFormat="1" ht="25.5" hidden="1" outlineLevel="1">
      <c r="A1869" s="29"/>
      <c r="B1869" s="606">
        <v>400</v>
      </c>
      <c r="C1869" s="607">
        <v>431</v>
      </c>
      <c r="D1869" s="109">
        <v>266</v>
      </c>
      <c r="E1869" s="708" t="s">
        <v>1331</v>
      </c>
      <c r="F1869" s="708" t="s">
        <v>1332</v>
      </c>
      <c r="G1869" s="904">
        <v>1</v>
      </c>
      <c r="H1869" s="44" t="s">
        <v>786</v>
      </c>
      <c r="I1869" s="320"/>
      <c r="J1869" s="521">
        <v>0</v>
      </c>
      <c r="K1869" s="58">
        <v>0</v>
      </c>
      <c r="L1869" s="199">
        <f t="shared" si="250"/>
        <v>0</v>
      </c>
      <c r="M1869" s="200">
        <f t="shared" si="251"/>
        <v>0</v>
      </c>
      <c r="O1869" s="77" t="b">
        <f t="shared" si="246"/>
        <v>0</v>
      </c>
      <c r="P1869" s="77" t="b">
        <f t="shared" si="247"/>
        <v>0</v>
      </c>
      <c r="Q1869" s="77" t="b">
        <f t="shared" si="248"/>
        <v>0</v>
      </c>
      <c r="R1869" s="77">
        <f t="shared" si="249"/>
        <v>0</v>
      </c>
      <c r="T1869" s="77">
        <v>1858</v>
      </c>
    </row>
    <row r="1870" spans="1:20" s="5" customFormat="1" ht="178.5" hidden="1" outlineLevel="1">
      <c r="A1870" s="29"/>
      <c r="B1870" s="606">
        <v>400</v>
      </c>
      <c r="C1870" s="607">
        <v>431</v>
      </c>
      <c r="D1870" s="109">
        <v>267</v>
      </c>
      <c r="E1870" s="708" t="s">
        <v>1341</v>
      </c>
      <c r="F1870" s="708" t="s">
        <v>1342</v>
      </c>
      <c r="G1870" s="904">
        <v>1</v>
      </c>
      <c r="H1870" s="44" t="s">
        <v>742</v>
      </c>
      <c r="I1870" s="320"/>
      <c r="J1870" s="521">
        <v>0</v>
      </c>
      <c r="K1870" s="58">
        <v>0</v>
      </c>
      <c r="L1870" s="199">
        <f t="shared" si="250"/>
        <v>0</v>
      </c>
      <c r="M1870" s="200">
        <f t="shared" si="251"/>
        <v>0</v>
      </c>
      <c r="O1870" s="77" t="b">
        <f t="shared" si="246"/>
        <v>0</v>
      </c>
      <c r="P1870" s="77" t="b">
        <f t="shared" si="247"/>
        <v>0</v>
      </c>
      <c r="Q1870" s="77" t="b">
        <f t="shared" si="248"/>
        <v>0</v>
      </c>
      <c r="R1870" s="77">
        <f t="shared" si="249"/>
        <v>0</v>
      </c>
      <c r="T1870" s="77">
        <v>1859</v>
      </c>
    </row>
    <row r="1871" spans="1:20" s="5" customFormat="1" ht="25.5" hidden="1" outlineLevel="1">
      <c r="A1871" s="29"/>
      <c r="B1871" s="606">
        <v>400</v>
      </c>
      <c r="C1871" s="607">
        <v>431</v>
      </c>
      <c r="D1871" s="109">
        <v>268</v>
      </c>
      <c r="E1871" s="708" t="s">
        <v>1331</v>
      </c>
      <c r="F1871" s="708" t="s">
        <v>1332</v>
      </c>
      <c r="G1871" s="904">
        <v>1</v>
      </c>
      <c r="H1871" s="44" t="s">
        <v>786</v>
      </c>
      <c r="I1871" s="320"/>
      <c r="J1871" s="521">
        <v>0</v>
      </c>
      <c r="K1871" s="58">
        <v>0</v>
      </c>
      <c r="L1871" s="199">
        <f t="shared" si="250"/>
        <v>0</v>
      </c>
      <c r="M1871" s="200">
        <f t="shared" si="251"/>
        <v>0</v>
      </c>
      <c r="O1871" s="77" t="b">
        <f t="shared" si="246"/>
        <v>0</v>
      </c>
      <c r="P1871" s="77" t="b">
        <f t="shared" si="247"/>
        <v>0</v>
      </c>
      <c r="Q1871" s="77" t="b">
        <f t="shared" si="248"/>
        <v>0</v>
      </c>
      <c r="R1871" s="77">
        <f t="shared" si="249"/>
        <v>0</v>
      </c>
      <c r="T1871" s="77">
        <v>1860</v>
      </c>
    </row>
    <row r="1872" spans="1:20" s="5" customFormat="1" ht="38.25" hidden="1" outlineLevel="1">
      <c r="A1872" s="29"/>
      <c r="B1872" s="606">
        <v>400</v>
      </c>
      <c r="C1872" s="607">
        <v>431</v>
      </c>
      <c r="D1872" s="109">
        <v>269</v>
      </c>
      <c r="E1872" s="708" t="s">
        <v>1343</v>
      </c>
      <c r="F1872" s="708" t="s">
        <v>1344</v>
      </c>
      <c r="G1872" s="904">
        <v>1</v>
      </c>
      <c r="H1872" s="44" t="s">
        <v>786</v>
      </c>
      <c r="I1872" s="320"/>
      <c r="J1872" s="521">
        <v>0</v>
      </c>
      <c r="K1872" s="58">
        <v>0</v>
      </c>
      <c r="L1872" s="199">
        <f t="shared" si="250"/>
        <v>0</v>
      </c>
      <c r="M1872" s="200">
        <f t="shared" si="251"/>
        <v>0</v>
      </c>
      <c r="O1872" s="77" t="b">
        <f t="shared" si="246"/>
        <v>0</v>
      </c>
      <c r="P1872" s="77" t="b">
        <f t="shared" si="247"/>
        <v>0</v>
      </c>
      <c r="Q1872" s="77" t="b">
        <f t="shared" si="248"/>
        <v>0</v>
      </c>
      <c r="R1872" s="77">
        <f t="shared" si="249"/>
        <v>0</v>
      </c>
      <c r="T1872" s="77">
        <v>1861</v>
      </c>
    </row>
    <row r="1873" spans="1:20" s="5" customFormat="1" ht="178.5" hidden="1" outlineLevel="1">
      <c r="A1873" s="29"/>
      <c r="B1873" s="606">
        <v>400</v>
      </c>
      <c r="C1873" s="607">
        <v>431</v>
      </c>
      <c r="D1873" s="109">
        <v>270</v>
      </c>
      <c r="E1873" s="708" t="s">
        <v>1345</v>
      </c>
      <c r="F1873" s="708" t="s">
        <v>1346</v>
      </c>
      <c r="G1873" s="904">
        <v>1</v>
      </c>
      <c r="H1873" s="44" t="s">
        <v>742</v>
      </c>
      <c r="I1873" s="320"/>
      <c r="J1873" s="521">
        <v>0</v>
      </c>
      <c r="K1873" s="58">
        <v>0</v>
      </c>
      <c r="L1873" s="199">
        <f t="shared" si="250"/>
        <v>0</v>
      </c>
      <c r="M1873" s="200">
        <f t="shared" si="251"/>
        <v>0</v>
      </c>
      <c r="O1873" s="77" t="b">
        <f t="shared" si="246"/>
        <v>0</v>
      </c>
      <c r="P1873" s="77" t="b">
        <f t="shared" si="247"/>
        <v>0</v>
      </c>
      <c r="Q1873" s="77" t="b">
        <f t="shared" si="248"/>
        <v>0</v>
      </c>
      <c r="R1873" s="77">
        <f t="shared" si="249"/>
        <v>0</v>
      </c>
      <c r="T1873" s="77">
        <v>1862</v>
      </c>
    </row>
    <row r="1874" spans="1:20" s="5" customFormat="1" ht="25.5" hidden="1" outlineLevel="1">
      <c r="A1874" s="29"/>
      <c r="B1874" s="606">
        <v>400</v>
      </c>
      <c r="C1874" s="607">
        <v>431</v>
      </c>
      <c r="D1874" s="109">
        <v>271</v>
      </c>
      <c r="E1874" s="708" t="s">
        <v>1331</v>
      </c>
      <c r="F1874" s="708" t="s">
        <v>1332</v>
      </c>
      <c r="G1874" s="904">
        <v>1</v>
      </c>
      <c r="H1874" s="44" t="s">
        <v>786</v>
      </c>
      <c r="I1874" s="320"/>
      <c r="J1874" s="521">
        <v>0</v>
      </c>
      <c r="K1874" s="58">
        <v>0</v>
      </c>
      <c r="L1874" s="199">
        <f t="shared" si="250"/>
        <v>0</v>
      </c>
      <c r="M1874" s="200">
        <f t="shared" si="251"/>
        <v>0</v>
      </c>
      <c r="O1874" s="77" t="b">
        <f t="shared" si="246"/>
        <v>0</v>
      </c>
      <c r="P1874" s="77" t="b">
        <f t="shared" si="247"/>
        <v>0</v>
      </c>
      <c r="Q1874" s="77" t="b">
        <f t="shared" si="248"/>
        <v>0</v>
      </c>
      <c r="R1874" s="77">
        <f t="shared" si="249"/>
        <v>0</v>
      </c>
      <c r="T1874" s="77">
        <v>1863</v>
      </c>
    </row>
    <row r="1875" spans="1:20" s="5" customFormat="1" ht="178.5" hidden="1" outlineLevel="1">
      <c r="A1875" s="29"/>
      <c r="B1875" s="606">
        <v>400</v>
      </c>
      <c r="C1875" s="607">
        <v>431</v>
      </c>
      <c r="D1875" s="109">
        <v>272</v>
      </c>
      <c r="E1875" s="708" t="s">
        <v>1347</v>
      </c>
      <c r="F1875" s="708" t="s">
        <v>1348</v>
      </c>
      <c r="G1875" s="904">
        <v>1</v>
      </c>
      <c r="H1875" s="44" t="s">
        <v>742</v>
      </c>
      <c r="I1875" s="320"/>
      <c r="J1875" s="521">
        <v>0</v>
      </c>
      <c r="K1875" s="58">
        <v>0</v>
      </c>
      <c r="L1875" s="199">
        <f t="shared" si="250"/>
        <v>0</v>
      </c>
      <c r="M1875" s="200">
        <f t="shared" si="251"/>
        <v>0</v>
      </c>
      <c r="O1875" s="77" t="b">
        <f t="shared" ref="O1875:O1938" si="252">ISBLANK(D1875)</f>
        <v>0</v>
      </c>
      <c r="P1875" s="77" t="b">
        <f t="shared" ref="P1875:P1938" si="253">ISBLANK(G1875)</f>
        <v>0</v>
      </c>
      <c r="Q1875" s="77" t="b">
        <f t="shared" ref="Q1875:Q1938" si="254">ISBLANK(M1875)</f>
        <v>0</v>
      </c>
      <c r="R1875" s="77">
        <f t="shared" ref="R1875:R1938" si="255">IF(AND(O1875=P1875,O1875=Q1875),,"!!!")</f>
        <v>0</v>
      </c>
      <c r="T1875" s="77">
        <v>1864</v>
      </c>
    </row>
    <row r="1876" spans="1:20" s="5" customFormat="1" ht="25.5" hidden="1" outlineLevel="1">
      <c r="A1876" s="29"/>
      <c r="B1876" s="606">
        <v>400</v>
      </c>
      <c r="C1876" s="607">
        <v>431</v>
      </c>
      <c r="D1876" s="109">
        <v>273</v>
      </c>
      <c r="E1876" s="708" t="s">
        <v>1331</v>
      </c>
      <c r="F1876" s="708" t="s">
        <v>1332</v>
      </c>
      <c r="G1876" s="904">
        <v>1</v>
      </c>
      <c r="H1876" s="44" t="s">
        <v>786</v>
      </c>
      <c r="I1876" s="320"/>
      <c r="J1876" s="521">
        <v>0</v>
      </c>
      <c r="K1876" s="58">
        <v>0</v>
      </c>
      <c r="L1876" s="199">
        <f t="shared" si="250"/>
        <v>0</v>
      </c>
      <c r="M1876" s="200">
        <f t="shared" si="251"/>
        <v>0</v>
      </c>
      <c r="O1876" s="77" t="b">
        <f t="shared" si="252"/>
        <v>0</v>
      </c>
      <c r="P1876" s="77" t="b">
        <f t="shared" si="253"/>
        <v>0</v>
      </c>
      <c r="Q1876" s="77" t="b">
        <f t="shared" si="254"/>
        <v>0</v>
      </c>
      <c r="R1876" s="77">
        <f t="shared" si="255"/>
        <v>0</v>
      </c>
      <c r="T1876" s="77">
        <v>1865</v>
      </c>
    </row>
    <row r="1877" spans="1:20" s="5" customFormat="1" hidden="1" outlineLevel="1">
      <c r="A1877" s="29"/>
      <c r="B1877" s="653"/>
      <c r="C1877" s="654"/>
      <c r="D1877" s="549"/>
      <c r="E1877" s="708"/>
      <c r="F1877" s="708"/>
      <c r="G1877" s="904"/>
      <c r="H1877" s="44"/>
      <c r="I1877" s="320"/>
      <c r="J1877" s="521"/>
      <c r="K1877" s="58"/>
      <c r="L1877" s="58"/>
      <c r="M1877" s="522"/>
      <c r="O1877" s="77" t="b">
        <f t="shared" si="252"/>
        <v>1</v>
      </c>
      <c r="P1877" s="77" t="b">
        <f t="shared" si="253"/>
        <v>1</v>
      </c>
      <c r="Q1877" s="77" t="b">
        <f t="shared" si="254"/>
        <v>1</v>
      </c>
      <c r="R1877" s="77">
        <f t="shared" si="255"/>
        <v>0</v>
      </c>
      <c r="T1877" s="77">
        <v>1866</v>
      </c>
    </row>
    <row r="1878" spans="1:20" s="5" customFormat="1" ht="229.5" hidden="1" outlineLevel="1">
      <c r="A1878" s="29"/>
      <c r="B1878" s="606">
        <v>400</v>
      </c>
      <c r="C1878" s="607">
        <v>431</v>
      </c>
      <c r="D1878" s="109">
        <v>274</v>
      </c>
      <c r="E1878" s="708" t="s">
        <v>1349</v>
      </c>
      <c r="F1878" s="708" t="s">
        <v>1350</v>
      </c>
      <c r="G1878" s="904">
        <v>3</v>
      </c>
      <c r="H1878" s="44" t="s">
        <v>742</v>
      </c>
      <c r="I1878" s="320"/>
      <c r="J1878" s="521">
        <v>0</v>
      </c>
      <c r="K1878" s="58">
        <v>0</v>
      </c>
      <c r="L1878" s="199">
        <f>J1878+K1878</f>
        <v>0</v>
      </c>
      <c r="M1878" s="200">
        <f>L1878*(G1878+I1878)</f>
        <v>0</v>
      </c>
      <c r="O1878" s="77" t="b">
        <f t="shared" si="252"/>
        <v>0</v>
      </c>
      <c r="P1878" s="77" t="b">
        <f t="shared" si="253"/>
        <v>0</v>
      </c>
      <c r="Q1878" s="77" t="b">
        <f t="shared" si="254"/>
        <v>0</v>
      </c>
      <c r="R1878" s="77">
        <f t="shared" si="255"/>
        <v>0</v>
      </c>
      <c r="T1878" s="77">
        <v>1867</v>
      </c>
    </row>
    <row r="1879" spans="1:20" s="5" customFormat="1" hidden="1" outlineLevel="1">
      <c r="A1879" s="29" t="s">
        <v>5251</v>
      </c>
      <c r="B1879" s="653"/>
      <c r="C1879" s="654"/>
      <c r="D1879" s="109"/>
      <c r="E1879" s="708" t="s">
        <v>5463</v>
      </c>
      <c r="F1879" s="708" t="s">
        <v>5464</v>
      </c>
      <c r="G1879" s="904"/>
      <c r="H1879" s="44"/>
      <c r="I1879" s="320"/>
      <c r="J1879" s="521"/>
      <c r="K1879" s="58"/>
      <c r="L1879" s="58"/>
      <c r="M1879" s="522"/>
      <c r="O1879" s="77" t="b">
        <f t="shared" si="252"/>
        <v>1</v>
      </c>
      <c r="P1879" s="77" t="b">
        <f t="shared" si="253"/>
        <v>1</v>
      </c>
      <c r="Q1879" s="77" t="b">
        <f t="shared" si="254"/>
        <v>1</v>
      </c>
      <c r="R1879" s="77">
        <f t="shared" si="255"/>
        <v>0</v>
      </c>
      <c r="T1879" s="77">
        <v>1868</v>
      </c>
    </row>
    <row r="1880" spans="1:20" s="5" customFormat="1" hidden="1" outlineLevel="1">
      <c r="A1880" s="29"/>
      <c r="B1880" s="653"/>
      <c r="C1880" s="654"/>
      <c r="D1880" s="810"/>
      <c r="E1880" s="708" t="s">
        <v>1351</v>
      </c>
      <c r="F1880" s="708" t="s">
        <v>1352</v>
      </c>
      <c r="G1880" s="904"/>
      <c r="H1880" s="44"/>
      <c r="I1880" s="320"/>
      <c r="J1880" s="521"/>
      <c r="K1880" s="58"/>
      <c r="L1880" s="58"/>
      <c r="M1880" s="522"/>
      <c r="O1880" s="77" t="b">
        <f t="shared" si="252"/>
        <v>1</v>
      </c>
      <c r="P1880" s="77" t="b">
        <f t="shared" si="253"/>
        <v>1</v>
      </c>
      <c r="Q1880" s="77" t="b">
        <f t="shared" si="254"/>
        <v>1</v>
      </c>
      <c r="R1880" s="77">
        <f t="shared" si="255"/>
        <v>0</v>
      </c>
      <c r="T1880" s="77">
        <v>1869</v>
      </c>
    </row>
    <row r="1881" spans="1:20" s="5" customFormat="1" ht="255" hidden="1" outlineLevel="1">
      <c r="A1881" s="29"/>
      <c r="B1881" s="653"/>
      <c r="C1881" s="654"/>
      <c r="D1881" s="810"/>
      <c r="E1881" s="708" t="s">
        <v>1353</v>
      </c>
      <c r="F1881" s="708" t="s">
        <v>1354</v>
      </c>
      <c r="G1881" s="904"/>
      <c r="H1881" s="44"/>
      <c r="I1881" s="320"/>
      <c r="J1881" s="521"/>
      <c r="K1881" s="58"/>
      <c r="L1881" s="58"/>
      <c r="M1881" s="522"/>
      <c r="O1881" s="77" t="b">
        <f t="shared" si="252"/>
        <v>1</v>
      </c>
      <c r="P1881" s="77" t="b">
        <f t="shared" si="253"/>
        <v>1</v>
      </c>
      <c r="Q1881" s="77" t="b">
        <f t="shared" si="254"/>
        <v>1</v>
      </c>
      <c r="R1881" s="77">
        <f t="shared" si="255"/>
        <v>0</v>
      </c>
      <c r="T1881" s="77">
        <v>1870</v>
      </c>
    </row>
    <row r="1882" spans="1:20" s="5" customFormat="1" hidden="1" outlineLevel="1">
      <c r="A1882" s="29"/>
      <c r="B1882" s="653"/>
      <c r="C1882" s="654"/>
      <c r="D1882" s="810"/>
      <c r="E1882" s="708" t="s">
        <v>1355</v>
      </c>
      <c r="F1882" s="708" t="s">
        <v>1356</v>
      </c>
      <c r="G1882" s="904"/>
      <c r="H1882" s="44"/>
      <c r="I1882" s="320"/>
      <c r="J1882" s="521"/>
      <c r="K1882" s="58"/>
      <c r="L1882" s="58"/>
      <c r="M1882" s="522"/>
      <c r="O1882" s="77" t="b">
        <f t="shared" si="252"/>
        <v>1</v>
      </c>
      <c r="P1882" s="77" t="b">
        <f t="shared" si="253"/>
        <v>1</v>
      </c>
      <c r="Q1882" s="77" t="b">
        <f t="shared" si="254"/>
        <v>1</v>
      </c>
      <c r="R1882" s="77">
        <f t="shared" si="255"/>
        <v>0</v>
      </c>
      <c r="T1882" s="77">
        <v>1871</v>
      </c>
    </row>
    <row r="1883" spans="1:20" s="5" customFormat="1" hidden="1" outlineLevel="1">
      <c r="A1883" s="29"/>
      <c r="B1883" s="653"/>
      <c r="C1883" s="654"/>
      <c r="D1883" s="810"/>
      <c r="E1883" s="708" t="s">
        <v>1357</v>
      </c>
      <c r="F1883" s="708" t="s">
        <v>1358</v>
      </c>
      <c r="G1883" s="904"/>
      <c r="H1883" s="44"/>
      <c r="I1883" s="320"/>
      <c r="J1883" s="521"/>
      <c r="K1883" s="58"/>
      <c r="L1883" s="58"/>
      <c r="M1883" s="522"/>
      <c r="O1883" s="77" t="b">
        <f t="shared" si="252"/>
        <v>1</v>
      </c>
      <c r="P1883" s="77" t="b">
        <f t="shared" si="253"/>
        <v>1</v>
      </c>
      <c r="Q1883" s="77" t="b">
        <f t="shared" si="254"/>
        <v>1</v>
      </c>
      <c r="R1883" s="77">
        <f t="shared" si="255"/>
        <v>0</v>
      </c>
      <c r="T1883" s="77">
        <v>1872</v>
      </c>
    </row>
    <row r="1884" spans="1:20" s="5" customFormat="1" hidden="1" outlineLevel="1">
      <c r="A1884" s="29"/>
      <c r="B1884" s="653"/>
      <c r="C1884" s="654"/>
      <c r="D1884" s="810"/>
      <c r="E1884" s="708" t="s">
        <v>1359</v>
      </c>
      <c r="F1884" s="708" t="s">
        <v>1360</v>
      </c>
      <c r="G1884" s="904"/>
      <c r="H1884" s="44"/>
      <c r="I1884" s="320"/>
      <c r="J1884" s="521"/>
      <c r="K1884" s="58"/>
      <c r="L1884" s="58"/>
      <c r="M1884" s="522"/>
      <c r="O1884" s="77" t="b">
        <f t="shared" si="252"/>
        <v>1</v>
      </c>
      <c r="P1884" s="77" t="b">
        <f t="shared" si="253"/>
        <v>1</v>
      </c>
      <c r="Q1884" s="77" t="b">
        <f t="shared" si="254"/>
        <v>1</v>
      </c>
      <c r="R1884" s="77">
        <f t="shared" si="255"/>
        <v>0</v>
      </c>
      <c r="T1884" s="77">
        <v>1873</v>
      </c>
    </row>
    <row r="1885" spans="1:20" s="5" customFormat="1" hidden="1" outlineLevel="1">
      <c r="A1885" s="29"/>
      <c r="B1885" s="653"/>
      <c r="C1885" s="654"/>
      <c r="D1885" s="810"/>
      <c r="E1885" s="708" t="s">
        <v>1361</v>
      </c>
      <c r="F1885" s="708" t="s">
        <v>1362</v>
      </c>
      <c r="G1885" s="904"/>
      <c r="H1885" s="44"/>
      <c r="I1885" s="320"/>
      <c r="J1885" s="521"/>
      <c r="K1885" s="58"/>
      <c r="L1885" s="58"/>
      <c r="M1885" s="522"/>
      <c r="O1885" s="77" t="b">
        <f t="shared" si="252"/>
        <v>1</v>
      </c>
      <c r="P1885" s="77" t="b">
        <f t="shared" si="253"/>
        <v>1</v>
      </c>
      <c r="Q1885" s="77" t="b">
        <f t="shared" si="254"/>
        <v>1</v>
      </c>
      <c r="R1885" s="77">
        <f t="shared" si="255"/>
        <v>0</v>
      </c>
      <c r="T1885" s="77">
        <v>1874</v>
      </c>
    </row>
    <row r="1886" spans="1:20" s="5" customFormat="1" hidden="1" outlineLevel="1">
      <c r="A1886" s="29"/>
      <c r="B1886" s="653"/>
      <c r="C1886" s="654"/>
      <c r="D1886" s="810"/>
      <c r="E1886" s="708" t="s">
        <v>1363</v>
      </c>
      <c r="F1886" s="708" t="s">
        <v>1364</v>
      </c>
      <c r="G1886" s="904"/>
      <c r="H1886" s="44"/>
      <c r="I1886" s="320"/>
      <c r="J1886" s="521"/>
      <c r="K1886" s="58"/>
      <c r="L1886" s="58"/>
      <c r="M1886" s="522"/>
      <c r="O1886" s="77" t="b">
        <f t="shared" si="252"/>
        <v>1</v>
      </c>
      <c r="P1886" s="77" t="b">
        <f t="shared" si="253"/>
        <v>1</v>
      </c>
      <c r="Q1886" s="77" t="b">
        <f t="shared" si="254"/>
        <v>1</v>
      </c>
      <c r="R1886" s="77">
        <f t="shared" si="255"/>
        <v>0</v>
      </c>
      <c r="T1886" s="77">
        <v>1875</v>
      </c>
    </row>
    <row r="1887" spans="1:20" s="5" customFormat="1" hidden="1" outlineLevel="1">
      <c r="A1887" s="29"/>
      <c r="B1887" s="653"/>
      <c r="C1887" s="654"/>
      <c r="D1887" s="810"/>
      <c r="E1887" s="708" t="s">
        <v>1365</v>
      </c>
      <c r="F1887" s="708" t="s">
        <v>1366</v>
      </c>
      <c r="G1887" s="904"/>
      <c r="H1887" s="44"/>
      <c r="I1887" s="320"/>
      <c r="J1887" s="521"/>
      <c r="K1887" s="58"/>
      <c r="L1887" s="58"/>
      <c r="M1887" s="522"/>
      <c r="O1887" s="77" t="b">
        <f t="shared" si="252"/>
        <v>1</v>
      </c>
      <c r="P1887" s="77" t="b">
        <f t="shared" si="253"/>
        <v>1</v>
      </c>
      <c r="Q1887" s="77" t="b">
        <f t="shared" si="254"/>
        <v>1</v>
      </c>
      <c r="R1887" s="77">
        <f t="shared" si="255"/>
        <v>0</v>
      </c>
      <c r="T1887" s="77">
        <v>1876</v>
      </c>
    </row>
    <row r="1888" spans="1:20" s="5" customFormat="1" ht="25.5" hidden="1" outlineLevel="1">
      <c r="A1888" s="29"/>
      <c r="B1888" s="653"/>
      <c r="C1888" s="654"/>
      <c r="D1888" s="810"/>
      <c r="E1888" s="708" t="s">
        <v>1367</v>
      </c>
      <c r="F1888" s="708" t="s">
        <v>1368</v>
      </c>
      <c r="G1888" s="904"/>
      <c r="H1888" s="44"/>
      <c r="I1888" s="320"/>
      <c r="J1888" s="521"/>
      <c r="K1888" s="58"/>
      <c r="L1888" s="58"/>
      <c r="M1888" s="522"/>
      <c r="O1888" s="77" t="b">
        <f t="shared" si="252"/>
        <v>1</v>
      </c>
      <c r="P1888" s="77" t="b">
        <f t="shared" si="253"/>
        <v>1</v>
      </c>
      <c r="Q1888" s="77" t="b">
        <f t="shared" si="254"/>
        <v>1</v>
      </c>
      <c r="R1888" s="77">
        <f t="shared" si="255"/>
        <v>0</v>
      </c>
      <c r="T1888" s="77">
        <v>1877</v>
      </c>
    </row>
    <row r="1889" spans="1:20" s="5" customFormat="1" hidden="1" outlineLevel="1">
      <c r="A1889" s="29"/>
      <c r="B1889" s="653"/>
      <c r="C1889" s="654"/>
      <c r="D1889" s="810"/>
      <c r="E1889" s="708" t="s">
        <v>1369</v>
      </c>
      <c r="F1889" s="708" t="s">
        <v>1370</v>
      </c>
      <c r="G1889" s="904"/>
      <c r="H1889" s="44"/>
      <c r="I1889" s="320"/>
      <c r="J1889" s="521"/>
      <c r="K1889" s="58"/>
      <c r="L1889" s="58"/>
      <c r="M1889" s="522"/>
      <c r="O1889" s="77" t="b">
        <f t="shared" si="252"/>
        <v>1</v>
      </c>
      <c r="P1889" s="77" t="b">
        <f t="shared" si="253"/>
        <v>1</v>
      </c>
      <c r="Q1889" s="77" t="b">
        <f t="shared" si="254"/>
        <v>1</v>
      </c>
      <c r="R1889" s="77">
        <f t="shared" si="255"/>
        <v>0</v>
      </c>
      <c r="T1889" s="77">
        <v>1878</v>
      </c>
    </row>
    <row r="1890" spans="1:20" s="5" customFormat="1" ht="25.5" hidden="1" outlineLevel="1">
      <c r="A1890" s="29"/>
      <c r="B1890" s="653"/>
      <c r="C1890" s="654"/>
      <c r="D1890" s="810"/>
      <c r="E1890" s="708" t="s">
        <v>1371</v>
      </c>
      <c r="F1890" s="708" t="s">
        <v>1372</v>
      </c>
      <c r="G1890" s="904"/>
      <c r="H1890" s="44"/>
      <c r="I1890" s="320"/>
      <c r="J1890" s="521"/>
      <c r="K1890" s="58"/>
      <c r="L1890" s="58"/>
      <c r="M1890" s="522"/>
      <c r="O1890" s="77" t="b">
        <f t="shared" si="252"/>
        <v>1</v>
      </c>
      <c r="P1890" s="77" t="b">
        <f t="shared" si="253"/>
        <v>1</v>
      </c>
      <c r="Q1890" s="77" t="b">
        <f t="shared" si="254"/>
        <v>1</v>
      </c>
      <c r="R1890" s="77">
        <f t="shared" si="255"/>
        <v>0</v>
      </c>
      <c r="T1890" s="77">
        <v>1879</v>
      </c>
    </row>
    <row r="1891" spans="1:20" s="5" customFormat="1" hidden="1" outlineLevel="1">
      <c r="A1891" s="29"/>
      <c r="B1891" s="653"/>
      <c r="C1891" s="654"/>
      <c r="D1891" s="810"/>
      <c r="E1891" s="708" t="s">
        <v>1373</v>
      </c>
      <c r="F1891" s="708" t="s">
        <v>1374</v>
      </c>
      <c r="G1891" s="904"/>
      <c r="H1891" s="44"/>
      <c r="I1891" s="320"/>
      <c r="J1891" s="521"/>
      <c r="K1891" s="58"/>
      <c r="L1891" s="58"/>
      <c r="M1891" s="522"/>
      <c r="O1891" s="77" t="b">
        <f t="shared" si="252"/>
        <v>1</v>
      </c>
      <c r="P1891" s="77" t="b">
        <f t="shared" si="253"/>
        <v>1</v>
      </c>
      <c r="Q1891" s="77" t="b">
        <f t="shared" si="254"/>
        <v>1</v>
      </c>
      <c r="R1891" s="77">
        <f t="shared" si="255"/>
        <v>0</v>
      </c>
      <c r="T1891" s="77">
        <v>1880</v>
      </c>
    </row>
    <row r="1892" spans="1:20" s="5" customFormat="1" hidden="1" outlineLevel="1">
      <c r="A1892" s="29"/>
      <c r="B1892" s="653"/>
      <c r="C1892" s="654"/>
      <c r="D1892" s="810"/>
      <c r="E1892" s="708" t="s">
        <v>1375</v>
      </c>
      <c r="F1892" s="708" t="s">
        <v>1376</v>
      </c>
      <c r="G1892" s="904"/>
      <c r="H1892" s="44"/>
      <c r="I1892" s="320"/>
      <c r="J1892" s="521"/>
      <c r="K1892" s="58"/>
      <c r="L1892" s="58"/>
      <c r="M1892" s="522"/>
      <c r="O1892" s="77" t="b">
        <f t="shared" si="252"/>
        <v>1</v>
      </c>
      <c r="P1892" s="77" t="b">
        <f t="shared" si="253"/>
        <v>1</v>
      </c>
      <c r="Q1892" s="77" t="b">
        <f t="shared" si="254"/>
        <v>1</v>
      </c>
      <c r="R1892" s="77">
        <f t="shared" si="255"/>
        <v>0</v>
      </c>
      <c r="T1892" s="77">
        <v>1881</v>
      </c>
    </row>
    <row r="1893" spans="1:20" s="5" customFormat="1" ht="25.5" hidden="1" outlineLevel="1">
      <c r="A1893" s="29"/>
      <c r="B1893" s="653"/>
      <c r="C1893" s="654"/>
      <c r="D1893" s="810"/>
      <c r="E1893" s="708" t="s">
        <v>1377</v>
      </c>
      <c r="F1893" s="708" t="s">
        <v>1378</v>
      </c>
      <c r="G1893" s="904"/>
      <c r="H1893" s="44"/>
      <c r="I1893" s="320"/>
      <c r="J1893" s="521"/>
      <c r="K1893" s="58"/>
      <c r="L1893" s="58"/>
      <c r="M1893" s="522"/>
      <c r="O1893" s="77" t="b">
        <f t="shared" si="252"/>
        <v>1</v>
      </c>
      <c r="P1893" s="77" t="b">
        <f t="shared" si="253"/>
        <v>1</v>
      </c>
      <c r="Q1893" s="77" t="b">
        <f t="shared" si="254"/>
        <v>1</v>
      </c>
      <c r="R1893" s="77">
        <f t="shared" si="255"/>
        <v>0</v>
      </c>
      <c r="T1893" s="77">
        <v>1882</v>
      </c>
    </row>
    <row r="1894" spans="1:20" s="5" customFormat="1" hidden="1" outlineLevel="1">
      <c r="A1894" s="29"/>
      <c r="B1894" s="653"/>
      <c r="C1894" s="654"/>
      <c r="D1894" s="810"/>
      <c r="E1894" s="708" t="s">
        <v>1379</v>
      </c>
      <c r="F1894" s="708" t="s">
        <v>1380</v>
      </c>
      <c r="G1894" s="904"/>
      <c r="H1894" s="44"/>
      <c r="I1894" s="320"/>
      <c r="J1894" s="521"/>
      <c r="K1894" s="58"/>
      <c r="L1894" s="58"/>
      <c r="M1894" s="522"/>
      <c r="O1894" s="77" t="b">
        <f t="shared" si="252"/>
        <v>1</v>
      </c>
      <c r="P1894" s="77" t="b">
        <f t="shared" si="253"/>
        <v>1</v>
      </c>
      <c r="Q1894" s="77" t="b">
        <f t="shared" si="254"/>
        <v>1</v>
      </c>
      <c r="R1894" s="77">
        <f t="shared" si="255"/>
        <v>0</v>
      </c>
      <c r="T1894" s="77">
        <v>1883</v>
      </c>
    </row>
    <row r="1895" spans="1:20" s="5" customFormat="1" hidden="1" outlineLevel="1">
      <c r="A1895" s="29"/>
      <c r="B1895" s="653"/>
      <c r="C1895" s="654"/>
      <c r="D1895" s="810"/>
      <c r="E1895" s="708" t="s">
        <v>1381</v>
      </c>
      <c r="F1895" s="708" t="s">
        <v>1382</v>
      </c>
      <c r="G1895" s="904"/>
      <c r="H1895" s="44"/>
      <c r="I1895" s="320"/>
      <c r="J1895" s="521"/>
      <c r="K1895" s="58"/>
      <c r="L1895" s="58"/>
      <c r="M1895" s="522"/>
      <c r="O1895" s="77" t="b">
        <f t="shared" si="252"/>
        <v>1</v>
      </c>
      <c r="P1895" s="77" t="b">
        <f t="shared" si="253"/>
        <v>1</v>
      </c>
      <c r="Q1895" s="77" t="b">
        <f t="shared" si="254"/>
        <v>1</v>
      </c>
      <c r="R1895" s="77">
        <f t="shared" si="255"/>
        <v>0</v>
      </c>
      <c r="T1895" s="77">
        <v>1884</v>
      </c>
    </row>
    <row r="1896" spans="1:20" s="5" customFormat="1" hidden="1" outlineLevel="1">
      <c r="A1896" s="29"/>
      <c r="B1896" s="653"/>
      <c r="C1896" s="654"/>
      <c r="D1896" s="810"/>
      <c r="E1896" s="708" t="s">
        <v>1383</v>
      </c>
      <c r="F1896" s="708" t="s">
        <v>1384</v>
      </c>
      <c r="G1896" s="904"/>
      <c r="H1896" s="44"/>
      <c r="I1896" s="320"/>
      <c r="J1896" s="521"/>
      <c r="K1896" s="58"/>
      <c r="L1896" s="58"/>
      <c r="M1896" s="522"/>
      <c r="O1896" s="77" t="b">
        <f t="shared" si="252"/>
        <v>1</v>
      </c>
      <c r="P1896" s="77" t="b">
        <f t="shared" si="253"/>
        <v>1</v>
      </c>
      <c r="Q1896" s="77" t="b">
        <f t="shared" si="254"/>
        <v>1</v>
      </c>
      <c r="R1896" s="77">
        <f t="shared" si="255"/>
        <v>0</v>
      </c>
      <c r="T1896" s="77">
        <v>1885</v>
      </c>
    </row>
    <row r="1897" spans="1:20" s="5" customFormat="1" hidden="1" outlineLevel="1">
      <c r="A1897" s="29"/>
      <c r="B1897" s="653"/>
      <c r="C1897" s="654"/>
      <c r="D1897" s="810"/>
      <c r="E1897" s="708" t="s">
        <v>1385</v>
      </c>
      <c r="F1897" s="708" t="s">
        <v>1386</v>
      </c>
      <c r="G1897" s="904"/>
      <c r="H1897" s="44"/>
      <c r="I1897" s="320"/>
      <c r="J1897" s="521"/>
      <c r="K1897" s="58"/>
      <c r="L1897" s="58"/>
      <c r="M1897" s="522"/>
      <c r="O1897" s="77" t="b">
        <f t="shared" si="252"/>
        <v>1</v>
      </c>
      <c r="P1897" s="77" t="b">
        <f t="shared" si="253"/>
        <v>1</v>
      </c>
      <c r="Q1897" s="77" t="b">
        <f t="shared" si="254"/>
        <v>1</v>
      </c>
      <c r="R1897" s="77">
        <f t="shared" si="255"/>
        <v>0</v>
      </c>
      <c r="T1897" s="77">
        <v>1886</v>
      </c>
    </row>
    <row r="1898" spans="1:20" s="5" customFormat="1" hidden="1" outlineLevel="1">
      <c r="A1898" s="29"/>
      <c r="B1898" s="653"/>
      <c r="C1898" s="654"/>
      <c r="D1898" s="810"/>
      <c r="E1898" s="708" t="s">
        <v>1387</v>
      </c>
      <c r="F1898" s="708" t="s">
        <v>1388</v>
      </c>
      <c r="G1898" s="904"/>
      <c r="H1898" s="44"/>
      <c r="I1898" s="320"/>
      <c r="J1898" s="521"/>
      <c r="K1898" s="58"/>
      <c r="L1898" s="58"/>
      <c r="M1898" s="522"/>
      <c r="O1898" s="77" t="b">
        <f t="shared" si="252"/>
        <v>1</v>
      </c>
      <c r="P1898" s="77" t="b">
        <f t="shared" si="253"/>
        <v>1</v>
      </c>
      <c r="Q1898" s="77" t="b">
        <f t="shared" si="254"/>
        <v>1</v>
      </c>
      <c r="R1898" s="77">
        <f t="shared" si="255"/>
        <v>0</v>
      </c>
      <c r="T1898" s="77">
        <v>1887</v>
      </c>
    </row>
    <row r="1899" spans="1:20" s="5" customFormat="1" hidden="1" outlineLevel="1">
      <c r="A1899" s="29"/>
      <c r="B1899" s="653"/>
      <c r="C1899" s="654"/>
      <c r="D1899" s="810"/>
      <c r="E1899" s="708" t="s">
        <v>1389</v>
      </c>
      <c r="F1899" s="708" t="s">
        <v>1390</v>
      </c>
      <c r="G1899" s="904"/>
      <c r="H1899" s="44"/>
      <c r="I1899" s="320"/>
      <c r="J1899" s="521"/>
      <c r="K1899" s="58"/>
      <c r="L1899" s="58"/>
      <c r="M1899" s="522"/>
      <c r="O1899" s="77" t="b">
        <f t="shared" si="252"/>
        <v>1</v>
      </c>
      <c r="P1899" s="77" t="b">
        <f t="shared" si="253"/>
        <v>1</v>
      </c>
      <c r="Q1899" s="77" t="b">
        <f t="shared" si="254"/>
        <v>1</v>
      </c>
      <c r="R1899" s="77">
        <f t="shared" si="255"/>
        <v>0</v>
      </c>
      <c r="T1899" s="77">
        <v>1888</v>
      </c>
    </row>
    <row r="1900" spans="1:20" s="5" customFormat="1" hidden="1" outlineLevel="1">
      <c r="A1900" s="29"/>
      <c r="B1900" s="653"/>
      <c r="C1900" s="654"/>
      <c r="D1900" s="810"/>
      <c r="E1900" s="708" t="s">
        <v>1391</v>
      </c>
      <c r="F1900" s="708" t="s">
        <v>1392</v>
      </c>
      <c r="G1900" s="904"/>
      <c r="H1900" s="44"/>
      <c r="I1900" s="320"/>
      <c r="J1900" s="521"/>
      <c r="K1900" s="58"/>
      <c r="L1900" s="58"/>
      <c r="M1900" s="522"/>
      <c r="O1900" s="77" t="b">
        <f t="shared" si="252"/>
        <v>1</v>
      </c>
      <c r="P1900" s="77" t="b">
        <f t="shared" si="253"/>
        <v>1</v>
      </c>
      <c r="Q1900" s="77" t="b">
        <f t="shared" si="254"/>
        <v>1</v>
      </c>
      <c r="R1900" s="77">
        <f t="shared" si="255"/>
        <v>0</v>
      </c>
      <c r="T1900" s="77">
        <v>1889</v>
      </c>
    </row>
    <row r="1901" spans="1:20" s="5" customFormat="1" hidden="1" outlineLevel="1">
      <c r="A1901" s="29"/>
      <c r="B1901" s="653"/>
      <c r="C1901" s="654"/>
      <c r="D1901" s="810"/>
      <c r="E1901" s="708" t="s">
        <v>1393</v>
      </c>
      <c r="F1901" s="708" t="s">
        <v>1394</v>
      </c>
      <c r="G1901" s="904"/>
      <c r="H1901" s="44"/>
      <c r="I1901" s="320"/>
      <c r="J1901" s="521"/>
      <c r="K1901" s="58"/>
      <c r="L1901" s="58"/>
      <c r="M1901" s="522"/>
      <c r="O1901" s="77" t="b">
        <f t="shared" si="252"/>
        <v>1</v>
      </c>
      <c r="P1901" s="77" t="b">
        <f t="shared" si="253"/>
        <v>1</v>
      </c>
      <c r="Q1901" s="77" t="b">
        <f t="shared" si="254"/>
        <v>1</v>
      </c>
      <c r="R1901" s="77">
        <f t="shared" si="255"/>
        <v>0</v>
      </c>
      <c r="T1901" s="77">
        <v>1890</v>
      </c>
    </row>
    <row r="1902" spans="1:20" s="5" customFormat="1" ht="229.5" hidden="1" outlineLevel="1">
      <c r="A1902" s="29"/>
      <c r="B1902" s="606">
        <v>400</v>
      </c>
      <c r="C1902" s="607">
        <v>431</v>
      </c>
      <c r="D1902" s="109">
        <v>275</v>
      </c>
      <c r="E1902" s="708" t="s">
        <v>1395</v>
      </c>
      <c r="F1902" s="708" t="s">
        <v>1350</v>
      </c>
      <c r="G1902" s="904">
        <v>4</v>
      </c>
      <c r="H1902" s="44" t="s">
        <v>742</v>
      </c>
      <c r="I1902" s="320"/>
      <c r="J1902" s="521">
        <v>0</v>
      </c>
      <c r="K1902" s="58">
        <v>0</v>
      </c>
      <c r="L1902" s="199">
        <f>J1902+K1902</f>
        <v>0</v>
      </c>
      <c r="M1902" s="200">
        <f>L1902*(G1902+I1902)</f>
        <v>0</v>
      </c>
      <c r="O1902" s="77" t="b">
        <f t="shared" si="252"/>
        <v>0</v>
      </c>
      <c r="P1902" s="77" t="b">
        <f t="shared" si="253"/>
        <v>0</v>
      </c>
      <c r="Q1902" s="77" t="b">
        <f t="shared" si="254"/>
        <v>0</v>
      </c>
      <c r="R1902" s="77">
        <f t="shared" si="255"/>
        <v>0</v>
      </c>
      <c r="T1902" s="77">
        <v>1891</v>
      </c>
    </row>
    <row r="1903" spans="1:20" s="5" customFormat="1" hidden="1" outlineLevel="1">
      <c r="A1903" s="29" t="s">
        <v>5251</v>
      </c>
      <c r="B1903" s="653"/>
      <c r="C1903" s="654"/>
      <c r="D1903" s="109"/>
      <c r="E1903" s="708" t="s">
        <v>5463</v>
      </c>
      <c r="F1903" s="708" t="s">
        <v>5464</v>
      </c>
      <c r="G1903" s="904"/>
      <c r="H1903" s="44"/>
      <c r="I1903" s="320"/>
      <c r="J1903" s="521"/>
      <c r="K1903" s="58"/>
      <c r="L1903" s="58"/>
      <c r="M1903" s="522"/>
      <c r="O1903" s="77" t="b">
        <f t="shared" si="252"/>
        <v>1</v>
      </c>
      <c r="P1903" s="77" t="b">
        <f t="shared" si="253"/>
        <v>1</v>
      </c>
      <c r="Q1903" s="77" t="b">
        <f t="shared" si="254"/>
        <v>1</v>
      </c>
      <c r="R1903" s="77">
        <f t="shared" si="255"/>
        <v>0</v>
      </c>
      <c r="T1903" s="77">
        <v>1892</v>
      </c>
    </row>
    <row r="1904" spans="1:20" s="5" customFormat="1" hidden="1" outlineLevel="1">
      <c r="A1904" s="29"/>
      <c r="B1904" s="653"/>
      <c r="C1904" s="654"/>
      <c r="D1904" s="549"/>
      <c r="E1904" s="708" t="s">
        <v>1351</v>
      </c>
      <c r="F1904" s="708" t="s">
        <v>1352</v>
      </c>
      <c r="G1904" s="904"/>
      <c r="H1904" s="44"/>
      <c r="I1904" s="320"/>
      <c r="J1904" s="521"/>
      <c r="K1904" s="58"/>
      <c r="L1904" s="58"/>
      <c r="M1904" s="522"/>
      <c r="O1904" s="77" t="b">
        <f t="shared" si="252"/>
        <v>1</v>
      </c>
      <c r="P1904" s="77" t="b">
        <f t="shared" si="253"/>
        <v>1</v>
      </c>
      <c r="Q1904" s="77" t="b">
        <f t="shared" si="254"/>
        <v>1</v>
      </c>
      <c r="R1904" s="77">
        <f t="shared" si="255"/>
        <v>0</v>
      </c>
      <c r="T1904" s="77">
        <v>1893</v>
      </c>
    </row>
    <row r="1905" spans="1:20" s="5" customFormat="1" ht="255" hidden="1" outlineLevel="1">
      <c r="A1905" s="29"/>
      <c r="B1905" s="653"/>
      <c r="C1905" s="654"/>
      <c r="D1905" s="549"/>
      <c r="E1905" s="708" t="s">
        <v>1353</v>
      </c>
      <c r="F1905" s="708" t="s">
        <v>1354</v>
      </c>
      <c r="G1905" s="904"/>
      <c r="H1905" s="44"/>
      <c r="I1905" s="320"/>
      <c r="J1905" s="521"/>
      <c r="K1905" s="58"/>
      <c r="L1905" s="58"/>
      <c r="M1905" s="522"/>
      <c r="O1905" s="77" t="b">
        <f t="shared" si="252"/>
        <v>1</v>
      </c>
      <c r="P1905" s="77" t="b">
        <f t="shared" si="253"/>
        <v>1</v>
      </c>
      <c r="Q1905" s="77" t="b">
        <f t="shared" si="254"/>
        <v>1</v>
      </c>
      <c r="R1905" s="77">
        <f t="shared" si="255"/>
        <v>0</v>
      </c>
      <c r="T1905" s="77">
        <v>1894</v>
      </c>
    </row>
    <row r="1906" spans="1:20" s="5" customFormat="1" hidden="1" outlineLevel="1">
      <c r="A1906" s="29"/>
      <c r="B1906" s="653"/>
      <c r="C1906" s="654"/>
      <c r="D1906" s="549"/>
      <c r="E1906" s="708" t="s">
        <v>1355</v>
      </c>
      <c r="F1906" s="708" t="s">
        <v>1356</v>
      </c>
      <c r="G1906" s="904"/>
      <c r="H1906" s="44"/>
      <c r="I1906" s="320"/>
      <c r="J1906" s="521"/>
      <c r="K1906" s="58"/>
      <c r="L1906" s="58"/>
      <c r="M1906" s="522"/>
      <c r="O1906" s="77" t="b">
        <f t="shared" si="252"/>
        <v>1</v>
      </c>
      <c r="P1906" s="77" t="b">
        <f t="shared" si="253"/>
        <v>1</v>
      </c>
      <c r="Q1906" s="77" t="b">
        <f t="shared" si="254"/>
        <v>1</v>
      </c>
      <c r="R1906" s="77">
        <f t="shared" si="255"/>
        <v>0</v>
      </c>
      <c r="T1906" s="77">
        <v>1895</v>
      </c>
    </row>
    <row r="1907" spans="1:20" s="5" customFormat="1" hidden="1" outlineLevel="1">
      <c r="A1907" s="29"/>
      <c r="B1907" s="653"/>
      <c r="C1907" s="654"/>
      <c r="D1907" s="549"/>
      <c r="E1907" s="708" t="s">
        <v>1357</v>
      </c>
      <c r="F1907" s="708" t="s">
        <v>1358</v>
      </c>
      <c r="G1907" s="904"/>
      <c r="H1907" s="44"/>
      <c r="I1907" s="320"/>
      <c r="J1907" s="521"/>
      <c r="K1907" s="58"/>
      <c r="L1907" s="58"/>
      <c r="M1907" s="522"/>
      <c r="O1907" s="77" t="b">
        <f t="shared" si="252"/>
        <v>1</v>
      </c>
      <c r="P1907" s="77" t="b">
        <f t="shared" si="253"/>
        <v>1</v>
      </c>
      <c r="Q1907" s="77" t="b">
        <f t="shared" si="254"/>
        <v>1</v>
      </c>
      <c r="R1907" s="77">
        <f t="shared" si="255"/>
        <v>0</v>
      </c>
      <c r="T1907" s="77">
        <v>1896</v>
      </c>
    </row>
    <row r="1908" spans="1:20" s="5" customFormat="1" hidden="1" outlineLevel="1">
      <c r="A1908" s="29"/>
      <c r="B1908" s="653"/>
      <c r="C1908" s="654"/>
      <c r="D1908" s="549"/>
      <c r="E1908" s="708" t="s">
        <v>1359</v>
      </c>
      <c r="F1908" s="708" t="s">
        <v>1360</v>
      </c>
      <c r="G1908" s="904"/>
      <c r="H1908" s="44"/>
      <c r="I1908" s="320"/>
      <c r="J1908" s="521"/>
      <c r="K1908" s="58"/>
      <c r="L1908" s="58"/>
      <c r="M1908" s="522"/>
      <c r="O1908" s="77" t="b">
        <f t="shared" si="252"/>
        <v>1</v>
      </c>
      <c r="P1908" s="77" t="b">
        <f t="shared" si="253"/>
        <v>1</v>
      </c>
      <c r="Q1908" s="77" t="b">
        <f t="shared" si="254"/>
        <v>1</v>
      </c>
      <c r="R1908" s="77">
        <f t="shared" si="255"/>
        <v>0</v>
      </c>
      <c r="T1908" s="77">
        <v>1897</v>
      </c>
    </row>
    <row r="1909" spans="1:20" s="5" customFormat="1" hidden="1" outlineLevel="1">
      <c r="A1909" s="29"/>
      <c r="B1909" s="653"/>
      <c r="C1909" s="654"/>
      <c r="D1909" s="549"/>
      <c r="E1909" s="708" t="s">
        <v>1361</v>
      </c>
      <c r="F1909" s="708" t="s">
        <v>1362</v>
      </c>
      <c r="G1909" s="904"/>
      <c r="H1909" s="44"/>
      <c r="I1909" s="320"/>
      <c r="J1909" s="521"/>
      <c r="K1909" s="58"/>
      <c r="L1909" s="58"/>
      <c r="M1909" s="522"/>
      <c r="O1909" s="77" t="b">
        <f t="shared" si="252"/>
        <v>1</v>
      </c>
      <c r="P1909" s="77" t="b">
        <f t="shared" si="253"/>
        <v>1</v>
      </c>
      <c r="Q1909" s="77" t="b">
        <f t="shared" si="254"/>
        <v>1</v>
      </c>
      <c r="R1909" s="77">
        <f t="shared" si="255"/>
        <v>0</v>
      </c>
      <c r="T1909" s="77">
        <v>1898</v>
      </c>
    </row>
    <row r="1910" spans="1:20" s="5" customFormat="1" hidden="1" outlineLevel="1">
      <c r="A1910" s="29"/>
      <c r="B1910" s="653"/>
      <c r="C1910" s="654"/>
      <c r="D1910" s="549"/>
      <c r="E1910" s="708" t="s">
        <v>1363</v>
      </c>
      <c r="F1910" s="708" t="s">
        <v>1364</v>
      </c>
      <c r="G1910" s="904"/>
      <c r="H1910" s="44"/>
      <c r="I1910" s="320"/>
      <c r="J1910" s="521"/>
      <c r="K1910" s="58"/>
      <c r="L1910" s="58"/>
      <c r="M1910" s="522"/>
      <c r="O1910" s="77" t="b">
        <f t="shared" si="252"/>
        <v>1</v>
      </c>
      <c r="P1910" s="77" t="b">
        <f t="shared" si="253"/>
        <v>1</v>
      </c>
      <c r="Q1910" s="77" t="b">
        <f t="shared" si="254"/>
        <v>1</v>
      </c>
      <c r="R1910" s="77">
        <f t="shared" si="255"/>
        <v>0</v>
      </c>
      <c r="T1910" s="77">
        <v>1899</v>
      </c>
    </row>
    <row r="1911" spans="1:20" s="5" customFormat="1" hidden="1" outlineLevel="1">
      <c r="A1911" s="29"/>
      <c r="B1911" s="653"/>
      <c r="C1911" s="654"/>
      <c r="D1911" s="549"/>
      <c r="E1911" s="708" t="s">
        <v>1365</v>
      </c>
      <c r="F1911" s="708" t="s">
        <v>1366</v>
      </c>
      <c r="G1911" s="904"/>
      <c r="H1911" s="44"/>
      <c r="I1911" s="320"/>
      <c r="J1911" s="521"/>
      <c r="K1911" s="58"/>
      <c r="L1911" s="58"/>
      <c r="M1911" s="522"/>
      <c r="O1911" s="77" t="b">
        <f t="shared" si="252"/>
        <v>1</v>
      </c>
      <c r="P1911" s="77" t="b">
        <f t="shared" si="253"/>
        <v>1</v>
      </c>
      <c r="Q1911" s="77" t="b">
        <f t="shared" si="254"/>
        <v>1</v>
      </c>
      <c r="R1911" s="77">
        <f t="shared" si="255"/>
        <v>0</v>
      </c>
      <c r="T1911" s="77">
        <v>1900</v>
      </c>
    </row>
    <row r="1912" spans="1:20" s="5" customFormat="1" hidden="1" outlineLevel="1">
      <c r="A1912" s="29"/>
      <c r="B1912" s="653"/>
      <c r="C1912" s="654"/>
      <c r="D1912" s="549"/>
      <c r="E1912" s="708" t="s">
        <v>1369</v>
      </c>
      <c r="F1912" s="708" t="s">
        <v>1370</v>
      </c>
      <c r="G1912" s="904"/>
      <c r="H1912" s="44"/>
      <c r="I1912" s="320"/>
      <c r="J1912" s="521"/>
      <c r="K1912" s="58"/>
      <c r="L1912" s="58"/>
      <c r="M1912" s="522"/>
      <c r="O1912" s="77" t="b">
        <f t="shared" si="252"/>
        <v>1</v>
      </c>
      <c r="P1912" s="77" t="b">
        <f t="shared" si="253"/>
        <v>1</v>
      </c>
      <c r="Q1912" s="77" t="b">
        <f t="shared" si="254"/>
        <v>1</v>
      </c>
      <c r="R1912" s="77">
        <f t="shared" si="255"/>
        <v>0</v>
      </c>
      <c r="T1912" s="77">
        <v>1901</v>
      </c>
    </row>
    <row r="1913" spans="1:20" s="5" customFormat="1" ht="25.5" hidden="1" outlineLevel="1">
      <c r="A1913" s="29"/>
      <c r="B1913" s="653"/>
      <c r="C1913" s="654"/>
      <c r="D1913" s="549"/>
      <c r="E1913" s="708" t="s">
        <v>1371</v>
      </c>
      <c r="F1913" s="708" t="s">
        <v>1372</v>
      </c>
      <c r="G1913" s="904"/>
      <c r="H1913" s="44"/>
      <c r="I1913" s="320"/>
      <c r="J1913" s="521"/>
      <c r="K1913" s="58"/>
      <c r="L1913" s="58"/>
      <c r="M1913" s="522"/>
      <c r="O1913" s="77" t="b">
        <f t="shared" si="252"/>
        <v>1</v>
      </c>
      <c r="P1913" s="77" t="b">
        <f t="shared" si="253"/>
        <v>1</v>
      </c>
      <c r="Q1913" s="77" t="b">
        <f t="shared" si="254"/>
        <v>1</v>
      </c>
      <c r="R1913" s="77">
        <f t="shared" si="255"/>
        <v>0</v>
      </c>
      <c r="T1913" s="77">
        <v>1902</v>
      </c>
    </row>
    <row r="1914" spans="1:20" s="5" customFormat="1" hidden="1" outlineLevel="1">
      <c r="A1914" s="29"/>
      <c r="B1914" s="653"/>
      <c r="C1914" s="654"/>
      <c r="D1914" s="549"/>
      <c r="E1914" s="708" t="s">
        <v>1373</v>
      </c>
      <c r="F1914" s="708" t="s">
        <v>1374</v>
      </c>
      <c r="G1914" s="904"/>
      <c r="H1914" s="44"/>
      <c r="I1914" s="320"/>
      <c r="J1914" s="521"/>
      <c r="K1914" s="58"/>
      <c r="L1914" s="58"/>
      <c r="M1914" s="522"/>
      <c r="O1914" s="77" t="b">
        <f t="shared" si="252"/>
        <v>1</v>
      </c>
      <c r="P1914" s="77" t="b">
        <f t="shared" si="253"/>
        <v>1</v>
      </c>
      <c r="Q1914" s="77" t="b">
        <f t="shared" si="254"/>
        <v>1</v>
      </c>
      <c r="R1914" s="77">
        <f t="shared" si="255"/>
        <v>0</v>
      </c>
      <c r="T1914" s="77">
        <v>1903</v>
      </c>
    </row>
    <row r="1915" spans="1:20" s="5" customFormat="1" hidden="1" outlineLevel="1">
      <c r="A1915" s="29"/>
      <c r="B1915" s="653"/>
      <c r="C1915" s="654"/>
      <c r="D1915" s="549"/>
      <c r="E1915" s="708" t="s">
        <v>1375</v>
      </c>
      <c r="F1915" s="708" t="s">
        <v>1376</v>
      </c>
      <c r="G1915" s="904"/>
      <c r="H1915" s="44"/>
      <c r="I1915" s="320"/>
      <c r="J1915" s="521"/>
      <c r="K1915" s="58"/>
      <c r="L1915" s="58"/>
      <c r="M1915" s="522"/>
      <c r="O1915" s="77" t="b">
        <f t="shared" si="252"/>
        <v>1</v>
      </c>
      <c r="P1915" s="77" t="b">
        <f t="shared" si="253"/>
        <v>1</v>
      </c>
      <c r="Q1915" s="77" t="b">
        <f t="shared" si="254"/>
        <v>1</v>
      </c>
      <c r="R1915" s="77">
        <f t="shared" si="255"/>
        <v>0</v>
      </c>
      <c r="T1915" s="77">
        <v>1904</v>
      </c>
    </row>
    <row r="1916" spans="1:20" s="5" customFormat="1" ht="25.5" hidden="1" outlineLevel="1">
      <c r="A1916" s="29"/>
      <c r="B1916" s="653"/>
      <c r="C1916" s="654"/>
      <c r="D1916" s="549"/>
      <c r="E1916" s="708" t="s">
        <v>1377</v>
      </c>
      <c r="F1916" s="708" t="s">
        <v>1378</v>
      </c>
      <c r="G1916" s="904"/>
      <c r="H1916" s="44"/>
      <c r="I1916" s="320"/>
      <c r="J1916" s="521"/>
      <c r="K1916" s="58"/>
      <c r="L1916" s="58"/>
      <c r="M1916" s="522"/>
      <c r="O1916" s="77" t="b">
        <f t="shared" si="252"/>
        <v>1</v>
      </c>
      <c r="P1916" s="77" t="b">
        <f t="shared" si="253"/>
        <v>1</v>
      </c>
      <c r="Q1916" s="77" t="b">
        <f t="shared" si="254"/>
        <v>1</v>
      </c>
      <c r="R1916" s="77">
        <f t="shared" si="255"/>
        <v>0</v>
      </c>
      <c r="T1916" s="77">
        <v>1905</v>
      </c>
    </row>
    <row r="1917" spans="1:20" s="5" customFormat="1" hidden="1" outlineLevel="1">
      <c r="A1917" s="29"/>
      <c r="B1917" s="653"/>
      <c r="C1917" s="654"/>
      <c r="D1917" s="549"/>
      <c r="E1917" s="708" t="s">
        <v>1379</v>
      </c>
      <c r="F1917" s="708" t="s">
        <v>1380</v>
      </c>
      <c r="G1917" s="904"/>
      <c r="H1917" s="44"/>
      <c r="I1917" s="320"/>
      <c r="J1917" s="521"/>
      <c r="K1917" s="58"/>
      <c r="L1917" s="58"/>
      <c r="M1917" s="522"/>
      <c r="O1917" s="77" t="b">
        <f t="shared" si="252"/>
        <v>1</v>
      </c>
      <c r="P1917" s="77" t="b">
        <f t="shared" si="253"/>
        <v>1</v>
      </c>
      <c r="Q1917" s="77" t="b">
        <f t="shared" si="254"/>
        <v>1</v>
      </c>
      <c r="R1917" s="77">
        <f t="shared" si="255"/>
        <v>0</v>
      </c>
      <c r="T1917" s="77">
        <v>1906</v>
      </c>
    </row>
    <row r="1918" spans="1:20" s="5" customFormat="1" hidden="1" outlineLevel="1">
      <c r="A1918" s="29"/>
      <c r="B1918" s="653"/>
      <c r="C1918" s="654"/>
      <c r="D1918" s="549"/>
      <c r="E1918" s="708" t="s">
        <v>1381</v>
      </c>
      <c r="F1918" s="708" t="s">
        <v>1382</v>
      </c>
      <c r="G1918" s="904"/>
      <c r="H1918" s="44"/>
      <c r="I1918" s="320"/>
      <c r="J1918" s="521"/>
      <c r="K1918" s="58"/>
      <c r="L1918" s="58"/>
      <c r="M1918" s="522"/>
      <c r="O1918" s="77" t="b">
        <f t="shared" si="252"/>
        <v>1</v>
      </c>
      <c r="P1918" s="77" t="b">
        <f t="shared" si="253"/>
        <v>1</v>
      </c>
      <c r="Q1918" s="77" t="b">
        <f t="shared" si="254"/>
        <v>1</v>
      </c>
      <c r="R1918" s="77">
        <f t="shared" si="255"/>
        <v>0</v>
      </c>
      <c r="T1918" s="77">
        <v>1907</v>
      </c>
    </row>
    <row r="1919" spans="1:20" s="5" customFormat="1" hidden="1" outlineLevel="1">
      <c r="A1919" s="29"/>
      <c r="B1919" s="653"/>
      <c r="C1919" s="654"/>
      <c r="D1919" s="549"/>
      <c r="E1919" s="708" t="s">
        <v>1383</v>
      </c>
      <c r="F1919" s="708" t="s">
        <v>1384</v>
      </c>
      <c r="G1919" s="904"/>
      <c r="H1919" s="44"/>
      <c r="I1919" s="320"/>
      <c r="J1919" s="521"/>
      <c r="K1919" s="58"/>
      <c r="L1919" s="58"/>
      <c r="M1919" s="522"/>
      <c r="O1919" s="77" t="b">
        <f t="shared" si="252"/>
        <v>1</v>
      </c>
      <c r="P1919" s="77" t="b">
        <f t="shared" si="253"/>
        <v>1</v>
      </c>
      <c r="Q1919" s="77" t="b">
        <f t="shared" si="254"/>
        <v>1</v>
      </c>
      <c r="R1919" s="77">
        <f t="shared" si="255"/>
        <v>0</v>
      </c>
      <c r="T1919" s="77">
        <v>1908</v>
      </c>
    </row>
    <row r="1920" spans="1:20" s="5" customFormat="1" hidden="1" outlineLevel="1">
      <c r="A1920" s="29"/>
      <c r="B1920" s="653"/>
      <c r="C1920" s="654"/>
      <c r="D1920" s="549"/>
      <c r="E1920" s="708" t="s">
        <v>1385</v>
      </c>
      <c r="F1920" s="708" t="s">
        <v>1386</v>
      </c>
      <c r="G1920" s="904"/>
      <c r="H1920" s="44"/>
      <c r="I1920" s="320"/>
      <c r="J1920" s="521"/>
      <c r="K1920" s="58"/>
      <c r="L1920" s="58"/>
      <c r="M1920" s="522"/>
      <c r="O1920" s="77" t="b">
        <f t="shared" si="252"/>
        <v>1</v>
      </c>
      <c r="P1920" s="77" t="b">
        <f t="shared" si="253"/>
        <v>1</v>
      </c>
      <c r="Q1920" s="77" t="b">
        <f t="shared" si="254"/>
        <v>1</v>
      </c>
      <c r="R1920" s="77">
        <f t="shared" si="255"/>
        <v>0</v>
      </c>
      <c r="T1920" s="77">
        <v>1909</v>
      </c>
    </row>
    <row r="1921" spans="1:20" s="5" customFormat="1" hidden="1" outlineLevel="1">
      <c r="A1921" s="29"/>
      <c r="B1921" s="653"/>
      <c r="C1921" s="654"/>
      <c r="D1921" s="549"/>
      <c r="E1921" s="708" t="s">
        <v>1387</v>
      </c>
      <c r="F1921" s="708" t="s">
        <v>1388</v>
      </c>
      <c r="G1921" s="904"/>
      <c r="H1921" s="44"/>
      <c r="I1921" s="320"/>
      <c r="J1921" s="521"/>
      <c r="K1921" s="58"/>
      <c r="L1921" s="58"/>
      <c r="M1921" s="522"/>
      <c r="O1921" s="77" t="b">
        <f t="shared" si="252"/>
        <v>1</v>
      </c>
      <c r="P1921" s="77" t="b">
        <f t="shared" si="253"/>
        <v>1</v>
      </c>
      <c r="Q1921" s="77" t="b">
        <f t="shared" si="254"/>
        <v>1</v>
      </c>
      <c r="R1921" s="77">
        <f t="shared" si="255"/>
        <v>0</v>
      </c>
      <c r="T1921" s="77">
        <v>1910</v>
      </c>
    </row>
    <row r="1922" spans="1:20" s="5" customFormat="1" hidden="1" outlineLevel="1">
      <c r="A1922" s="29"/>
      <c r="B1922" s="653"/>
      <c r="C1922" s="654"/>
      <c r="D1922" s="549"/>
      <c r="E1922" s="708" t="s">
        <v>1389</v>
      </c>
      <c r="F1922" s="708" t="s">
        <v>1390</v>
      </c>
      <c r="G1922" s="904"/>
      <c r="H1922" s="44"/>
      <c r="I1922" s="320"/>
      <c r="J1922" s="521"/>
      <c r="K1922" s="58"/>
      <c r="L1922" s="58"/>
      <c r="M1922" s="522"/>
      <c r="O1922" s="77" t="b">
        <f t="shared" si="252"/>
        <v>1</v>
      </c>
      <c r="P1922" s="77" t="b">
        <f t="shared" si="253"/>
        <v>1</v>
      </c>
      <c r="Q1922" s="77" t="b">
        <f t="shared" si="254"/>
        <v>1</v>
      </c>
      <c r="R1922" s="77">
        <f t="shared" si="255"/>
        <v>0</v>
      </c>
      <c r="T1922" s="77">
        <v>1911</v>
      </c>
    </row>
    <row r="1923" spans="1:20" s="5" customFormat="1" hidden="1" outlineLevel="1">
      <c r="A1923" s="29"/>
      <c r="B1923" s="653"/>
      <c r="C1923" s="654"/>
      <c r="D1923" s="549"/>
      <c r="E1923" s="708" t="s">
        <v>1393</v>
      </c>
      <c r="F1923" s="708" t="s">
        <v>1394</v>
      </c>
      <c r="G1923" s="904"/>
      <c r="H1923" s="44"/>
      <c r="I1923" s="320"/>
      <c r="J1923" s="521"/>
      <c r="K1923" s="58"/>
      <c r="L1923" s="58"/>
      <c r="M1923" s="522"/>
      <c r="O1923" s="77" t="b">
        <f t="shared" si="252"/>
        <v>1</v>
      </c>
      <c r="P1923" s="77" t="b">
        <f t="shared" si="253"/>
        <v>1</v>
      </c>
      <c r="Q1923" s="77" t="b">
        <f t="shared" si="254"/>
        <v>1</v>
      </c>
      <c r="R1923" s="77">
        <f t="shared" si="255"/>
        <v>0</v>
      </c>
      <c r="T1923" s="77">
        <v>1912</v>
      </c>
    </row>
    <row r="1924" spans="1:20" s="5" customFormat="1" ht="38.25" hidden="1" outlineLevel="1">
      <c r="A1924" s="29"/>
      <c r="B1924" s="606">
        <v>400</v>
      </c>
      <c r="C1924" s="607">
        <v>431</v>
      </c>
      <c r="D1924" s="109">
        <v>276</v>
      </c>
      <c r="E1924" s="708" t="s">
        <v>1396</v>
      </c>
      <c r="F1924" s="708" t="s">
        <v>1397</v>
      </c>
      <c r="G1924" s="904">
        <v>2</v>
      </c>
      <c r="H1924" s="44" t="s">
        <v>786</v>
      </c>
      <c r="I1924" s="320"/>
      <c r="J1924" s="521">
        <v>0</v>
      </c>
      <c r="K1924" s="58">
        <v>0</v>
      </c>
      <c r="L1924" s="199">
        <f>J1924+K1924</f>
        <v>0</v>
      </c>
      <c r="M1924" s="200">
        <f>L1924*(G1924+I1924)</f>
        <v>0</v>
      </c>
      <c r="O1924" s="77" t="b">
        <f t="shared" si="252"/>
        <v>0</v>
      </c>
      <c r="P1924" s="77" t="b">
        <f t="shared" si="253"/>
        <v>0</v>
      </c>
      <c r="Q1924" s="77" t="b">
        <f t="shared" si="254"/>
        <v>0</v>
      </c>
      <c r="R1924" s="77">
        <f t="shared" si="255"/>
        <v>0</v>
      </c>
      <c r="T1924" s="77">
        <v>1913</v>
      </c>
    </row>
    <row r="1925" spans="1:20" s="5" customFormat="1" ht="39" hidden="1" outlineLevel="1" thickBot="1">
      <c r="A1925" s="29"/>
      <c r="B1925" s="606">
        <v>400</v>
      </c>
      <c r="C1925" s="607">
        <v>431</v>
      </c>
      <c r="D1925" s="109">
        <v>277</v>
      </c>
      <c r="E1925" s="708" t="s">
        <v>1398</v>
      </c>
      <c r="F1925" s="708" t="s">
        <v>1399</v>
      </c>
      <c r="G1925" s="904">
        <v>2</v>
      </c>
      <c r="H1925" s="44" t="s">
        <v>786</v>
      </c>
      <c r="I1925" s="320"/>
      <c r="J1925" s="521">
        <v>0</v>
      </c>
      <c r="K1925" s="58">
        <v>0</v>
      </c>
      <c r="L1925" s="199">
        <f>J1925+K1925</f>
        <v>0</v>
      </c>
      <c r="M1925" s="200">
        <f>L1925*(G1925+I1925)</f>
        <v>0</v>
      </c>
      <c r="O1925" s="77" t="b">
        <f t="shared" si="252"/>
        <v>0</v>
      </c>
      <c r="P1925" s="77" t="b">
        <f t="shared" si="253"/>
        <v>0</v>
      </c>
      <c r="Q1925" s="77" t="b">
        <f t="shared" si="254"/>
        <v>0</v>
      </c>
      <c r="R1925" s="77">
        <f t="shared" si="255"/>
        <v>0</v>
      </c>
      <c r="T1925" s="77">
        <v>1914</v>
      </c>
    </row>
    <row r="1926" spans="1:20" s="5" customFormat="1" ht="13.5" hidden="1" outlineLevel="1" thickBot="1">
      <c r="A1926" s="29"/>
      <c r="B1926" s="622">
        <v>400</v>
      </c>
      <c r="C1926" s="610">
        <v>421</v>
      </c>
      <c r="D1926" s="769"/>
      <c r="E1926" s="60" t="s">
        <v>207</v>
      </c>
      <c r="F1926" s="60" t="s">
        <v>208</v>
      </c>
      <c r="G1926" s="905"/>
      <c r="H1926" s="811"/>
      <c r="I1926" s="323"/>
      <c r="J1926" s="812"/>
      <c r="K1926" s="23"/>
      <c r="L1926" s="194"/>
      <c r="M1926" s="226">
        <f>SUM(M1848:M1925)</f>
        <v>0</v>
      </c>
      <c r="O1926" s="77" t="b">
        <f t="shared" si="252"/>
        <v>1</v>
      </c>
      <c r="P1926" s="77" t="b">
        <f t="shared" si="253"/>
        <v>1</v>
      </c>
      <c r="Q1926" s="77" t="b">
        <f t="shared" si="254"/>
        <v>0</v>
      </c>
      <c r="R1926" s="77" t="str">
        <f t="shared" si="255"/>
        <v>!!!</v>
      </c>
      <c r="T1926" s="77">
        <v>1915</v>
      </c>
    </row>
    <row r="1927" spans="1:20" s="5" customFormat="1" ht="15.75" hidden="1" outlineLevel="1" thickBot="1">
      <c r="A1927" s="29"/>
      <c r="B1927" s="728">
        <v>400</v>
      </c>
      <c r="C1927" s="813">
        <v>432</v>
      </c>
      <c r="D1927" s="814"/>
      <c r="E1927" s="815" t="s">
        <v>1400</v>
      </c>
      <c r="F1927" s="815" t="s">
        <v>1401</v>
      </c>
      <c r="G1927" s="935"/>
      <c r="H1927" s="816"/>
      <c r="I1927" s="323"/>
      <c r="J1927" s="806"/>
      <c r="K1927" s="807"/>
      <c r="L1927" s="808"/>
      <c r="M1927" s="809"/>
      <c r="O1927" s="77" t="b">
        <f t="shared" si="252"/>
        <v>1</v>
      </c>
      <c r="P1927" s="77" t="b">
        <f t="shared" si="253"/>
        <v>1</v>
      </c>
      <c r="Q1927" s="77" t="b">
        <f t="shared" si="254"/>
        <v>1</v>
      </c>
      <c r="R1927" s="77">
        <f t="shared" si="255"/>
        <v>0</v>
      </c>
      <c r="T1927" s="77">
        <v>1916</v>
      </c>
    </row>
    <row r="1928" spans="1:20" s="5" customFormat="1" ht="135" hidden="1" outlineLevel="1">
      <c r="A1928" s="29"/>
      <c r="B1928" s="606">
        <v>400</v>
      </c>
      <c r="C1928" s="607">
        <v>432</v>
      </c>
      <c r="D1928" s="109">
        <v>278</v>
      </c>
      <c r="E1928" s="147" t="s">
        <v>5465</v>
      </c>
      <c r="F1928" s="147" t="s">
        <v>5466</v>
      </c>
      <c r="G1928" s="904">
        <v>2</v>
      </c>
      <c r="H1928" s="44" t="s">
        <v>742</v>
      </c>
      <c r="I1928" s="320"/>
      <c r="J1928" s="521">
        <v>0</v>
      </c>
      <c r="K1928" s="58">
        <v>0</v>
      </c>
      <c r="L1928" s="199">
        <f t="shared" ref="L1928:L1933" si="256">J1928+K1928</f>
        <v>0</v>
      </c>
      <c r="M1928" s="200">
        <f t="shared" ref="M1928:M1933" si="257">L1928*(G1928+I1928)</f>
        <v>0</v>
      </c>
      <c r="O1928" s="77" t="b">
        <f t="shared" si="252"/>
        <v>0</v>
      </c>
      <c r="P1928" s="77" t="b">
        <f t="shared" si="253"/>
        <v>0</v>
      </c>
      <c r="Q1928" s="77" t="b">
        <f t="shared" si="254"/>
        <v>0</v>
      </c>
      <c r="R1928" s="77">
        <f t="shared" si="255"/>
        <v>0</v>
      </c>
      <c r="T1928" s="77">
        <v>1917</v>
      </c>
    </row>
    <row r="1929" spans="1:20" s="5" customFormat="1" ht="146.25" hidden="1" outlineLevel="1">
      <c r="A1929" s="29"/>
      <c r="B1929" s="606">
        <v>400</v>
      </c>
      <c r="C1929" s="607">
        <v>432</v>
      </c>
      <c r="D1929" s="109">
        <v>279</v>
      </c>
      <c r="E1929" s="147" t="s">
        <v>1402</v>
      </c>
      <c r="F1929" s="147" t="s">
        <v>1403</v>
      </c>
      <c r="G1929" s="904">
        <v>2</v>
      </c>
      <c r="H1929" s="44" t="s">
        <v>742</v>
      </c>
      <c r="I1929" s="320"/>
      <c r="J1929" s="521">
        <v>0</v>
      </c>
      <c r="K1929" s="58">
        <v>0</v>
      </c>
      <c r="L1929" s="199">
        <f t="shared" si="256"/>
        <v>0</v>
      </c>
      <c r="M1929" s="200">
        <f t="shared" si="257"/>
        <v>0</v>
      </c>
      <c r="O1929" s="77" t="b">
        <f t="shared" si="252"/>
        <v>0</v>
      </c>
      <c r="P1929" s="77" t="b">
        <f t="shared" si="253"/>
        <v>0</v>
      </c>
      <c r="Q1929" s="77" t="b">
        <f t="shared" si="254"/>
        <v>0</v>
      </c>
      <c r="R1929" s="77">
        <f t="shared" si="255"/>
        <v>0</v>
      </c>
      <c r="T1929" s="77">
        <v>1918</v>
      </c>
    </row>
    <row r="1930" spans="1:20" s="5" customFormat="1" ht="157.5" hidden="1" outlineLevel="1">
      <c r="A1930" s="29" t="s">
        <v>5251</v>
      </c>
      <c r="B1930" s="606">
        <v>400</v>
      </c>
      <c r="C1930" s="607">
        <v>432</v>
      </c>
      <c r="D1930" s="109">
        <v>280</v>
      </c>
      <c r="E1930" s="147" t="s">
        <v>5467</v>
      </c>
      <c r="F1930" s="147" t="s">
        <v>5468</v>
      </c>
      <c r="G1930" s="904">
        <v>1</v>
      </c>
      <c r="H1930" s="44" t="s">
        <v>742</v>
      </c>
      <c r="I1930" s="320"/>
      <c r="J1930" s="521">
        <v>0</v>
      </c>
      <c r="K1930" s="58">
        <v>0</v>
      </c>
      <c r="L1930" s="199">
        <f t="shared" si="256"/>
        <v>0</v>
      </c>
      <c r="M1930" s="200">
        <f t="shared" si="257"/>
        <v>0</v>
      </c>
      <c r="O1930" s="77" t="b">
        <f t="shared" si="252"/>
        <v>0</v>
      </c>
      <c r="P1930" s="77" t="b">
        <f t="shared" si="253"/>
        <v>0</v>
      </c>
      <c r="Q1930" s="77" t="b">
        <f t="shared" si="254"/>
        <v>0</v>
      </c>
      <c r="R1930" s="77">
        <f t="shared" si="255"/>
        <v>0</v>
      </c>
      <c r="T1930" s="77">
        <v>1919</v>
      </c>
    </row>
    <row r="1931" spans="1:20" s="5" customFormat="1" ht="168.75" hidden="1" outlineLevel="1">
      <c r="A1931" s="29"/>
      <c r="B1931" s="606">
        <v>400</v>
      </c>
      <c r="C1931" s="607">
        <v>432</v>
      </c>
      <c r="D1931" s="109">
        <v>281</v>
      </c>
      <c r="E1931" s="147" t="s">
        <v>5469</v>
      </c>
      <c r="F1931" s="147" t="s">
        <v>5470</v>
      </c>
      <c r="G1931" s="904">
        <v>1</v>
      </c>
      <c r="H1931" s="44" t="s">
        <v>742</v>
      </c>
      <c r="I1931" s="320"/>
      <c r="J1931" s="521">
        <v>0</v>
      </c>
      <c r="K1931" s="58">
        <v>0</v>
      </c>
      <c r="L1931" s="199">
        <f t="shared" si="256"/>
        <v>0</v>
      </c>
      <c r="M1931" s="200">
        <f t="shared" si="257"/>
        <v>0</v>
      </c>
      <c r="O1931" s="77" t="b">
        <f t="shared" si="252"/>
        <v>0</v>
      </c>
      <c r="P1931" s="77" t="b">
        <f t="shared" si="253"/>
        <v>0</v>
      </c>
      <c r="Q1931" s="77" t="b">
        <f t="shared" si="254"/>
        <v>0</v>
      </c>
      <c r="R1931" s="77">
        <f t="shared" si="255"/>
        <v>0</v>
      </c>
      <c r="T1931" s="77">
        <v>1920</v>
      </c>
    </row>
    <row r="1932" spans="1:20" s="5" customFormat="1" ht="146.25" hidden="1" outlineLevel="1">
      <c r="A1932" s="29" t="s">
        <v>5251</v>
      </c>
      <c r="B1932" s="606">
        <v>400</v>
      </c>
      <c r="C1932" s="607">
        <v>432</v>
      </c>
      <c r="D1932" s="109">
        <v>282</v>
      </c>
      <c r="E1932" s="147" t="s">
        <v>5471</v>
      </c>
      <c r="F1932" s="147" t="s">
        <v>5472</v>
      </c>
      <c r="G1932" s="904">
        <v>1</v>
      </c>
      <c r="H1932" s="44" t="s">
        <v>742</v>
      </c>
      <c r="I1932" s="320"/>
      <c r="J1932" s="521">
        <v>0</v>
      </c>
      <c r="K1932" s="58">
        <v>0</v>
      </c>
      <c r="L1932" s="199">
        <f t="shared" si="256"/>
        <v>0</v>
      </c>
      <c r="M1932" s="200">
        <f t="shared" si="257"/>
        <v>0</v>
      </c>
      <c r="O1932" s="77" t="b">
        <f t="shared" si="252"/>
        <v>0</v>
      </c>
      <c r="P1932" s="77" t="b">
        <f t="shared" si="253"/>
        <v>0</v>
      </c>
      <c r="Q1932" s="77" t="b">
        <f t="shared" si="254"/>
        <v>0</v>
      </c>
      <c r="R1932" s="77">
        <f t="shared" si="255"/>
        <v>0</v>
      </c>
      <c r="T1932" s="77">
        <v>1921</v>
      </c>
    </row>
    <row r="1933" spans="1:20" s="5" customFormat="1" ht="180" hidden="1" outlineLevel="1">
      <c r="A1933" s="29" t="s">
        <v>5251</v>
      </c>
      <c r="B1933" s="606">
        <v>400</v>
      </c>
      <c r="C1933" s="607">
        <v>432</v>
      </c>
      <c r="D1933" s="109">
        <v>283</v>
      </c>
      <c r="E1933" s="147" t="s">
        <v>5473</v>
      </c>
      <c r="F1933" s="147" t="s">
        <v>5474</v>
      </c>
      <c r="G1933" s="904">
        <v>1</v>
      </c>
      <c r="H1933" s="44" t="s">
        <v>742</v>
      </c>
      <c r="I1933" s="320"/>
      <c r="J1933" s="521">
        <v>0</v>
      </c>
      <c r="K1933" s="58">
        <v>0</v>
      </c>
      <c r="L1933" s="199">
        <f t="shared" si="256"/>
        <v>0</v>
      </c>
      <c r="M1933" s="200">
        <f t="shared" si="257"/>
        <v>0</v>
      </c>
      <c r="O1933" s="77" t="b">
        <f t="shared" si="252"/>
        <v>0</v>
      </c>
      <c r="P1933" s="77" t="b">
        <f t="shared" si="253"/>
        <v>0</v>
      </c>
      <c r="Q1933" s="77" t="b">
        <f t="shared" si="254"/>
        <v>0</v>
      </c>
      <c r="R1933" s="77">
        <f t="shared" si="255"/>
        <v>0</v>
      </c>
      <c r="T1933" s="77">
        <v>1922</v>
      </c>
    </row>
    <row r="1934" spans="1:20" s="5" customFormat="1" ht="101.25" hidden="1" outlineLevel="1">
      <c r="A1934" s="29"/>
      <c r="B1934" s="653"/>
      <c r="C1934" s="654"/>
      <c r="D1934" s="109"/>
      <c r="E1934" s="148" t="s">
        <v>1404</v>
      </c>
      <c r="F1934" s="148" t="s">
        <v>1405</v>
      </c>
      <c r="G1934" s="904"/>
      <c r="H1934" s="32"/>
      <c r="I1934" s="320"/>
      <c r="J1934" s="521"/>
      <c r="K1934" s="58"/>
      <c r="L1934" s="58"/>
      <c r="M1934" s="522"/>
      <c r="O1934" s="77" t="b">
        <f t="shared" si="252"/>
        <v>1</v>
      </c>
      <c r="P1934" s="77" t="b">
        <f t="shared" si="253"/>
        <v>1</v>
      </c>
      <c r="Q1934" s="77" t="b">
        <f t="shared" si="254"/>
        <v>1</v>
      </c>
      <c r="R1934" s="77">
        <f t="shared" si="255"/>
        <v>0</v>
      </c>
      <c r="T1934" s="77">
        <v>1923</v>
      </c>
    </row>
    <row r="1935" spans="1:20" s="5" customFormat="1" ht="78.75" hidden="1" outlineLevel="1">
      <c r="A1935" s="29"/>
      <c r="B1935" s="606">
        <v>400</v>
      </c>
      <c r="C1935" s="607">
        <v>432</v>
      </c>
      <c r="D1935" s="109">
        <v>284</v>
      </c>
      <c r="E1935" s="147" t="s">
        <v>1406</v>
      </c>
      <c r="F1935" s="147" t="s">
        <v>1407</v>
      </c>
      <c r="G1935" s="904">
        <v>1</v>
      </c>
      <c r="H1935" s="44" t="s">
        <v>742</v>
      </c>
      <c r="I1935" s="320"/>
      <c r="J1935" s="521">
        <v>0</v>
      </c>
      <c r="K1935" s="58">
        <v>0</v>
      </c>
      <c r="L1935" s="199">
        <f t="shared" ref="L1935:L1944" si="258">J1935+K1935</f>
        <v>0</v>
      </c>
      <c r="M1935" s="200">
        <f t="shared" ref="M1935:M1944" si="259">L1935*(G1935+I1935)</f>
        <v>0</v>
      </c>
      <c r="O1935" s="77" t="b">
        <f t="shared" si="252"/>
        <v>0</v>
      </c>
      <c r="P1935" s="77" t="b">
        <f t="shared" si="253"/>
        <v>0</v>
      </c>
      <c r="Q1935" s="77" t="b">
        <f t="shared" si="254"/>
        <v>0</v>
      </c>
      <c r="R1935" s="77">
        <f t="shared" si="255"/>
        <v>0</v>
      </c>
      <c r="T1935" s="77">
        <v>1924</v>
      </c>
    </row>
    <row r="1936" spans="1:20" s="5" customFormat="1" ht="78.75" hidden="1" outlineLevel="1">
      <c r="A1936" s="29"/>
      <c r="B1936" s="606">
        <v>400</v>
      </c>
      <c r="C1936" s="607">
        <v>432</v>
      </c>
      <c r="D1936" s="109">
        <v>285</v>
      </c>
      <c r="E1936" s="147" t="s">
        <v>1408</v>
      </c>
      <c r="F1936" s="147" t="s">
        <v>1409</v>
      </c>
      <c r="G1936" s="904">
        <v>1</v>
      </c>
      <c r="H1936" s="44" t="s">
        <v>742</v>
      </c>
      <c r="I1936" s="320"/>
      <c r="J1936" s="521">
        <v>0</v>
      </c>
      <c r="K1936" s="58">
        <v>0</v>
      </c>
      <c r="L1936" s="199">
        <f t="shared" si="258"/>
        <v>0</v>
      </c>
      <c r="M1936" s="200">
        <f t="shared" si="259"/>
        <v>0</v>
      </c>
      <c r="O1936" s="77" t="b">
        <f t="shared" si="252"/>
        <v>0</v>
      </c>
      <c r="P1936" s="77" t="b">
        <f t="shared" si="253"/>
        <v>0</v>
      </c>
      <c r="Q1936" s="77" t="b">
        <f t="shared" si="254"/>
        <v>0</v>
      </c>
      <c r="R1936" s="77">
        <f t="shared" si="255"/>
        <v>0</v>
      </c>
      <c r="T1936" s="77">
        <v>1925</v>
      </c>
    </row>
    <row r="1937" spans="1:20" s="5" customFormat="1" ht="78.75" hidden="1" outlineLevel="1">
      <c r="A1937" s="29"/>
      <c r="B1937" s="606">
        <v>400</v>
      </c>
      <c r="C1937" s="607">
        <v>432</v>
      </c>
      <c r="D1937" s="109">
        <v>286</v>
      </c>
      <c r="E1937" s="147" t="s">
        <v>1410</v>
      </c>
      <c r="F1937" s="147" t="s">
        <v>1411</v>
      </c>
      <c r="G1937" s="904">
        <v>1</v>
      </c>
      <c r="H1937" s="44" t="s">
        <v>742</v>
      </c>
      <c r="I1937" s="320"/>
      <c r="J1937" s="521">
        <v>0</v>
      </c>
      <c r="K1937" s="58">
        <v>0</v>
      </c>
      <c r="L1937" s="199">
        <f t="shared" si="258"/>
        <v>0</v>
      </c>
      <c r="M1937" s="200">
        <f t="shared" si="259"/>
        <v>0</v>
      </c>
      <c r="O1937" s="77" t="b">
        <f t="shared" si="252"/>
        <v>0</v>
      </c>
      <c r="P1937" s="77" t="b">
        <f t="shared" si="253"/>
        <v>0</v>
      </c>
      <c r="Q1937" s="77" t="b">
        <f t="shared" si="254"/>
        <v>0</v>
      </c>
      <c r="R1937" s="77">
        <f t="shared" si="255"/>
        <v>0</v>
      </c>
      <c r="T1937" s="77">
        <v>1926</v>
      </c>
    </row>
    <row r="1938" spans="1:20" s="5" customFormat="1" ht="78.75" hidden="1" outlineLevel="1">
      <c r="A1938" s="29"/>
      <c r="B1938" s="606">
        <v>400</v>
      </c>
      <c r="C1938" s="607">
        <v>432</v>
      </c>
      <c r="D1938" s="109">
        <v>287</v>
      </c>
      <c r="E1938" s="147" t="s">
        <v>1412</v>
      </c>
      <c r="F1938" s="147" t="s">
        <v>1413</v>
      </c>
      <c r="G1938" s="904">
        <v>1</v>
      </c>
      <c r="H1938" s="44" t="s">
        <v>742</v>
      </c>
      <c r="I1938" s="320"/>
      <c r="J1938" s="521">
        <v>0</v>
      </c>
      <c r="K1938" s="58">
        <v>0</v>
      </c>
      <c r="L1938" s="199">
        <f t="shared" si="258"/>
        <v>0</v>
      </c>
      <c r="M1938" s="200">
        <f t="shared" si="259"/>
        <v>0</v>
      </c>
      <c r="O1938" s="77" t="b">
        <f t="shared" si="252"/>
        <v>0</v>
      </c>
      <c r="P1938" s="77" t="b">
        <f t="shared" si="253"/>
        <v>0</v>
      </c>
      <c r="Q1938" s="77" t="b">
        <f t="shared" si="254"/>
        <v>0</v>
      </c>
      <c r="R1938" s="77">
        <f t="shared" si="255"/>
        <v>0</v>
      </c>
      <c r="T1938" s="77">
        <v>1927</v>
      </c>
    </row>
    <row r="1939" spans="1:20" s="5" customFormat="1" ht="78.75" hidden="1" outlineLevel="1">
      <c r="A1939" s="29"/>
      <c r="B1939" s="606">
        <v>400</v>
      </c>
      <c r="C1939" s="607">
        <v>432</v>
      </c>
      <c r="D1939" s="109">
        <v>288</v>
      </c>
      <c r="E1939" s="147" t="s">
        <v>1414</v>
      </c>
      <c r="F1939" s="147" t="s">
        <v>1415</v>
      </c>
      <c r="G1939" s="904">
        <v>1</v>
      </c>
      <c r="H1939" s="44" t="s">
        <v>742</v>
      </c>
      <c r="I1939" s="320"/>
      <c r="J1939" s="521">
        <v>0</v>
      </c>
      <c r="K1939" s="58">
        <v>0</v>
      </c>
      <c r="L1939" s="199">
        <f t="shared" si="258"/>
        <v>0</v>
      </c>
      <c r="M1939" s="200">
        <f t="shared" si="259"/>
        <v>0</v>
      </c>
      <c r="O1939" s="77" t="b">
        <f t="shared" ref="O1939:O2002" si="260">ISBLANK(D1939)</f>
        <v>0</v>
      </c>
      <c r="P1939" s="77" t="b">
        <f t="shared" ref="P1939:P2002" si="261">ISBLANK(G1939)</f>
        <v>0</v>
      </c>
      <c r="Q1939" s="77" t="b">
        <f t="shared" ref="Q1939:Q2002" si="262">ISBLANK(M1939)</f>
        <v>0</v>
      </c>
      <c r="R1939" s="77">
        <f t="shared" ref="R1939:R2002" si="263">IF(AND(O1939=P1939,O1939=Q1939),,"!!!")</f>
        <v>0</v>
      </c>
      <c r="T1939" s="77">
        <v>1928</v>
      </c>
    </row>
    <row r="1940" spans="1:20" s="5" customFormat="1" ht="78.75" hidden="1" outlineLevel="1">
      <c r="A1940" s="29"/>
      <c r="B1940" s="606">
        <v>400</v>
      </c>
      <c r="C1940" s="607">
        <v>432</v>
      </c>
      <c r="D1940" s="109">
        <v>289</v>
      </c>
      <c r="E1940" s="147" t="s">
        <v>1416</v>
      </c>
      <c r="F1940" s="147" t="s">
        <v>1417</v>
      </c>
      <c r="G1940" s="904">
        <v>1</v>
      </c>
      <c r="H1940" s="44" t="s">
        <v>742</v>
      </c>
      <c r="I1940" s="320"/>
      <c r="J1940" s="521">
        <v>0</v>
      </c>
      <c r="K1940" s="58">
        <v>0</v>
      </c>
      <c r="L1940" s="199">
        <f t="shared" si="258"/>
        <v>0</v>
      </c>
      <c r="M1940" s="200">
        <f t="shared" si="259"/>
        <v>0</v>
      </c>
      <c r="O1940" s="77" t="b">
        <f t="shared" si="260"/>
        <v>0</v>
      </c>
      <c r="P1940" s="77" t="b">
        <f t="shared" si="261"/>
        <v>0</v>
      </c>
      <c r="Q1940" s="77" t="b">
        <f t="shared" si="262"/>
        <v>0</v>
      </c>
      <c r="R1940" s="77">
        <f t="shared" si="263"/>
        <v>0</v>
      </c>
      <c r="T1940" s="77">
        <v>1929</v>
      </c>
    </row>
    <row r="1941" spans="1:20" s="5" customFormat="1" ht="78.75" hidden="1" outlineLevel="1">
      <c r="A1941" s="29"/>
      <c r="B1941" s="606">
        <v>400</v>
      </c>
      <c r="C1941" s="607">
        <v>432</v>
      </c>
      <c r="D1941" s="109">
        <v>290</v>
      </c>
      <c r="E1941" s="147" t="s">
        <v>1418</v>
      </c>
      <c r="F1941" s="147" t="s">
        <v>1419</v>
      </c>
      <c r="G1941" s="904">
        <v>1</v>
      </c>
      <c r="H1941" s="44" t="s">
        <v>742</v>
      </c>
      <c r="I1941" s="320"/>
      <c r="J1941" s="521">
        <v>0</v>
      </c>
      <c r="K1941" s="58">
        <v>0</v>
      </c>
      <c r="L1941" s="199">
        <f t="shared" si="258"/>
        <v>0</v>
      </c>
      <c r="M1941" s="200">
        <f t="shared" si="259"/>
        <v>0</v>
      </c>
      <c r="O1941" s="77" t="b">
        <f t="shared" si="260"/>
        <v>0</v>
      </c>
      <c r="P1941" s="77" t="b">
        <f t="shared" si="261"/>
        <v>0</v>
      </c>
      <c r="Q1941" s="77" t="b">
        <f t="shared" si="262"/>
        <v>0</v>
      </c>
      <c r="R1941" s="77">
        <f t="shared" si="263"/>
        <v>0</v>
      </c>
      <c r="T1941" s="77">
        <v>1930</v>
      </c>
    </row>
    <row r="1942" spans="1:20" s="5" customFormat="1" ht="78.75" hidden="1" outlineLevel="1">
      <c r="A1942" s="29"/>
      <c r="B1942" s="606">
        <v>400</v>
      </c>
      <c r="C1942" s="607">
        <v>432</v>
      </c>
      <c r="D1942" s="109">
        <v>291</v>
      </c>
      <c r="E1942" s="147" t="s">
        <v>1420</v>
      </c>
      <c r="F1942" s="147" t="s">
        <v>1421</v>
      </c>
      <c r="G1942" s="904">
        <v>1</v>
      </c>
      <c r="H1942" s="44" t="s">
        <v>742</v>
      </c>
      <c r="I1942" s="320"/>
      <c r="J1942" s="521">
        <v>0</v>
      </c>
      <c r="K1942" s="58">
        <v>0</v>
      </c>
      <c r="L1942" s="199">
        <f t="shared" si="258"/>
        <v>0</v>
      </c>
      <c r="M1942" s="200">
        <f t="shared" si="259"/>
        <v>0</v>
      </c>
      <c r="O1942" s="77" t="b">
        <f t="shared" si="260"/>
        <v>0</v>
      </c>
      <c r="P1942" s="77" t="b">
        <f t="shared" si="261"/>
        <v>0</v>
      </c>
      <c r="Q1942" s="77" t="b">
        <f t="shared" si="262"/>
        <v>0</v>
      </c>
      <c r="R1942" s="77">
        <f t="shared" si="263"/>
        <v>0</v>
      </c>
      <c r="T1942" s="77">
        <v>1931</v>
      </c>
    </row>
    <row r="1943" spans="1:20" s="5" customFormat="1" ht="78.75" hidden="1" outlineLevel="1">
      <c r="A1943" s="29"/>
      <c r="B1943" s="606">
        <v>400</v>
      </c>
      <c r="C1943" s="607">
        <v>432</v>
      </c>
      <c r="D1943" s="109">
        <v>292</v>
      </c>
      <c r="E1943" s="147" t="s">
        <v>1422</v>
      </c>
      <c r="F1943" s="147" t="s">
        <v>1423</v>
      </c>
      <c r="G1943" s="904">
        <v>1</v>
      </c>
      <c r="H1943" s="44" t="s">
        <v>742</v>
      </c>
      <c r="I1943" s="320"/>
      <c r="J1943" s="521">
        <v>0</v>
      </c>
      <c r="K1943" s="58">
        <v>0</v>
      </c>
      <c r="L1943" s="199">
        <f t="shared" si="258"/>
        <v>0</v>
      </c>
      <c r="M1943" s="200">
        <f t="shared" si="259"/>
        <v>0</v>
      </c>
      <c r="O1943" s="77" t="b">
        <f t="shared" si="260"/>
        <v>0</v>
      </c>
      <c r="P1943" s="77" t="b">
        <f t="shared" si="261"/>
        <v>0</v>
      </c>
      <c r="Q1943" s="77" t="b">
        <f t="shared" si="262"/>
        <v>0</v>
      </c>
      <c r="R1943" s="77">
        <f t="shared" si="263"/>
        <v>0</v>
      </c>
      <c r="T1943" s="77">
        <v>1932</v>
      </c>
    </row>
    <row r="1944" spans="1:20" s="5" customFormat="1" ht="78.75" hidden="1" outlineLevel="1">
      <c r="A1944" s="29"/>
      <c r="B1944" s="606">
        <v>400</v>
      </c>
      <c r="C1944" s="607">
        <v>432</v>
      </c>
      <c r="D1944" s="109">
        <v>293</v>
      </c>
      <c r="E1944" s="147" t="s">
        <v>1424</v>
      </c>
      <c r="F1944" s="147" t="s">
        <v>1425</v>
      </c>
      <c r="G1944" s="904">
        <v>1</v>
      </c>
      <c r="H1944" s="44" t="s">
        <v>742</v>
      </c>
      <c r="I1944" s="320"/>
      <c r="J1944" s="521">
        <v>0</v>
      </c>
      <c r="K1944" s="58">
        <v>0</v>
      </c>
      <c r="L1944" s="199">
        <f t="shared" si="258"/>
        <v>0</v>
      </c>
      <c r="M1944" s="200">
        <f t="shared" si="259"/>
        <v>0</v>
      </c>
      <c r="O1944" s="77" t="b">
        <f t="shared" si="260"/>
        <v>0</v>
      </c>
      <c r="P1944" s="77" t="b">
        <f t="shared" si="261"/>
        <v>0</v>
      </c>
      <c r="Q1944" s="77" t="b">
        <f t="shared" si="262"/>
        <v>0</v>
      </c>
      <c r="R1944" s="77">
        <f t="shared" si="263"/>
        <v>0</v>
      </c>
      <c r="T1944" s="77">
        <v>1933</v>
      </c>
    </row>
    <row r="1945" spans="1:20" s="5" customFormat="1" ht="78.75" hidden="1" outlineLevel="1">
      <c r="A1945" s="29"/>
      <c r="B1945" s="653"/>
      <c r="C1945" s="654"/>
      <c r="D1945" s="109"/>
      <c r="E1945" s="148" t="s">
        <v>1426</v>
      </c>
      <c r="F1945" s="148" t="s">
        <v>1427</v>
      </c>
      <c r="G1945" s="904"/>
      <c r="H1945" s="44"/>
      <c r="I1945" s="320"/>
      <c r="J1945" s="521"/>
      <c r="K1945" s="58"/>
      <c r="L1945" s="58"/>
      <c r="M1945" s="522"/>
      <c r="O1945" s="77" t="b">
        <f t="shared" si="260"/>
        <v>1</v>
      </c>
      <c r="P1945" s="77" t="b">
        <f t="shared" si="261"/>
        <v>1</v>
      </c>
      <c r="Q1945" s="77" t="b">
        <f t="shared" si="262"/>
        <v>1</v>
      </c>
      <c r="R1945" s="77">
        <f t="shared" si="263"/>
        <v>0</v>
      </c>
      <c r="T1945" s="77">
        <v>1934</v>
      </c>
    </row>
    <row r="1946" spans="1:20" s="5" customFormat="1" ht="78.75" hidden="1" outlineLevel="1">
      <c r="A1946" s="29"/>
      <c r="B1946" s="606">
        <v>400</v>
      </c>
      <c r="C1946" s="607">
        <v>432</v>
      </c>
      <c r="D1946" s="109">
        <v>294</v>
      </c>
      <c r="E1946" s="147" t="s">
        <v>1428</v>
      </c>
      <c r="F1946" s="147" t="s">
        <v>1429</v>
      </c>
      <c r="G1946" s="904">
        <v>1</v>
      </c>
      <c r="H1946" s="44" t="s">
        <v>742</v>
      </c>
      <c r="I1946" s="320"/>
      <c r="J1946" s="521">
        <v>0</v>
      </c>
      <c r="K1946" s="58">
        <v>0</v>
      </c>
      <c r="L1946" s="199">
        <f>J1946+K1946</f>
        <v>0</v>
      </c>
      <c r="M1946" s="200">
        <f>L1946*(G1946+I1946)</f>
        <v>0</v>
      </c>
      <c r="O1946" s="77" t="b">
        <f t="shared" si="260"/>
        <v>0</v>
      </c>
      <c r="P1946" s="77" t="b">
        <f t="shared" si="261"/>
        <v>0</v>
      </c>
      <c r="Q1946" s="77" t="b">
        <f t="shared" si="262"/>
        <v>0</v>
      </c>
      <c r="R1946" s="77">
        <f t="shared" si="263"/>
        <v>0</v>
      </c>
      <c r="T1946" s="77">
        <v>1935</v>
      </c>
    </row>
    <row r="1947" spans="1:20" s="5" customFormat="1" ht="22.5" hidden="1" outlineLevel="1">
      <c r="A1947" s="29"/>
      <c r="B1947" s="606">
        <v>400</v>
      </c>
      <c r="C1947" s="607">
        <v>432</v>
      </c>
      <c r="D1947" s="109">
        <v>295</v>
      </c>
      <c r="E1947" s="147" t="s">
        <v>1430</v>
      </c>
      <c r="F1947" s="147" t="s">
        <v>1431</v>
      </c>
      <c r="G1947" s="904">
        <v>1</v>
      </c>
      <c r="H1947" s="44" t="s">
        <v>742</v>
      </c>
      <c r="I1947" s="320"/>
      <c r="J1947" s="521">
        <v>0</v>
      </c>
      <c r="K1947" s="58">
        <v>0</v>
      </c>
      <c r="L1947" s="199">
        <f>J1947+K1947</f>
        <v>0</v>
      </c>
      <c r="M1947" s="200">
        <f>L1947*(G1947+I1947)</f>
        <v>0</v>
      </c>
      <c r="O1947" s="77" t="b">
        <f t="shared" si="260"/>
        <v>0</v>
      </c>
      <c r="P1947" s="77" t="b">
        <f t="shared" si="261"/>
        <v>0</v>
      </c>
      <c r="Q1947" s="77" t="b">
        <f t="shared" si="262"/>
        <v>0</v>
      </c>
      <c r="R1947" s="77">
        <f t="shared" si="263"/>
        <v>0</v>
      </c>
      <c r="T1947" s="77">
        <v>1936</v>
      </c>
    </row>
    <row r="1948" spans="1:20" s="5" customFormat="1" ht="78.75" hidden="1" outlineLevel="1">
      <c r="A1948" s="29"/>
      <c r="B1948" s="606">
        <v>400</v>
      </c>
      <c r="C1948" s="607">
        <v>432</v>
      </c>
      <c r="D1948" s="109">
        <v>296</v>
      </c>
      <c r="E1948" s="147" t="s">
        <v>1432</v>
      </c>
      <c r="F1948" s="147" t="s">
        <v>1433</v>
      </c>
      <c r="G1948" s="904">
        <v>1</v>
      </c>
      <c r="H1948" s="44" t="s">
        <v>742</v>
      </c>
      <c r="I1948" s="320"/>
      <c r="J1948" s="521">
        <v>0</v>
      </c>
      <c r="K1948" s="58">
        <v>0</v>
      </c>
      <c r="L1948" s="199">
        <f>J1948+K1948</f>
        <v>0</v>
      </c>
      <c r="M1948" s="200">
        <f>L1948*(G1948+I1948)</f>
        <v>0</v>
      </c>
      <c r="O1948" s="77" t="b">
        <f t="shared" si="260"/>
        <v>0</v>
      </c>
      <c r="P1948" s="77" t="b">
        <f t="shared" si="261"/>
        <v>0</v>
      </c>
      <c r="Q1948" s="77" t="b">
        <f t="shared" si="262"/>
        <v>0</v>
      </c>
      <c r="R1948" s="77">
        <f t="shared" si="263"/>
        <v>0</v>
      </c>
      <c r="T1948" s="77">
        <v>1937</v>
      </c>
    </row>
    <row r="1949" spans="1:20" s="5" customFormat="1" ht="45.75" hidden="1" outlineLevel="1" thickBot="1">
      <c r="A1949" s="457"/>
      <c r="B1949" s="663">
        <v>400</v>
      </c>
      <c r="C1949" s="817">
        <v>432</v>
      </c>
      <c r="D1949" s="818">
        <v>297</v>
      </c>
      <c r="E1949" s="819" t="s">
        <v>1434</v>
      </c>
      <c r="F1949" s="819" t="s">
        <v>1435</v>
      </c>
      <c r="G1949" s="930">
        <v>2</v>
      </c>
      <c r="H1949" s="540" t="s">
        <v>742</v>
      </c>
      <c r="I1949" s="523"/>
      <c r="J1949" s="820">
        <v>0</v>
      </c>
      <c r="K1949" s="541">
        <v>0</v>
      </c>
      <c r="L1949" s="542">
        <f>J1949+K1949</f>
        <v>0</v>
      </c>
      <c r="M1949" s="524">
        <f>L1949*(G1949+I1949)</f>
        <v>0</v>
      </c>
      <c r="O1949" s="77" t="b">
        <f t="shared" si="260"/>
        <v>0</v>
      </c>
      <c r="P1949" s="77" t="b">
        <f t="shared" si="261"/>
        <v>0</v>
      </c>
      <c r="Q1949" s="77" t="b">
        <f t="shared" si="262"/>
        <v>0</v>
      </c>
      <c r="R1949" s="77">
        <f t="shared" si="263"/>
        <v>0</v>
      </c>
      <c r="T1949" s="77">
        <v>1938</v>
      </c>
    </row>
    <row r="1950" spans="1:20" s="5" customFormat="1" ht="15.75" hidden="1" outlineLevel="1" thickBot="1">
      <c r="A1950" s="581"/>
      <c r="B1950" s="622">
        <v>400</v>
      </c>
      <c r="C1950" s="610">
        <v>432</v>
      </c>
      <c r="D1950" s="769"/>
      <c r="E1950" s="60" t="s">
        <v>1436</v>
      </c>
      <c r="F1950" s="60" t="s">
        <v>210</v>
      </c>
      <c r="G1950" s="905"/>
      <c r="H1950" s="811"/>
      <c r="I1950" s="317"/>
      <c r="J1950" s="812"/>
      <c r="K1950" s="23"/>
      <c r="L1950" s="194"/>
      <c r="M1950" s="226">
        <f>SUM(M1928:M1949)</f>
        <v>0</v>
      </c>
      <c r="O1950" s="77" t="b">
        <f t="shared" si="260"/>
        <v>1</v>
      </c>
      <c r="P1950" s="77" t="b">
        <f t="shared" si="261"/>
        <v>1</v>
      </c>
      <c r="Q1950" s="77" t="b">
        <f t="shared" si="262"/>
        <v>0</v>
      </c>
      <c r="R1950" s="77" t="str">
        <f t="shared" si="263"/>
        <v>!!!</v>
      </c>
      <c r="T1950" s="77">
        <v>1939</v>
      </c>
    </row>
    <row r="1951" spans="1:20" s="5" customFormat="1" ht="15.75" hidden="1" outlineLevel="1" thickBot="1">
      <c r="A1951" s="29"/>
      <c r="B1951" s="631">
        <v>400</v>
      </c>
      <c r="C1951" s="605">
        <v>433</v>
      </c>
      <c r="D1951" s="571"/>
      <c r="E1951" s="47" t="s">
        <v>1437</v>
      </c>
      <c r="F1951" s="47" t="s">
        <v>1438</v>
      </c>
      <c r="G1951" s="902"/>
      <c r="H1951" s="458"/>
      <c r="I1951" s="320"/>
      <c r="J1951" s="459"/>
      <c r="K1951" s="48"/>
      <c r="L1951" s="49"/>
      <c r="M1951" s="103"/>
      <c r="O1951" s="77" t="b">
        <f t="shared" si="260"/>
        <v>1</v>
      </c>
      <c r="P1951" s="77" t="b">
        <f t="shared" si="261"/>
        <v>1</v>
      </c>
      <c r="Q1951" s="77" t="b">
        <f t="shared" si="262"/>
        <v>1</v>
      </c>
      <c r="R1951" s="77">
        <f t="shared" si="263"/>
        <v>0</v>
      </c>
      <c r="T1951" s="77">
        <v>1940</v>
      </c>
    </row>
    <row r="1952" spans="1:20" s="5" customFormat="1" ht="360" hidden="1" outlineLevel="1">
      <c r="A1952" s="29"/>
      <c r="B1952" s="653"/>
      <c r="C1952" s="654"/>
      <c r="D1952" s="109"/>
      <c r="E1952" s="148" t="s">
        <v>1439</v>
      </c>
      <c r="F1952" s="148" t="s">
        <v>1440</v>
      </c>
      <c r="G1952" s="904"/>
      <c r="H1952" s="821"/>
      <c r="I1952" s="320"/>
      <c r="J1952" s="521"/>
      <c r="K1952" s="58"/>
      <c r="L1952" s="199"/>
      <c r="M1952" s="200"/>
      <c r="O1952" s="77" t="b">
        <f t="shared" si="260"/>
        <v>1</v>
      </c>
      <c r="P1952" s="77" t="b">
        <f t="shared" si="261"/>
        <v>1</v>
      </c>
      <c r="Q1952" s="77" t="b">
        <f t="shared" si="262"/>
        <v>1</v>
      </c>
      <c r="R1952" s="77">
        <f t="shared" si="263"/>
        <v>0</v>
      </c>
      <c r="T1952" s="77">
        <v>1941</v>
      </c>
    </row>
    <row r="1953" spans="1:20" s="5" customFormat="1" hidden="1" outlineLevel="1">
      <c r="A1953" s="29"/>
      <c r="B1953" s="606">
        <v>400</v>
      </c>
      <c r="C1953" s="607">
        <v>432</v>
      </c>
      <c r="D1953" s="109">
        <v>298</v>
      </c>
      <c r="E1953" s="147" t="s">
        <v>1441</v>
      </c>
      <c r="F1953" s="147" t="s">
        <v>1441</v>
      </c>
      <c r="G1953" s="904">
        <v>4</v>
      </c>
      <c r="H1953" s="44" t="s">
        <v>742</v>
      </c>
      <c r="I1953" s="320"/>
      <c r="J1953" s="521">
        <v>0</v>
      </c>
      <c r="K1953" s="58">
        <v>0</v>
      </c>
      <c r="L1953" s="199">
        <f t="shared" ref="L1953:L1983" si="264">J1953+K1953</f>
        <v>0</v>
      </c>
      <c r="M1953" s="200">
        <f t="shared" ref="M1953:M1984" si="265">L1953*(G1953+I1953)</f>
        <v>0</v>
      </c>
      <c r="O1953" s="77" t="b">
        <f t="shared" si="260"/>
        <v>0</v>
      </c>
      <c r="P1953" s="77" t="b">
        <f t="shared" si="261"/>
        <v>0</v>
      </c>
      <c r="Q1953" s="77" t="b">
        <f t="shared" si="262"/>
        <v>0</v>
      </c>
      <c r="R1953" s="77">
        <f t="shared" si="263"/>
        <v>0</v>
      </c>
      <c r="T1953" s="77">
        <v>1942</v>
      </c>
    </row>
    <row r="1954" spans="1:20" s="5" customFormat="1" hidden="1" outlineLevel="1">
      <c r="A1954" s="29"/>
      <c r="B1954" s="606">
        <v>400</v>
      </c>
      <c r="C1954" s="607">
        <v>432</v>
      </c>
      <c r="D1954" s="109">
        <v>299</v>
      </c>
      <c r="E1954" s="147" t="s">
        <v>1442</v>
      </c>
      <c r="F1954" s="147" t="s">
        <v>1442</v>
      </c>
      <c r="G1954" s="904">
        <v>3</v>
      </c>
      <c r="H1954" s="44" t="s">
        <v>742</v>
      </c>
      <c r="I1954" s="320"/>
      <c r="J1954" s="521">
        <v>0</v>
      </c>
      <c r="K1954" s="58">
        <v>0</v>
      </c>
      <c r="L1954" s="199">
        <f t="shared" si="264"/>
        <v>0</v>
      </c>
      <c r="M1954" s="200">
        <f t="shared" si="265"/>
        <v>0</v>
      </c>
      <c r="O1954" s="77" t="b">
        <f t="shared" si="260"/>
        <v>0</v>
      </c>
      <c r="P1954" s="77" t="b">
        <f t="shared" si="261"/>
        <v>0</v>
      </c>
      <c r="Q1954" s="77" t="b">
        <f t="shared" si="262"/>
        <v>0</v>
      </c>
      <c r="R1954" s="77">
        <f t="shared" si="263"/>
        <v>0</v>
      </c>
      <c r="T1954" s="77">
        <v>1943</v>
      </c>
    </row>
    <row r="1955" spans="1:20" s="5" customFormat="1" hidden="1" outlineLevel="1">
      <c r="A1955" s="29"/>
      <c r="B1955" s="606">
        <v>400</v>
      </c>
      <c r="C1955" s="607">
        <v>432</v>
      </c>
      <c r="D1955" s="109">
        <v>300</v>
      </c>
      <c r="E1955" s="147" t="s">
        <v>1443</v>
      </c>
      <c r="F1955" s="147" t="s">
        <v>1444</v>
      </c>
      <c r="G1955" s="904">
        <v>1</v>
      </c>
      <c r="H1955" s="44" t="s">
        <v>742</v>
      </c>
      <c r="I1955" s="320"/>
      <c r="J1955" s="521">
        <v>0</v>
      </c>
      <c r="K1955" s="58">
        <v>0</v>
      </c>
      <c r="L1955" s="199">
        <f t="shared" si="264"/>
        <v>0</v>
      </c>
      <c r="M1955" s="200">
        <f t="shared" si="265"/>
        <v>0</v>
      </c>
      <c r="O1955" s="77" t="b">
        <f t="shared" si="260"/>
        <v>0</v>
      </c>
      <c r="P1955" s="77" t="b">
        <f t="shared" si="261"/>
        <v>0</v>
      </c>
      <c r="Q1955" s="77" t="b">
        <f t="shared" si="262"/>
        <v>0</v>
      </c>
      <c r="R1955" s="77">
        <f t="shared" si="263"/>
        <v>0</v>
      </c>
      <c r="T1955" s="77">
        <v>1944</v>
      </c>
    </row>
    <row r="1956" spans="1:20" s="5" customFormat="1" hidden="1" outlineLevel="1">
      <c r="A1956" s="29"/>
      <c r="B1956" s="606">
        <v>400</v>
      </c>
      <c r="C1956" s="607">
        <v>432</v>
      </c>
      <c r="D1956" s="109">
        <v>301</v>
      </c>
      <c r="E1956" s="147" t="s">
        <v>1445</v>
      </c>
      <c r="F1956" s="147" t="s">
        <v>1445</v>
      </c>
      <c r="G1956" s="904">
        <v>4</v>
      </c>
      <c r="H1956" s="44" t="s">
        <v>742</v>
      </c>
      <c r="I1956" s="320"/>
      <c r="J1956" s="521">
        <v>0</v>
      </c>
      <c r="K1956" s="58">
        <v>0</v>
      </c>
      <c r="L1956" s="199">
        <f t="shared" si="264"/>
        <v>0</v>
      </c>
      <c r="M1956" s="200">
        <f t="shared" si="265"/>
        <v>0</v>
      </c>
      <c r="O1956" s="77" t="b">
        <f t="shared" si="260"/>
        <v>0</v>
      </c>
      <c r="P1956" s="77" t="b">
        <f t="shared" si="261"/>
        <v>0</v>
      </c>
      <c r="Q1956" s="77" t="b">
        <f t="shared" si="262"/>
        <v>0</v>
      </c>
      <c r="R1956" s="77">
        <f t="shared" si="263"/>
        <v>0</v>
      </c>
      <c r="T1956" s="77">
        <v>1945</v>
      </c>
    </row>
    <row r="1957" spans="1:20" s="5" customFormat="1" hidden="1" outlineLevel="1">
      <c r="A1957" s="29"/>
      <c r="B1957" s="606">
        <v>400</v>
      </c>
      <c r="C1957" s="607">
        <v>432</v>
      </c>
      <c r="D1957" s="109">
        <v>302</v>
      </c>
      <c r="E1957" s="147" t="s">
        <v>1446</v>
      </c>
      <c r="F1957" s="147" t="s">
        <v>1446</v>
      </c>
      <c r="G1957" s="904">
        <v>1</v>
      </c>
      <c r="H1957" s="44" t="s">
        <v>742</v>
      </c>
      <c r="I1957" s="320"/>
      <c r="J1957" s="521">
        <v>0</v>
      </c>
      <c r="K1957" s="58">
        <v>0</v>
      </c>
      <c r="L1957" s="199">
        <f t="shared" si="264"/>
        <v>0</v>
      </c>
      <c r="M1957" s="200">
        <f t="shared" si="265"/>
        <v>0</v>
      </c>
      <c r="O1957" s="77" t="b">
        <f t="shared" si="260"/>
        <v>0</v>
      </c>
      <c r="P1957" s="77" t="b">
        <f t="shared" si="261"/>
        <v>0</v>
      </c>
      <c r="Q1957" s="77" t="b">
        <f t="shared" si="262"/>
        <v>0</v>
      </c>
      <c r="R1957" s="77">
        <f t="shared" si="263"/>
        <v>0</v>
      </c>
      <c r="T1957" s="77">
        <v>1946</v>
      </c>
    </row>
    <row r="1958" spans="1:20" s="5" customFormat="1" hidden="1" outlineLevel="1">
      <c r="A1958" s="29"/>
      <c r="B1958" s="606">
        <v>400</v>
      </c>
      <c r="C1958" s="607">
        <v>432</v>
      </c>
      <c r="D1958" s="109">
        <v>303</v>
      </c>
      <c r="E1958" s="147" t="s">
        <v>1447</v>
      </c>
      <c r="F1958" s="147" t="s">
        <v>1447</v>
      </c>
      <c r="G1958" s="904">
        <v>1</v>
      </c>
      <c r="H1958" s="44" t="s">
        <v>742</v>
      </c>
      <c r="I1958" s="320"/>
      <c r="J1958" s="521">
        <v>0</v>
      </c>
      <c r="K1958" s="58">
        <v>0</v>
      </c>
      <c r="L1958" s="199">
        <f t="shared" si="264"/>
        <v>0</v>
      </c>
      <c r="M1958" s="200">
        <f t="shared" si="265"/>
        <v>0</v>
      </c>
      <c r="O1958" s="77" t="b">
        <f t="shared" si="260"/>
        <v>0</v>
      </c>
      <c r="P1958" s="77" t="b">
        <f t="shared" si="261"/>
        <v>0</v>
      </c>
      <c r="Q1958" s="77" t="b">
        <f t="shared" si="262"/>
        <v>0</v>
      </c>
      <c r="R1958" s="77">
        <f t="shared" si="263"/>
        <v>0</v>
      </c>
      <c r="T1958" s="77">
        <v>1947</v>
      </c>
    </row>
    <row r="1959" spans="1:20" s="5" customFormat="1" hidden="1" outlineLevel="1">
      <c r="A1959" s="29"/>
      <c r="B1959" s="606">
        <v>400</v>
      </c>
      <c r="C1959" s="607">
        <v>432</v>
      </c>
      <c r="D1959" s="109">
        <v>304</v>
      </c>
      <c r="E1959" s="147" t="s">
        <v>1448</v>
      </c>
      <c r="F1959" s="147" t="s">
        <v>1448</v>
      </c>
      <c r="G1959" s="904">
        <v>1</v>
      </c>
      <c r="H1959" s="44" t="s">
        <v>742</v>
      </c>
      <c r="I1959" s="320"/>
      <c r="J1959" s="521">
        <v>0</v>
      </c>
      <c r="K1959" s="58">
        <v>0</v>
      </c>
      <c r="L1959" s="199">
        <f t="shared" si="264"/>
        <v>0</v>
      </c>
      <c r="M1959" s="200">
        <f t="shared" si="265"/>
        <v>0</v>
      </c>
      <c r="O1959" s="77" t="b">
        <f t="shared" si="260"/>
        <v>0</v>
      </c>
      <c r="P1959" s="77" t="b">
        <f t="shared" si="261"/>
        <v>0</v>
      </c>
      <c r="Q1959" s="77" t="b">
        <f t="shared" si="262"/>
        <v>0</v>
      </c>
      <c r="R1959" s="77">
        <f t="shared" si="263"/>
        <v>0</v>
      </c>
      <c r="T1959" s="77">
        <v>1948</v>
      </c>
    </row>
    <row r="1960" spans="1:20" s="5" customFormat="1" hidden="1" outlineLevel="1">
      <c r="A1960" s="29"/>
      <c r="B1960" s="606">
        <v>400</v>
      </c>
      <c r="C1960" s="607">
        <v>432</v>
      </c>
      <c r="D1960" s="109">
        <v>305</v>
      </c>
      <c r="E1960" s="147" t="s">
        <v>1449</v>
      </c>
      <c r="F1960" s="147" t="s">
        <v>1450</v>
      </c>
      <c r="G1960" s="904">
        <v>1</v>
      </c>
      <c r="H1960" s="44" t="s">
        <v>742</v>
      </c>
      <c r="I1960" s="320"/>
      <c r="J1960" s="521">
        <v>0</v>
      </c>
      <c r="K1960" s="58">
        <v>0</v>
      </c>
      <c r="L1960" s="199">
        <f t="shared" si="264"/>
        <v>0</v>
      </c>
      <c r="M1960" s="200">
        <f t="shared" si="265"/>
        <v>0</v>
      </c>
      <c r="O1960" s="77" t="b">
        <f t="shared" si="260"/>
        <v>0</v>
      </c>
      <c r="P1960" s="77" t="b">
        <f t="shared" si="261"/>
        <v>0</v>
      </c>
      <c r="Q1960" s="77" t="b">
        <f t="shared" si="262"/>
        <v>0</v>
      </c>
      <c r="R1960" s="77">
        <f t="shared" si="263"/>
        <v>0</v>
      </c>
      <c r="T1960" s="77">
        <v>1949</v>
      </c>
    </row>
    <row r="1961" spans="1:20" s="5" customFormat="1" hidden="1" outlineLevel="1">
      <c r="A1961" s="29"/>
      <c r="B1961" s="606">
        <v>400</v>
      </c>
      <c r="C1961" s="607">
        <v>432</v>
      </c>
      <c r="D1961" s="109">
        <v>306</v>
      </c>
      <c r="E1961" s="147" t="s">
        <v>1451</v>
      </c>
      <c r="F1961" s="147" t="s">
        <v>1452</v>
      </c>
      <c r="G1961" s="904">
        <v>2</v>
      </c>
      <c r="H1961" s="44" t="s">
        <v>742</v>
      </c>
      <c r="I1961" s="320"/>
      <c r="J1961" s="521">
        <v>0</v>
      </c>
      <c r="K1961" s="58">
        <v>0</v>
      </c>
      <c r="L1961" s="199">
        <f t="shared" si="264"/>
        <v>0</v>
      </c>
      <c r="M1961" s="200">
        <f t="shared" si="265"/>
        <v>0</v>
      </c>
      <c r="O1961" s="77" t="b">
        <f t="shared" si="260"/>
        <v>0</v>
      </c>
      <c r="P1961" s="77" t="b">
        <f t="shared" si="261"/>
        <v>0</v>
      </c>
      <c r="Q1961" s="77" t="b">
        <f t="shared" si="262"/>
        <v>0</v>
      </c>
      <c r="R1961" s="77">
        <f t="shared" si="263"/>
        <v>0</v>
      </c>
      <c r="T1961" s="77">
        <v>1950</v>
      </c>
    </row>
    <row r="1962" spans="1:20" s="5" customFormat="1" hidden="1" outlineLevel="1">
      <c r="A1962" s="29"/>
      <c r="B1962" s="606">
        <v>400</v>
      </c>
      <c r="C1962" s="607">
        <v>432</v>
      </c>
      <c r="D1962" s="109">
        <v>307</v>
      </c>
      <c r="E1962" s="147" t="s">
        <v>1453</v>
      </c>
      <c r="F1962" s="147" t="s">
        <v>1452</v>
      </c>
      <c r="G1962" s="904">
        <v>2</v>
      </c>
      <c r="H1962" s="44" t="s">
        <v>742</v>
      </c>
      <c r="I1962" s="320"/>
      <c r="J1962" s="521">
        <v>0</v>
      </c>
      <c r="K1962" s="58">
        <v>0</v>
      </c>
      <c r="L1962" s="199">
        <f t="shared" si="264"/>
        <v>0</v>
      </c>
      <c r="M1962" s="200">
        <f t="shared" si="265"/>
        <v>0</v>
      </c>
      <c r="O1962" s="77" t="b">
        <f t="shared" si="260"/>
        <v>0</v>
      </c>
      <c r="P1962" s="77" t="b">
        <f t="shared" si="261"/>
        <v>0</v>
      </c>
      <c r="Q1962" s="77" t="b">
        <f t="shared" si="262"/>
        <v>0</v>
      </c>
      <c r="R1962" s="77">
        <f t="shared" si="263"/>
        <v>0</v>
      </c>
      <c r="T1962" s="77">
        <v>1951</v>
      </c>
    </row>
    <row r="1963" spans="1:20" s="5" customFormat="1" hidden="1" outlineLevel="1">
      <c r="A1963" s="29"/>
      <c r="B1963" s="606">
        <v>400</v>
      </c>
      <c r="C1963" s="607">
        <v>432</v>
      </c>
      <c r="D1963" s="109">
        <v>308</v>
      </c>
      <c r="E1963" s="147" t="s">
        <v>1454</v>
      </c>
      <c r="F1963" s="147" t="s">
        <v>1454</v>
      </c>
      <c r="G1963" s="904">
        <v>4</v>
      </c>
      <c r="H1963" s="44" t="s">
        <v>742</v>
      </c>
      <c r="I1963" s="320"/>
      <c r="J1963" s="521">
        <v>0</v>
      </c>
      <c r="K1963" s="58">
        <v>0</v>
      </c>
      <c r="L1963" s="199">
        <f t="shared" si="264"/>
        <v>0</v>
      </c>
      <c r="M1963" s="200">
        <f t="shared" si="265"/>
        <v>0</v>
      </c>
      <c r="O1963" s="77" t="b">
        <f t="shared" si="260"/>
        <v>0</v>
      </c>
      <c r="P1963" s="77" t="b">
        <f t="shared" si="261"/>
        <v>0</v>
      </c>
      <c r="Q1963" s="77" t="b">
        <f t="shared" si="262"/>
        <v>0</v>
      </c>
      <c r="R1963" s="77">
        <f t="shared" si="263"/>
        <v>0</v>
      </c>
      <c r="T1963" s="77">
        <v>1952</v>
      </c>
    </row>
    <row r="1964" spans="1:20" s="5" customFormat="1" hidden="1" outlineLevel="1">
      <c r="A1964" s="29"/>
      <c r="B1964" s="606">
        <v>400</v>
      </c>
      <c r="C1964" s="607">
        <v>432</v>
      </c>
      <c r="D1964" s="109">
        <v>309</v>
      </c>
      <c r="E1964" s="147" t="s">
        <v>1455</v>
      </c>
      <c r="F1964" s="147" t="s">
        <v>1455</v>
      </c>
      <c r="G1964" s="904">
        <v>8</v>
      </c>
      <c r="H1964" s="44" t="s">
        <v>742</v>
      </c>
      <c r="I1964" s="320"/>
      <c r="J1964" s="521">
        <v>0</v>
      </c>
      <c r="K1964" s="58">
        <v>0</v>
      </c>
      <c r="L1964" s="199">
        <f t="shared" si="264"/>
        <v>0</v>
      </c>
      <c r="M1964" s="200">
        <f t="shared" si="265"/>
        <v>0</v>
      </c>
      <c r="O1964" s="77" t="b">
        <f t="shared" si="260"/>
        <v>0</v>
      </c>
      <c r="P1964" s="77" t="b">
        <f t="shared" si="261"/>
        <v>0</v>
      </c>
      <c r="Q1964" s="77" t="b">
        <f t="shared" si="262"/>
        <v>0</v>
      </c>
      <c r="R1964" s="77">
        <f t="shared" si="263"/>
        <v>0</v>
      </c>
      <c r="T1964" s="77">
        <v>1953</v>
      </c>
    </row>
    <row r="1965" spans="1:20" s="5" customFormat="1" hidden="1" outlineLevel="1">
      <c r="A1965" s="29"/>
      <c r="B1965" s="606">
        <v>400</v>
      </c>
      <c r="C1965" s="607">
        <v>432</v>
      </c>
      <c r="D1965" s="109">
        <v>310</v>
      </c>
      <c r="E1965" s="147" t="s">
        <v>1456</v>
      </c>
      <c r="F1965" s="147" t="s">
        <v>1456</v>
      </c>
      <c r="G1965" s="904">
        <v>1</v>
      </c>
      <c r="H1965" s="44" t="s">
        <v>742</v>
      </c>
      <c r="I1965" s="320"/>
      <c r="J1965" s="521">
        <v>0</v>
      </c>
      <c r="K1965" s="58">
        <v>0</v>
      </c>
      <c r="L1965" s="199">
        <f t="shared" si="264"/>
        <v>0</v>
      </c>
      <c r="M1965" s="200">
        <f t="shared" si="265"/>
        <v>0</v>
      </c>
      <c r="O1965" s="77" t="b">
        <f t="shared" si="260"/>
        <v>0</v>
      </c>
      <c r="P1965" s="77" t="b">
        <f t="shared" si="261"/>
        <v>0</v>
      </c>
      <c r="Q1965" s="77" t="b">
        <f t="shared" si="262"/>
        <v>0</v>
      </c>
      <c r="R1965" s="77">
        <f t="shared" si="263"/>
        <v>0</v>
      </c>
      <c r="T1965" s="77">
        <v>1954</v>
      </c>
    </row>
    <row r="1966" spans="1:20" s="5" customFormat="1" hidden="1" outlineLevel="1">
      <c r="A1966" s="29"/>
      <c r="B1966" s="606">
        <v>400</v>
      </c>
      <c r="C1966" s="607">
        <v>432</v>
      </c>
      <c r="D1966" s="109">
        <v>311</v>
      </c>
      <c r="E1966" s="147" t="s">
        <v>1457</v>
      </c>
      <c r="F1966" s="147" t="s">
        <v>1458</v>
      </c>
      <c r="G1966" s="904">
        <v>1</v>
      </c>
      <c r="H1966" s="44" t="s">
        <v>742</v>
      </c>
      <c r="I1966" s="320"/>
      <c r="J1966" s="521">
        <v>0</v>
      </c>
      <c r="K1966" s="58">
        <v>0</v>
      </c>
      <c r="L1966" s="199">
        <f t="shared" si="264"/>
        <v>0</v>
      </c>
      <c r="M1966" s="200">
        <f t="shared" si="265"/>
        <v>0</v>
      </c>
      <c r="O1966" s="77" t="b">
        <f t="shared" si="260"/>
        <v>0</v>
      </c>
      <c r="P1966" s="77" t="b">
        <f t="shared" si="261"/>
        <v>0</v>
      </c>
      <c r="Q1966" s="77" t="b">
        <f t="shared" si="262"/>
        <v>0</v>
      </c>
      <c r="R1966" s="77">
        <f t="shared" si="263"/>
        <v>0</v>
      </c>
      <c r="T1966" s="77">
        <v>1955</v>
      </c>
    </row>
    <row r="1967" spans="1:20" s="5" customFormat="1" hidden="1" outlineLevel="1">
      <c r="A1967" s="29"/>
      <c r="B1967" s="606">
        <v>400</v>
      </c>
      <c r="C1967" s="607">
        <v>432</v>
      </c>
      <c r="D1967" s="109">
        <v>312</v>
      </c>
      <c r="E1967" s="147" t="s">
        <v>1459</v>
      </c>
      <c r="F1967" s="147" t="s">
        <v>1459</v>
      </c>
      <c r="G1967" s="904">
        <v>1</v>
      </c>
      <c r="H1967" s="44" t="s">
        <v>742</v>
      </c>
      <c r="I1967" s="320"/>
      <c r="J1967" s="521">
        <v>0</v>
      </c>
      <c r="K1967" s="58">
        <v>0</v>
      </c>
      <c r="L1967" s="199">
        <f t="shared" si="264"/>
        <v>0</v>
      </c>
      <c r="M1967" s="200">
        <f t="shared" si="265"/>
        <v>0</v>
      </c>
      <c r="O1967" s="77" t="b">
        <f t="shared" si="260"/>
        <v>0</v>
      </c>
      <c r="P1967" s="77" t="b">
        <f t="shared" si="261"/>
        <v>0</v>
      </c>
      <c r="Q1967" s="77" t="b">
        <f t="shared" si="262"/>
        <v>0</v>
      </c>
      <c r="R1967" s="77">
        <f t="shared" si="263"/>
        <v>0</v>
      </c>
      <c r="T1967" s="77">
        <v>1956</v>
      </c>
    </row>
    <row r="1968" spans="1:20" s="5" customFormat="1" hidden="1" outlineLevel="1">
      <c r="A1968" s="29"/>
      <c r="B1968" s="606">
        <v>400</v>
      </c>
      <c r="C1968" s="607">
        <v>432</v>
      </c>
      <c r="D1968" s="109">
        <v>313</v>
      </c>
      <c r="E1968" s="147" t="s">
        <v>1460</v>
      </c>
      <c r="F1968" s="147" t="s">
        <v>1460</v>
      </c>
      <c r="G1968" s="904">
        <v>1</v>
      </c>
      <c r="H1968" s="44" t="s">
        <v>742</v>
      </c>
      <c r="I1968" s="320"/>
      <c r="J1968" s="521">
        <v>0</v>
      </c>
      <c r="K1968" s="58">
        <v>0</v>
      </c>
      <c r="L1968" s="199">
        <f t="shared" si="264"/>
        <v>0</v>
      </c>
      <c r="M1968" s="200">
        <f t="shared" si="265"/>
        <v>0</v>
      </c>
      <c r="O1968" s="77" t="b">
        <f t="shared" si="260"/>
        <v>0</v>
      </c>
      <c r="P1968" s="77" t="b">
        <f t="shared" si="261"/>
        <v>0</v>
      </c>
      <c r="Q1968" s="77" t="b">
        <f t="shared" si="262"/>
        <v>0</v>
      </c>
      <c r="R1968" s="77">
        <f t="shared" si="263"/>
        <v>0</v>
      </c>
      <c r="T1968" s="77">
        <v>1957</v>
      </c>
    </row>
    <row r="1969" spans="1:20" s="5" customFormat="1" hidden="1" outlineLevel="1">
      <c r="A1969" s="29"/>
      <c r="B1969" s="606">
        <v>400</v>
      </c>
      <c r="C1969" s="607">
        <v>432</v>
      </c>
      <c r="D1969" s="109">
        <v>314</v>
      </c>
      <c r="E1969" s="147" t="s">
        <v>1461</v>
      </c>
      <c r="F1969" s="147" t="s">
        <v>1461</v>
      </c>
      <c r="G1969" s="904">
        <v>1</v>
      </c>
      <c r="H1969" s="44" t="s">
        <v>742</v>
      </c>
      <c r="I1969" s="320"/>
      <c r="J1969" s="521">
        <v>0</v>
      </c>
      <c r="K1969" s="58">
        <v>0</v>
      </c>
      <c r="L1969" s="199">
        <f t="shared" si="264"/>
        <v>0</v>
      </c>
      <c r="M1969" s="200">
        <f t="shared" si="265"/>
        <v>0</v>
      </c>
      <c r="O1969" s="77" t="b">
        <f t="shared" si="260"/>
        <v>0</v>
      </c>
      <c r="P1969" s="77" t="b">
        <f t="shared" si="261"/>
        <v>0</v>
      </c>
      <c r="Q1969" s="77" t="b">
        <f t="shared" si="262"/>
        <v>0</v>
      </c>
      <c r="R1969" s="77">
        <f t="shared" si="263"/>
        <v>0</v>
      </c>
      <c r="T1969" s="77">
        <v>1958</v>
      </c>
    </row>
    <row r="1970" spans="1:20" s="5" customFormat="1" hidden="1" outlineLevel="1">
      <c r="A1970" s="29"/>
      <c r="B1970" s="606">
        <v>400</v>
      </c>
      <c r="C1970" s="607">
        <v>432</v>
      </c>
      <c r="D1970" s="109">
        <v>315</v>
      </c>
      <c r="E1970" s="147" t="s">
        <v>1462</v>
      </c>
      <c r="F1970" s="147" t="s">
        <v>1462</v>
      </c>
      <c r="G1970" s="904">
        <v>1</v>
      </c>
      <c r="H1970" s="44" t="s">
        <v>742</v>
      </c>
      <c r="I1970" s="320"/>
      <c r="J1970" s="521">
        <v>0</v>
      </c>
      <c r="K1970" s="58">
        <v>0</v>
      </c>
      <c r="L1970" s="199">
        <f t="shared" si="264"/>
        <v>0</v>
      </c>
      <c r="M1970" s="200">
        <f t="shared" si="265"/>
        <v>0</v>
      </c>
      <c r="O1970" s="77" t="b">
        <f t="shared" si="260"/>
        <v>0</v>
      </c>
      <c r="P1970" s="77" t="b">
        <f t="shared" si="261"/>
        <v>0</v>
      </c>
      <c r="Q1970" s="77" t="b">
        <f t="shared" si="262"/>
        <v>0</v>
      </c>
      <c r="R1970" s="77">
        <f t="shared" si="263"/>
        <v>0</v>
      </c>
      <c r="T1970" s="77">
        <v>1959</v>
      </c>
    </row>
    <row r="1971" spans="1:20" s="5" customFormat="1" hidden="1" outlineLevel="1">
      <c r="A1971" s="29"/>
      <c r="B1971" s="606">
        <v>400</v>
      </c>
      <c r="C1971" s="607">
        <v>432</v>
      </c>
      <c r="D1971" s="109">
        <v>316</v>
      </c>
      <c r="E1971" s="147" t="s">
        <v>1463</v>
      </c>
      <c r="F1971" s="147" t="s">
        <v>1463</v>
      </c>
      <c r="G1971" s="904">
        <v>1</v>
      </c>
      <c r="H1971" s="44" t="s">
        <v>742</v>
      </c>
      <c r="I1971" s="320"/>
      <c r="J1971" s="521">
        <v>0</v>
      </c>
      <c r="K1971" s="58">
        <v>0</v>
      </c>
      <c r="L1971" s="199">
        <f t="shared" si="264"/>
        <v>0</v>
      </c>
      <c r="M1971" s="200">
        <f t="shared" si="265"/>
        <v>0</v>
      </c>
      <c r="O1971" s="77" t="b">
        <f t="shared" si="260"/>
        <v>0</v>
      </c>
      <c r="P1971" s="77" t="b">
        <f t="shared" si="261"/>
        <v>0</v>
      </c>
      <c r="Q1971" s="77" t="b">
        <f t="shared" si="262"/>
        <v>0</v>
      </c>
      <c r="R1971" s="77">
        <f t="shared" si="263"/>
        <v>0</v>
      </c>
      <c r="T1971" s="77">
        <v>1960</v>
      </c>
    </row>
    <row r="1972" spans="1:20" s="5" customFormat="1" hidden="1" outlineLevel="1">
      <c r="A1972" s="29"/>
      <c r="B1972" s="606">
        <v>400</v>
      </c>
      <c r="C1972" s="607">
        <v>432</v>
      </c>
      <c r="D1972" s="109">
        <v>317</v>
      </c>
      <c r="E1972" s="147" t="s">
        <v>1463</v>
      </c>
      <c r="F1972" s="147" t="s">
        <v>1463</v>
      </c>
      <c r="G1972" s="904">
        <v>1</v>
      </c>
      <c r="H1972" s="44" t="s">
        <v>742</v>
      </c>
      <c r="I1972" s="320"/>
      <c r="J1972" s="521">
        <v>0</v>
      </c>
      <c r="K1972" s="58">
        <v>0</v>
      </c>
      <c r="L1972" s="199">
        <f t="shared" si="264"/>
        <v>0</v>
      </c>
      <c r="M1972" s="200">
        <f t="shared" si="265"/>
        <v>0</v>
      </c>
      <c r="O1972" s="77" t="b">
        <f t="shared" si="260"/>
        <v>0</v>
      </c>
      <c r="P1972" s="77" t="b">
        <f t="shared" si="261"/>
        <v>0</v>
      </c>
      <c r="Q1972" s="77" t="b">
        <f t="shared" si="262"/>
        <v>0</v>
      </c>
      <c r="R1972" s="77">
        <f t="shared" si="263"/>
        <v>0</v>
      </c>
      <c r="T1972" s="77">
        <v>1961</v>
      </c>
    </row>
    <row r="1973" spans="1:20" s="5" customFormat="1" hidden="1" outlineLevel="1">
      <c r="A1973" s="29"/>
      <c r="B1973" s="606">
        <v>400</v>
      </c>
      <c r="C1973" s="607">
        <v>432</v>
      </c>
      <c r="D1973" s="109">
        <v>318</v>
      </c>
      <c r="E1973" s="147" t="s">
        <v>1464</v>
      </c>
      <c r="F1973" s="147" t="s">
        <v>1464</v>
      </c>
      <c r="G1973" s="904">
        <v>1</v>
      </c>
      <c r="H1973" s="44" t="s">
        <v>742</v>
      </c>
      <c r="I1973" s="320"/>
      <c r="J1973" s="521">
        <v>0</v>
      </c>
      <c r="K1973" s="58">
        <v>0</v>
      </c>
      <c r="L1973" s="199">
        <f t="shared" si="264"/>
        <v>0</v>
      </c>
      <c r="M1973" s="200">
        <f t="shared" si="265"/>
        <v>0</v>
      </c>
      <c r="O1973" s="77" t="b">
        <f t="shared" si="260"/>
        <v>0</v>
      </c>
      <c r="P1973" s="77" t="b">
        <f t="shared" si="261"/>
        <v>0</v>
      </c>
      <c r="Q1973" s="77" t="b">
        <f t="shared" si="262"/>
        <v>0</v>
      </c>
      <c r="R1973" s="77">
        <f t="shared" si="263"/>
        <v>0</v>
      </c>
      <c r="T1973" s="77">
        <v>1962</v>
      </c>
    </row>
    <row r="1974" spans="1:20" s="5" customFormat="1" hidden="1" outlineLevel="1">
      <c r="A1974" s="29"/>
      <c r="B1974" s="606">
        <v>400</v>
      </c>
      <c r="C1974" s="607">
        <v>432</v>
      </c>
      <c r="D1974" s="109">
        <v>319</v>
      </c>
      <c r="E1974" s="147" t="s">
        <v>1465</v>
      </c>
      <c r="F1974" s="147" t="s">
        <v>1465</v>
      </c>
      <c r="G1974" s="904">
        <v>8</v>
      </c>
      <c r="H1974" s="44" t="s">
        <v>742</v>
      </c>
      <c r="I1974" s="320"/>
      <c r="J1974" s="521">
        <v>0</v>
      </c>
      <c r="K1974" s="58">
        <v>0</v>
      </c>
      <c r="L1974" s="199">
        <f t="shared" si="264"/>
        <v>0</v>
      </c>
      <c r="M1974" s="200">
        <f t="shared" si="265"/>
        <v>0</v>
      </c>
      <c r="O1974" s="77" t="b">
        <f t="shared" si="260"/>
        <v>0</v>
      </c>
      <c r="P1974" s="77" t="b">
        <f t="shared" si="261"/>
        <v>0</v>
      </c>
      <c r="Q1974" s="77" t="b">
        <f t="shared" si="262"/>
        <v>0</v>
      </c>
      <c r="R1974" s="77">
        <f t="shared" si="263"/>
        <v>0</v>
      </c>
      <c r="T1974" s="77">
        <v>1963</v>
      </c>
    </row>
    <row r="1975" spans="1:20" s="5" customFormat="1" hidden="1" outlineLevel="1">
      <c r="A1975" s="29"/>
      <c r="B1975" s="606">
        <v>400</v>
      </c>
      <c r="C1975" s="607">
        <v>432</v>
      </c>
      <c r="D1975" s="109">
        <v>320</v>
      </c>
      <c r="E1975" s="147" t="s">
        <v>1466</v>
      </c>
      <c r="F1975" s="147" t="s">
        <v>1466</v>
      </c>
      <c r="G1975" s="904">
        <v>2</v>
      </c>
      <c r="H1975" s="44" t="s">
        <v>742</v>
      </c>
      <c r="I1975" s="320"/>
      <c r="J1975" s="521">
        <v>0</v>
      </c>
      <c r="K1975" s="58">
        <v>0</v>
      </c>
      <c r="L1975" s="199">
        <f t="shared" si="264"/>
        <v>0</v>
      </c>
      <c r="M1975" s="200">
        <f t="shared" si="265"/>
        <v>0</v>
      </c>
      <c r="O1975" s="77" t="b">
        <f t="shared" si="260"/>
        <v>0</v>
      </c>
      <c r="P1975" s="77" t="b">
        <f t="shared" si="261"/>
        <v>0</v>
      </c>
      <c r="Q1975" s="77" t="b">
        <f t="shared" si="262"/>
        <v>0</v>
      </c>
      <c r="R1975" s="77">
        <f t="shared" si="263"/>
        <v>0</v>
      </c>
      <c r="T1975" s="77">
        <v>1964</v>
      </c>
    </row>
    <row r="1976" spans="1:20" s="5" customFormat="1" hidden="1" outlineLevel="1">
      <c r="A1976" s="29"/>
      <c r="B1976" s="606">
        <v>400</v>
      </c>
      <c r="C1976" s="607">
        <v>432</v>
      </c>
      <c r="D1976" s="109">
        <v>321</v>
      </c>
      <c r="E1976" s="147" t="s">
        <v>1467</v>
      </c>
      <c r="F1976" s="147" t="s">
        <v>1467</v>
      </c>
      <c r="G1976" s="904">
        <v>32</v>
      </c>
      <c r="H1976" s="44" t="s">
        <v>742</v>
      </c>
      <c r="I1976" s="320"/>
      <c r="J1976" s="521">
        <v>0</v>
      </c>
      <c r="K1976" s="58">
        <v>0</v>
      </c>
      <c r="L1976" s="199">
        <f t="shared" si="264"/>
        <v>0</v>
      </c>
      <c r="M1976" s="200">
        <f t="shared" si="265"/>
        <v>0</v>
      </c>
      <c r="O1976" s="77" t="b">
        <f t="shared" si="260"/>
        <v>0</v>
      </c>
      <c r="P1976" s="77" t="b">
        <f t="shared" si="261"/>
        <v>0</v>
      </c>
      <c r="Q1976" s="77" t="b">
        <f t="shared" si="262"/>
        <v>0</v>
      </c>
      <c r="R1976" s="77">
        <f t="shared" si="263"/>
        <v>0</v>
      </c>
      <c r="T1976" s="77">
        <v>1965</v>
      </c>
    </row>
    <row r="1977" spans="1:20" s="5" customFormat="1" hidden="1" outlineLevel="1">
      <c r="A1977" s="29"/>
      <c r="B1977" s="606">
        <v>400</v>
      </c>
      <c r="C1977" s="607">
        <v>432</v>
      </c>
      <c r="D1977" s="109">
        <v>322</v>
      </c>
      <c r="E1977" s="147" t="s">
        <v>1468</v>
      </c>
      <c r="F1977" s="147" t="s">
        <v>1468</v>
      </c>
      <c r="G1977" s="904">
        <v>38</v>
      </c>
      <c r="H1977" s="44" t="s">
        <v>742</v>
      </c>
      <c r="I1977" s="320"/>
      <c r="J1977" s="521">
        <v>0</v>
      </c>
      <c r="K1977" s="58">
        <v>0</v>
      </c>
      <c r="L1977" s="199">
        <f t="shared" si="264"/>
        <v>0</v>
      </c>
      <c r="M1977" s="200">
        <f t="shared" si="265"/>
        <v>0</v>
      </c>
      <c r="O1977" s="77" t="b">
        <f t="shared" si="260"/>
        <v>0</v>
      </c>
      <c r="P1977" s="77" t="b">
        <f t="shared" si="261"/>
        <v>0</v>
      </c>
      <c r="Q1977" s="77" t="b">
        <f t="shared" si="262"/>
        <v>0</v>
      </c>
      <c r="R1977" s="77">
        <f t="shared" si="263"/>
        <v>0</v>
      </c>
      <c r="T1977" s="77">
        <v>1966</v>
      </c>
    </row>
    <row r="1978" spans="1:20" s="5" customFormat="1" hidden="1" outlineLevel="1">
      <c r="A1978" s="29"/>
      <c r="B1978" s="606">
        <v>400</v>
      </c>
      <c r="C1978" s="607">
        <v>432</v>
      </c>
      <c r="D1978" s="109">
        <v>323</v>
      </c>
      <c r="E1978" s="147" t="s">
        <v>1469</v>
      </c>
      <c r="F1978" s="147" t="s">
        <v>1469</v>
      </c>
      <c r="G1978" s="904">
        <v>8</v>
      </c>
      <c r="H1978" s="44" t="s">
        <v>742</v>
      </c>
      <c r="I1978" s="320"/>
      <c r="J1978" s="521">
        <v>0</v>
      </c>
      <c r="K1978" s="58">
        <v>0</v>
      </c>
      <c r="L1978" s="199">
        <f t="shared" si="264"/>
        <v>0</v>
      </c>
      <c r="M1978" s="200">
        <f t="shared" si="265"/>
        <v>0</v>
      </c>
      <c r="O1978" s="77" t="b">
        <f t="shared" si="260"/>
        <v>0</v>
      </c>
      <c r="P1978" s="77" t="b">
        <f t="shared" si="261"/>
        <v>0</v>
      </c>
      <c r="Q1978" s="77" t="b">
        <f t="shared" si="262"/>
        <v>0</v>
      </c>
      <c r="R1978" s="77">
        <f t="shared" si="263"/>
        <v>0</v>
      </c>
      <c r="T1978" s="77">
        <v>1967</v>
      </c>
    </row>
    <row r="1979" spans="1:20" s="5" customFormat="1" hidden="1" outlineLevel="1">
      <c r="A1979" s="29"/>
      <c r="B1979" s="606">
        <v>400</v>
      </c>
      <c r="C1979" s="607">
        <v>432</v>
      </c>
      <c r="D1979" s="109">
        <v>324</v>
      </c>
      <c r="E1979" s="147" t="s">
        <v>1470</v>
      </c>
      <c r="F1979" s="147" t="s">
        <v>1470</v>
      </c>
      <c r="G1979" s="904">
        <v>49</v>
      </c>
      <c r="H1979" s="44" t="s">
        <v>742</v>
      </c>
      <c r="I1979" s="320"/>
      <c r="J1979" s="521">
        <v>0</v>
      </c>
      <c r="K1979" s="58">
        <v>0</v>
      </c>
      <c r="L1979" s="199">
        <f t="shared" si="264"/>
        <v>0</v>
      </c>
      <c r="M1979" s="200">
        <f t="shared" si="265"/>
        <v>0</v>
      </c>
      <c r="O1979" s="77" t="b">
        <f t="shared" si="260"/>
        <v>0</v>
      </c>
      <c r="P1979" s="77" t="b">
        <f t="shared" si="261"/>
        <v>0</v>
      </c>
      <c r="Q1979" s="77" t="b">
        <f t="shared" si="262"/>
        <v>0</v>
      </c>
      <c r="R1979" s="77">
        <f t="shared" si="263"/>
        <v>0</v>
      </c>
      <c r="T1979" s="77">
        <v>1968</v>
      </c>
    </row>
    <row r="1980" spans="1:20" s="5" customFormat="1" hidden="1" outlineLevel="1">
      <c r="A1980" s="29"/>
      <c r="B1980" s="606">
        <v>400</v>
      </c>
      <c r="C1980" s="607">
        <v>432</v>
      </c>
      <c r="D1980" s="109">
        <v>325</v>
      </c>
      <c r="E1980" s="147" t="s">
        <v>1471</v>
      </c>
      <c r="F1980" s="147" t="s">
        <v>1471</v>
      </c>
      <c r="G1980" s="904">
        <v>75</v>
      </c>
      <c r="H1980" s="44" t="s">
        <v>742</v>
      </c>
      <c r="I1980" s="320"/>
      <c r="J1980" s="521">
        <v>0</v>
      </c>
      <c r="K1980" s="58">
        <v>0</v>
      </c>
      <c r="L1980" s="199">
        <f t="shared" si="264"/>
        <v>0</v>
      </c>
      <c r="M1980" s="200">
        <f t="shared" si="265"/>
        <v>0</v>
      </c>
      <c r="O1980" s="77" t="b">
        <f t="shared" si="260"/>
        <v>0</v>
      </c>
      <c r="P1980" s="77" t="b">
        <f t="shared" si="261"/>
        <v>0</v>
      </c>
      <c r="Q1980" s="77" t="b">
        <f t="shared" si="262"/>
        <v>0</v>
      </c>
      <c r="R1980" s="77">
        <f t="shared" si="263"/>
        <v>0</v>
      </c>
      <c r="T1980" s="77">
        <v>1969</v>
      </c>
    </row>
    <row r="1981" spans="1:20" s="5" customFormat="1" hidden="1" outlineLevel="1">
      <c r="A1981" s="29"/>
      <c r="B1981" s="606">
        <v>400</v>
      </c>
      <c r="C1981" s="607">
        <v>432</v>
      </c>
      <c r="D1981" s="109">
        <v>326</v>
      </c>
      <c r="E1981" s="147" t="s">
        <v>1472</v>
      </c>
      <c r="F1981" s="147" t="s">
        <v>1472</v>
      </c>
      <c r="G1981" s="904">
        <v>122</v>
      </c>
      <c r="H1981" s="44" t="s">
        <v>742</v>
      </c>
      <c r="I1981" s="320"/>
      <c r="J1981" s="521">
        <v>0</v>
      </c>
      <c r="K1981" s="58">
        <v>0</v>
      </c>
      <c r="L1981" s="199">
        <f t="shared" si="264"/>
        <v>0</v>
      </c>
      <c r="M1981" s="200">
        <f t="shared" si="265"/>
        <v>0</v>
      </c>
      <c r="O1981" s="77" t="b">
        <f t="shared" si="260"/>
        <v>0</v>
      </c>
      <c r="P1981" s="77" t="b">
        <f t="shared" si="261"/>
        <v>0</v>
      </c>
      <c r="Q1981" s="77" t="b">
        <f t="shared" si="262"/>
        <v>0</v>
      </c>
      <c r="R1981" s="77">
        <f t="shared" si="263"/>
        <v>0</v>
      </c>
      <c r="T1981" s="77">
        <v>1970</v>
      </c>
    </row>
    <row r="1982" spans="1:20" s="5" customFormat="1" hidden="1" outlineLevel="1">
      <c r="A1982" s="29"/>
      <c r="B1982" s="606">
        <v>400</v>
      </c>
      <c r="C1982" s="607">
        <v>432</v>
      </c>
      <c r="D1982" s="109">
        <v>327</v>
      </c>
      <c r="E1982" s="147" t="s">
        <v>1473</v>
      </c>
      <c r="F1982" s="147" t="s">
        <v>1473</v>
      </c>
      <c r="G1982" s="904">
        <v>2</v>
      </c>
      <c r="H1982" s="44" t="s">
        <v>742</v>
      </c>
      <c r="I1982" s="320"/>
      <c r="J1982" s="521">
        <v>0</v>
      </c>
      <c r="K1982" s="58">
        <v>0</v>
      </c>
      <c r="L1982" s="199">
        <f t="shared" si="264"/>
        <v>0</v>
      </c>
      <c r="M1982" s="200">
        <f t="shared" si="265"/>
        <v>0</v>
      </c>
      <c r="O1982" s="77" t="b">
        <f t="shared" si="260"/>
        <v>0</v>
      </c>
      <c r="P1982" s="77" t="b">
        <f t="shared" si="261"/>
        <v>0</v>
      </c>
      <c r="Q1982" s="77" t="b">
        <f t="shared" si="262"/>
        <v>0</v>
      </c>
      <c r="R1982" s="77">
        <f t="shared" si="263"/>
        <v>0</v>
      </c>
      <c r="T1982" s="77">
        <v>1971</v>
      </c>
    </row>
    <row r="1983" spans="1:20" s="5" customFormat="1" hidden="1" outlineLevel="1">
      <c r="A1983" s="29"/>
      <c r="B1983" s="606">
        <v>400</v>
      </c>
      <c r="C1983" s="607">
        <v>432</v>
      </c>
      <c r="D1983" s="109">
        <v>328</v>
      </c>
      <c r="E1983" s="147" t="s">
        <v>1474</v>
      </c>
      <c r="F1983" s="147" t="s">
        <v>1474</v>
      </c>
      <c r="G1983" s="904">
        <v>21</v>
      </c>
      <c r="H1983" s="44" t="s">
        <v>742</v>
      </c>
      <c r="I1983" s="320"/>
      <c r="J1983" s="521">
        <v>0</v>
      </c>
      <c r="K1983" s="58">
        <v>0</v>
      </c>
      <c r="L1983" s="199">
        <f t="shared" si="264"/>
        <v>0</v>
      </c>
      <c r="M1983" s="200">
        <f t="shared" si="265"/>
        <v>0</v>
      </c>
      <c r="O1983" s="77" t="b">
        <f t="shared" si="260"/>
        <v>0</v>
      </c>
      <c r="P1983" s="77" t="b">
        <f t="shared" si="261"/>
        <v>0</v>
      </c>
      <c r="Q1983" s="77" t="b">
        <f t="shared" si="262"/>
        <v>0</v>
      </c>
      <c r="R1983" s="77">
        <f t="shared" si="263"/>
        <v>0</v>
      </c>
      <c r="T1983" s="77">
        <v>1972</v>
      </c>
    </row>
    <row r="1984" spans="1:20" s="5" customFormat="1" hidden="1" outlineLevel="1">
      <c r="A1984" s="29"/>
      <c r="B1984" s="606">
        <v>400</v>
      </c>
      <c r="C1984" s="607">
        <v>432</v>
      </c>
      <c r="D1984" s="109">
        <v>329</v>
      </c>
      <c r="E1984" s="147" t="s">
        <v>1475</v>
      </c>
      <c r="F1984" s="147" t="s">
        <v>1475</v>
      </c>
      <c r="G1984" s="904">
        <v>14</v>
      </c>
      <c r="H1984" s="44" t="s">
        <v>742</v>
      </c>
      <c r="I1984" s="320"/>
      <c r="J1984" s="521">
        <v>0</v>
      </c>
      <c r="K1984" s="58">
        <v>0</v>
      </c>
      <c r="L1984" s="199">
        <f t="shared" ref="L1984:L2003" si="266">J1984+K1984</f>
        <v>0</v>
      </c>
      <c r="M1984" s="200">
        <f t="shared" si="265"/>
        <v>0</v>
      </c>
      <c r="O1984" s="77" t="b">
        <f t="shared" si="260"/>
        <v>0</v>
      </c>
      <c r="P1984" s="77" t="b">
        <f t="shared" si="261"/>
        <v>0</v>
      </c>
      <c r="Q1984" s="77" t="b">
        <f t="shared" si="262"/>
        <v>0</v>
      </c>
      <c r="R1984" s="77">
        <f t="shared" si="263"/>
        <v>0</v>
      </c>
      <c r="T1984" s="77">
        <v>1973</v>
      </c>
    </row>
    <row r="1985" spans="1:20" s="5" customFormat="1" hidden="1" outlineLevel="1">
      <c r="A1985" s="29"/>
      <c r="B1985" s="606">
        <v>400</v>
      </c>
      <c r="C1985" s="607">
        <v>432</v>
      </c>
      <c r="D1985" s="109">
        <v>330</v>
      </c>
      <c r="E1985" s="147" t="s">
        <v>1476</v>
      </c>
      <c r="F1985" s="147" t="s">
        <v>1476</v>
      </c>
      <c r="G1985" s="904">
        <v>7</v>
      </c>
      <c r="H1985" s="44" t="s">
        <v>742</v>
      </c>
      <c r="I1985" s="320"/>
      <c r="J1985" s="521">
        <v>0</v>
      </c>
      <c r="K1985" s="58">
        <v>0</v>
      </c>
      <c r="L1985" s="199">
        <f t="shared" si="266"/>
        <v>0</v>
      </c>
      <c r="M1985" s="200">
        <f t="shared" ref="M1985:M2003" si="267">L1985*(G1985+I1985)</f>
        <v>0</v>
      </c>
      <c r="O1985" s="77" t="b">
        <f t="shared" si="260"/>
        <v>0</v>
      </c>
      <c r="P1985" s="77" t="b">
        <f t="shared" si="261"/>
        <v>0</v>
      </c>
      <c r="Q1985" s="77" t="b">
        <f t="shared" si="262"/>
        <v>0</v>
      </c>
      <c r="R1985" s="77">
        <f t="shared" si="263"/>
        <v>0</v>
      </c>
      <c r="T1985" s="77">
        <v>1974</v>
      </c>
    </row>
    <row r="1986" spans="1:20" s="5" customFormat="1" hidden="1" outlineLevel="1">
      <c r="A1986" s="29"/>
      <c r="B1986" s="606">
        <v>400</v>
      </c>
      <c r="C1986" s="607">
        <v>432</v>
      </c>
      <c r="D1986" s="109">
        <v>331</v>
      </c>
      <c r="E1986" s="147" t="s">
        <v>1477</v>
      </c>
      <c r="F1986" s="147" t="s">
        <v>1477</v>
      </c>
      <c r="G1986" s="904">
        <v>91</v>
      </c>
      <c r="H1986" s="44" t="s">
        <v>742</v>
      </c>
      <c r="I1986" s="320"/>
      <c r="J1986" s="521">
        <v>0</v>
      </c>
      <c r="K1986" s="58">
        <v>0</v>
      </c>
      <c r="L1986" s="199">
        <f t="shared" si="266"/>
        <v>0</v>
      </c>
      <c r="M1986" s="200">
        <f t="shared" si="267"/>
        <v>0</v>
      </c>
      <c r="O1986" s="77" t="b">
        <f t="shared" si="260"/>
        <v>0</v>
      </c>
      <c r="P1986" s="77" t="b">
        <f t="shared" si="261"/>
        <v>0</v>
      </c>
      <c r="Q1986" s="77" t="b">
        <f t="shared" si="262"/>
        <v>0</v>
      </c>
      <c r="R1986" s="77">
        <f t="shared" si="263"/>
        <v>0</v>
      </c>
      <c r="T1986" s="77">
        <v>1975</v>
      </c>
    </row>
    <row r="1987" spans="1:20" s="5" customFormat="1" hidden="1" outlineLevel="1">
      <c r="A1987" s="29" t="s">
        <v>5251</v>
      </c>
      <c r="B1987" s="606">
        <v>400</v>
      </c>
      <c r="C1987" s="607">
        <v>432</v>
      </c>
      <c r="D1987" s="109">
        <v>331</v>
      </c>
      <c r="E1987" s="147" t="s">
        <v>5475</v>
      </c>
      <c r="F1987" s="147" t="s">
        <v>5476</v>
      </c>
      <c r="G1987" s="904">
        <v>1</v>
      </c>
      <c r="H1987" s="44" t="s">
        <v>742</v>
      </c>
      <c r="I1987" s="320"/>
      <c r="J1987" s="521">
        <v>0</v>
      </c>
      <c r="K1987" s="58">
        <v>0</v>
      </c>
      <c r="L1987" s="199">
        <f t="shared" si="266"/>
        <v>0</v>
      </c>
      <c r="M1987" s="200">
        <f t="shared" si="267"/>
        <v>0</v>
      </c>
      <c r="O1987" s="77" t="b">
        <f t="shared" si="260"/>
        <v>0</v>
      </c>
      <c r="P1987" s="77" t="b">
        <f t="shared" si="261"/>
        <v>0</v>
      </c>
      <c r="Q1987" s="77" t="b">
        <f t="shared" si="262"/>
        <v>0</v>
      </c>
      <c r="R1987" s="77">
        <f t="shared" si="263"/>
        <v>0</v>
      </c>
      <c r="T1987" s="77">
        <v>1976</v>
      </c>
    </row>
    <row r="1988" spans="1:20" s="5" customFormat="1" hidden="1" outlineLevel="1">
      <c r="A1988" s="29"/>
      <c r="B1988" s="606">
        <v>400</v>
      </c>
      <c r="C1988" s="607">
        <v>432</v>
      </c>
      <c r="D1988" s="109">
        <v>332</v>
      </c>
      <c r="E1988" s="147" t="s">
        <v>1478</v>
      </c>
      <c r="F1988" s="147" t="s">
        <v>1478</v>
      </c>
      <c r="G1988" s="904">
        <v>3</v>
      </c>
      <c r="H1988" s="44" t="s">
        <v>742</v>
      </c>
      <c r="I1988" s="320"/>
      <c r="J1988" s="521">
        <v>0</v>
      </c>
      <c r="K1988" s="58">
        <v>0</v>
      </c>
      <c r="L1988" s="199">
        <f t="shared" si="266"/>
        <v>0</v>
      </c>
      <c r="M1988" s="200">
        <f t="shared" si="267"/>
        <v>0</v>
      </c>
      <c r="O1988" s="77" t="b">
        <f t="shared" si="260"/>
        <v>0</v>
      </c>
      <c r="P1988" s="77" t="b">
        <f t="shared" si="261"/>
        <v>0</v>
      </c>
      <c r="Q1988" s="77" t="b">
        <f t="shared" si="262"/>
        <v>0</v>
      </c>
      <c r="R1988" s="77">
        <f t="shared" si="263"/>
        <v>0</v>
      </c>
      <c r="T1988" s="77">
        <v>1977</v>
      </c>
    </row>
    <row r="1989" spans="1:20" s="5" customFormat="1" hidden="1" outlineLevel="1">
      <c r="A1989" s="29"/>
      <c r="B1989" s="606">
        <v>400</v>
      </c>
      <c r="C1989" s="607">
        <v>432</v>
      </c>
      <c r="D1989" s="109">
        <v>333</v>
      </c>
      <c r="E1989" s="147" t="s">
        <v>1479</v>
      </c>
      <c r="F1989" s="147" t="s">
        <v>1479</v>
      </c>
      <c r="G1989" s="904">
        <v>7</v>
      </c>
      <c r="H1989" s="44" t="s">
        <v>742</v>
      </c>
      <c r="I1989" s="320"/>
      <c r="J1989" s="521">
        <v>0</v>
      </c>
      <c r="K1989" s="58">
        <v>0</v>
      </c>
      <c r="L1989" s="199">
        <f t="shared" si="266"/>
        <v>0</v>
      </c>
      <c r="M1989" s="200">
        <f t="shared" si="267"/>
        <v>0</v>
      </c>
      <c r="O1989" s="77" t="b">
        <f t="shared" si="260"/>
        <v>0</v>
      </c>
      <c r="P1989" s="77" t="b">
        <f t="shared" si="261"/>
        <v>0</v>
      </c>
      <c r="Q1989" s="77" t="b">
        <f t="shared" si="262"/>
        <v>0</v>
      </c>
      <c r="R1989" s="77">
        <f t="shared" si="263"/>
        <v>0</v>
      </c>
      <c r="T1989" s="77">
        <v>1978</v>
      </c>
    </row>
    <row r="1990" spans="1:20" s="5" customFormat="1" hidden="1" outlineLevel="1">
      <c r="A1990" s="29"/>
      <c r="B1990" s="606">
        <v>400</v>
      </c>
      <c r="C1990" s="607">
        <v>432</v>
      </c>
      <c r="D1990" s="109">
        <v>334</v>
      </c>
      <c r="E1990" s="147" t="s">
        <v>1480</v>
      </c>
      <c r="F1990" s="147" t="s">
        <v>1480</v>
      </c>
      <c r="G1990" s="904">
        <v>3</v>
      </c>
      <c r="H1990" s="44" t="s">
        <v>742</v>
      </c>
      <c r="I1990" s="320"/>
      <c r="J1990" s="521">
        <v>0</v>
      </c>
      <c r="K1990" s="58">
        <v>0</v>
      </c>
      <c r="L1990" s="199">
        <f t="shared" si="266"/>
        <v>0</v>
      </c>
      <c r="M1990" s="200">
        <f t="shared" si="267"/>
        <v>0</v>
      </c>
      <c r="O1990" s="77" t="b">
        <f t="shared" si="260"/>
        <v>0</v>
      </c>
      <c r="P1990" s="77" t="b">
        <f t="shared" si="261"/>
        <v>0</v>
      </c>
      <c r="Q1990" s="77" t="b">
        <f t="shared" si="262"/>
        <v>0</v>
      </c>
      <c r="R1990" s="77">
        <f t="shared" si="263"/>
        <v>0</v>
      </c>
      <c r="T1990" s="77">
        <v>1979</v>
      </c>
    </row>
    <row r="1991" spans="1:20" s="5" customFormat="1" hidden="1" outlineLevel="1">
      <c r="A1991" s="29"/>
      <c r="B1991" s="606">
        <v>400</v>
      </c>
      <c r="C1991" s="607">
        <v>432</v>
      </c>
      <c r="D1991" s="109">
        <v>335</v>
      </c>
      <c r="E1991" s="147" t="s">
        <v>1481</v>
      </c>
      <c r="F1991" s="147" t="s">
        <v>1481</v>
      </c>
      <c r="G1991" s="904">
        <v>2</v>
      </c>
      <c r="H1991" s="44" t="s">
        <v>742</v>
      </c>
      <c r="I1991" s="320"/>
      <c r="J1991" s="521">
        <v>0</v>
      </c>
      <c r="K1991" s="58">
        <v>0</v>
      </c>
      <c r="L1991" s="199">
        <f t="shared" si="266"/>
        <v>0</v>
      </c>
      <c r="M1991" s="200">
        <f t="shared" si="267"/>
        <v>0</v>
      </c>
      <c r="O1991" s="77" t="b">
        <f t="shared" si="260"/>
        <v>0</v>
      </c>
      <c r="P1991" s="77" t="b">
        <f t="shared" si="261"/>
        <v>0</v>
      </c>
      <c r="Q1991" s="77" t="b">
        <f t="shared" si="262"/>
        <v>0</v>
      </c>
      <c r="R1991" s="77">
        <f t="shared" si="263"/>
        <v>0</v>
      </c>
      <c r="T1991" s="77">
        <v>1980</v>
      </c>
    </row>
    <row r="1992" spans="1:20" s="5" customFormat="1" hidden="1" outlineLevel="1">
      <c r="A1992" s="29"/>
      <c r="B1992" s="606">
        <v>400</v>
      </c>
      <c r="C1992" s="607">
        <v>432</v>
      </c>
      <c r="D1992" s="109">
        <v>336</v>
      </c>
      <c r="E1992" s="147" t="s">
        <v>1482</v>
      </c>
      <c r="F1992" s="147" t="s">
        <v>1482</v>
      </c>
      <c r="G1992" s="904">
        <v>2</v>
      </c>
      <c r="H1992" s="44" t="s">
        <v>742</v>
      </c>
      <c r="I1992" s="320"/>
      <c r="J1992" s="521">
        <v>0</v>
      </c>
      <c r="K1992" s="58">
        <v>0</v>
      </c>
      <c r="L1992" s="199">
        <f t="shared" si="266"/>
        <v>0</v>
      </c>
      <c r="M1992" s="200">
        <f t="shared" si="267"/>
        <v>0</v>
      </c>
      <c r="O1992" s="77" t="b">
        <f t="shared" si="260"/>
        <v>0</v>
      </c>
      <c r="P1992" s="77" t="b">
        <f t="shared" si="261"/>
        <v>0</v>
      </c>
      <c r="Q1992" s="77" t="b">
        <f t="shared" si="262"/>
        <v>0</v>
      </c>
      <c r="R1992" s="77">
        <f t="shared" si="263"/>
        <v>0</v>
      </c>
      <c r="T1992" s="77">
        <v>1981</v>
      </c>
    </row>
    <row r="1993" spans="1:20" s="5" customFormat="1" hidden="1" outlineLevel="1">
      <c r="A1993" s="29"/>
      <c r="B1993" s="606">
        <v>400</v>
      </c>
      <c r="C1993" s="607">
        <v>432</v>
      </c>
      <c r="D1993" s="109">
        <v>337</v>
      </c>
      <c r="E1993" s="147" t="s">
        <v>1483</v>
      </c>
      <c r="F1993" s="147" t="s">
        <v>1483</v>
      </c>
      <c r="G1993" s="904">
        <v>1</v>
      </c>
      <c r="H1993" s="44" t="s">
        <v>742</v>
      </c>
      <c r="I1993" s="320"/>
      <c r="J1993" s="521">
        <v>0</v>
      </c>
      <c r="K1993" s="58">
        <v>0</v>
      </c>
      <c r="L1993" s="199">
        <f t="shared" si="266"/>
        <v>0</v>
      </c>
      <c r="M1993" s="200">
        <f t="shared" si="267"/>
        <v>0</v>
      </c>
      <c r="O1993" s="77" t="b">
        <f t="shared" si="260"/>
        <v>0</v>
      </c>
      <c r="P1993" s="77" t="b">
        <f t="shared" si="261"/>
        <v>0</v>
      </c>
      <c r="Q1993" s="77" t="b">
        <f t="shared" si="262"/>
        <v>0</v>
      </c>
      <c r="R1993" s="77">
        <f t="shared" si="263"/>
        <v>0</v>
      </c>
      <c r="T1993" s="77">
        <v>1982</v>
      </c>
    </row>
    <row r="1994" spans="1:20" s="5" customFormat="1" hidden="1" outlineLevel="1">
      <c r="A1994" s="29"/>
      <c r="B1994" s="606">
        <v>400</v>
      </c>
      <c r="C1994" s="607">
        <v>432</v>
      </c>
      <c r="D1994" s="109">
        <v>338</v>
      </c>
      <c r="E1994" s="147" t="s">
        <v>1484</v>
      </c>
      <c r="F1994" s="147" t="s">
        <v>1484</v>
      </c>
      <c r="G1994" s="904">
        <v>4</v>
      </c>
      <c r="H1994" s="44" t="s">
        <v>742</v>
      </c>
      <c r="I1994" s="320"/>
      <c r="J1994" s="521">
        <v>0</v>
      </c>
      <c r="K1994" s="58">
        <v>0</v>
      </c>
      <c r="L1994" s="199">
        <f t="shared" si="266"/>
        <v>0</v>
      </c>
      <c r="M1994" s="200">
        <f t="shared" si="267"/>
        <v>0</v>
      </c>
      <c r="O1994" s="77" t="b">
        <f t="shared" si="260"/>
        <v>0</v>
      </c>
      <c r="P1994" s="77" t="b">
        <f t="shared" si="261"/>
        <v>0</v>
      </c>
      <c r="Q1994" s="77" t="b">
        <f t="shared" si="262"/>
        <v>0</v>
      </c>
      <c r="R1994" s="77">
        <f t="shared" si="263"/>
        <v>0</v>
      </c>
      <c r="T1994" s="77">
        <v>1983</v>
      </c>
    </row>
    <row r="1995" spans="1:20" s="5" customFormat="1" hidden="1" outlineLevel="1">
      <c r="A1995" s="29"/>
      <c r="B1995" s="606">
        <v>400</v>
      </c>
      <c r="C1995" s="607">
        <v>432</v>
      </c>
      <c r="D1995" s="109">
        <v>339</v>
      </c>
      <c r="E1995" s="147" t="s">
        <v>1485</v>
      </c>
      <c r="F1995" s="147" t="s">
        <v>1485</v>
      </c>
      <c r="G1995" s="904">
        <v>1</v>
      </c>
      <c r="H1995" s="44" t="s">
        <v>742</v>
      </c>
      <c r="I1995" s="320"/>
      <c r="J1995" s="521">
        <v>0</v>
      </c>
      <c r="K1995" s="58">
        <v>0</v>
      </c>
      <c r="L1995" s="199">
        <f t="shared" si="266"/>
        <v>0</v>
      </c>
      <c r="M1995" s="200">
        <f t="shared" si="267"/>
        <v>0</v>
      </c>
      <c r="O1995" s="77" t="b">
        <f t="shared" si="260"/>
        <v>0</v>
      </c>
      <c r="P1995" s="77" t="b">
        <f t="shared" si="261"/>
        <v>0</v>
      </c>
      <c r="Q1995" s="77" t="b">
        <f t="shared" si="262"/>
        <v>0</v>
      </c>
      <c r="R1995" s="77">
        <f t="shared" si="263"/>
        <v>0</v>
      </c>
      <c r="T1995" s="77">
        <v>1984</v>
      </c>
    </row>
    <row r="1996" spans="1:20" s="5" customFormat="1" hidden="1" outlineLevel="1">
      <c r="A1996" s="29"/>
      <c r="B1996" s="606">
        <v>400</v>
      </c>
      <c r="C1996" s="607">
        <v>432</v>
      </c>
      <c r="D1996" s="109">
        <v>340</v>
      </c>
      <c r="E1996" s="147" t="s">
        <v>1486</v>
      </c>
      <c r="F1996" s="147" t="s">
        <v>1487</v>
      </c>
      <c r="G1996" s="904">
        <v>1</v>
      </c>
      <c r="H1996" s="44" t="s">
        <v>742</v>
      </c>
      <c r="I1996" s="320"/>
      <c r="J1996" s="521">
        <v>0</v>
      </c>
      <c r="K1996" s="58">
        <v>0</v>
      </c>
      <c r="L1996" s="199">
        <f t="shared" si="266"/>
        <v>0</v>
      </c>
      <c r="M1996" s="200">
        <f t="shared" si="267"/>
        <v>0</v>
      </c>
      <c r="O1996" s="77" t="b">
        <f t="shared" si="260"/>
        <v>0</v>
      </c>
      <c r="P1996" s="77" t="b">
        <f t="shared" si="261"/>
        <v>0</v>
      </c>
      <c r="Q1996" s="77" t="b">
        <f t="shared" si="262"/>
        <v>0</v>
      </c>
      <c r="R1996" s="77">
        <f t="shared" si="263"/>
        <v>0</v>
      </c>
      <c r="T1996" s="77">
        <v>1985</v>
      </c>
    </row>
    <row r="1997" spans="1:20" s="5" customFormat="1" hidden="1" outlineLevel="1">
      <c r="A1997" s="29"/>
      <c r="B1997" s="606">
        <v>400</v>
      </c>
      <c r="C1997" s="607">
        <v>432</v>
      </c>
      <c r="D1997" s="109">
        <v>341</v>
      </c>
      <c r="E1997" s="147" t="s">
        <v>1488</v>
      </c>
      <c r="F1997" s="147" t="s">
        <v>1489</v>
      </c>
      <c r="G1997" s="904">
        <v>10</v>
      </c>
      <c r="H1997" s="44" t="s">
        <v>742</v>
      </c>
      <c r="I1997" s="320"/>
      <c r="J1997" s="521">
        <v>0</v>
      </c>
      <c r="K1997" s="58">
        <v>0</v>
      </c>
      <c r="L1997" s="199">
        <f t="shared" si="266"/>
        <v>0</v>
      </c>
      <c r="M1997" s="200">
        <f t="shared" si="267"/>
        <v>0</v>
      </c>
      <c r="O1997" s="77" t="b">
        <f t="shared" si="260"/>
        <v>0</v>
      </c>
      <c r="P1997" s="77" t="b">
        <f t="shared" si="261"/>
        <v>0</v>
      </c>
      <c r="Q1997" s="77" t="b">
        <f t="shared" si="262"/>
        <v>0</v>
      </c>
      <c r="R1997" s="77">
        <f t="shared" si="263"/>
        <v>0</v>
      </c>
      <c r="T1997" s="77">
        <v>1986</v>
      </c>
    </row>
    <row r="1998" spans="1:20" s="5" customFormat="1" hidden="1" outlineLevel="1">
      <c r="A1998" s="29"/>
      <c r="B1998" s="606">
        <v>400</v>
      </c>
      <c r="C1998" s="607">
        <v>432</v>
      </c>
      <c r="D1998" s="109">
        <v>342</v>
      </c>
      <c r="E1998" s="147" t="s">
        <v>1490</v>
      </c>
      <c r="F1998" s="147" t="s">
        <v>1491</v>
      </c>
      <c r="G1998" s="904">
        <v>3</v>
      </c>
      <c r="H1998" s="44" t="s">
        <v>742</v>
      </c>
      <c r="I1998" s="320"/>
      <c r="J1998" s="521">
        <v>0</v>
      </c>
      <c r="K1998" s="58">
        <v>0</v>
      </c>
      <c r="L1998" s="199">
        <f t="shared" si="266"/>
        <v>0</v>
      </c>
      <c r="M1998" s="200">
        <f t="shared" si="267"/>
        <v>0</v>
      </c>
      <c r="O1998" s="77" t="b">
        <f t="shared" si="260"/>
        <v>0</v>
      </c>
      <c r="P1998" s="77" t="b">
        <f t="shared" si="261"/>
        <v>0</v>
      </c>
      <c r="Q1998" s="77" t="b">
        <f t="shared" si="262"/>
        <v>0</v>
      </c>
      <c r="R1998" s="77">
        <f t="shared" si="263"/>
        <v>0</v>
      </c>
      <c r="T1998" s="77">
        <v>1987</v>
      </c>
    </row>
    <row r="1999" spans="1:20" s="5" customFormat="1" hidden="1" outlineLevel="1">
      <c r="A1999" s="29"/>
      <c r="B1999" s="606">
        <v>400</v>
      </c>
      <c r="C1999" s="607">
        <v>432</v>
      </c>
      <c r="D1999" s="109">
        <v>343</v>
      </c>
      <c r="E1999" s="147" t="s">
        <v>1492</v>
      </c>
      <c r="F1999" s="147" t="s">
        <v>1493</v>
      </c>
      <c r="G1999" s="904">
        <v>2</v>
      </c>
      <c r="H1999" s="44" t="s">
        <v>742</v>
      </c>
      <c r="I1999" s="320"/>
      <c r="J1999" s="521">
        <v>0</v>
      </c>
      <c r="K1999" s="58">
        <v>0</v>
      </c>
      <c r="L1999" s="199">
        <f t="shared" si="266"/>
        <v>0</v>
      </c>
      <c r="M1999" s="200">
        <f t="shared" si="267"/>
        <v>0</v>
      </c>
      <c r="O1999" s="77" t="b">
        <f t="shared" si="260"/>
        <v>0</v>
      </c>
      <c r="P1999" s="77" t="b">
        <f t="shared" si="261"/>
        <v>0</v>
      </c>
      <c r="Q1999" s="77" t="b">
        <f t="shared" si="262"/>
        <v>0</v>
      </c>
      <c r="R1999" s="77">
        <f t="shared" si="263"/>
        <v>0</v>
      </c>
      <c r="T1999" s="77">
        <v>1988</v>
      </c>
    </row>
    <row r="2000" spans="1:20" s="54" customFormat="1" hidden="1" outlineLevel="1">
      <c r="A2000" s="29"/>
      <c r="B2000" s="606">
        <v>400</v>
      </c>
      <c r="C2000" s="607">
        <v>432</v>
      </c>
      <c r="D2000" s="109">
        <v>344</v>
      </c>
      <c r="E2000" s="147" t="s">
        <v>1494</v>
      </c>
      <c r="F2000" s="147" t="s">
        <v>1495</v>
      </c>
      <c r="G2000" s="904">
        <v>2</v>
      </c>
      <c r="H2000" s="44" t="s">
        <v>742</v>
      </c>
      <c r="I2000" s="320"/>
      <c r="J2000" s="521">
        <v>0</v>
      </c>
      <c r="K2000" s="58">
        <v>0</v>
      </c>
      <c r="L2000" s="199">
        <f t="shared" si="266"/>
        <v>0</v>
      </c>
      <c r="M2000" s="200">
        <f t="shared" si="267"/>
        <v>0</v>
      </c>
      <c r="O2000" s="77" t="b">
        <f t="shared" si="260"/>
        <v>0</v>
      </c>
      <c r="P2000" s="77" t="b">
        <f t="shared" si="261"/>
        <v>0</v>
      </c>
      <c r="Q2000" s="77" t="b">
        <f t="shared" si="262"/>
        <v>0</v>
      </c>
      <c r="R2000" s="77">
        <f t="shared" si="263"/>
        <v>0</v>
      </c>
      <c r="T2000" s="77">
        <v>1989</v>
      </c>
    </row>
    <row r="2001" spans="1:20" s="5" customFormat="1" ht="22.5" hidden="1" outlineLevel="1">
      <c r="A2001" s="29" t="s">
        <v>5251</v>
      </c>
      <c r="B2001" s="606">
        <v>400</v>
      </c>
      <c r="C2001" s="608">
        <v>432</v>
      </c>
      <c r="D2001" s="426">
        <v>345</v>
      </c>
      <c r="E2001" s="597" t="s">
        <v>5477</v>
      </c>
      <c r="F2001" s="597" t="s">
        <v>5478</v>
      </c>
      <c r="G2001" s="906">
        <v>1</v>
      </c>
      <c r="H2001" s="709" t="s">
        <v>742</v>
      </c>
      <c r="I2001" s="320"/>
      <c r="J2001" s="521">
        <v>0</v>
      </c>
      <c r="K2001" s="159">
        <v>0</v>
      </c>
      <c r="L2001" s="232">
        <f t="shared" si="266"/>
        <v>0</v>
      </c>
      <c r="M2001" s="200">
        <f t="shared" si="267"/>
        <v>0</v>
      </c>
      <c r="O2001" s="77" t="b">
        <f t="shared" si="260"/>
        <v>0</v>
      </c>
      <c r="P2001" s="77" t="b">
        <f t="shared" si="261"/>
        <v>0</v>
      </c>
      <c r="Q2001" s="77" t="b">
        <f t="shared" si="262"/>
        <v>0</v>
      </c>
      <c r="R2001" s="77">
        <f t="shared" si="263"/>
        <v>0</v>
      </c>
      <c r="T2001" s="77">
        <v>1990</v>
      </c>
    </row>
    <row r="2002" spans="1:20" s="5" customFormat="1" ht="225.75" hidden="1" outlineLevel="1" thickBot="1">
      <c r="A2002" s="457"/>
      <c r="B2002" s="606">
        <v>400</v>
      </c>
      <c r="C2002" s="607">
        <v>432</v>
      </c>
      <c r="D2002" s="109">
        <v>49</v>
      </c>
      <c r="E2002" s="147" t="s">
        <v>1496</v>
      </c>
      <c r="F2002" s="147" t="s">
        <v>1497</v>
      </c>
      <c r="G2002" s="904">
        <v>1</v>
      </c>
      <c r="H2002" s="44" t="s">
        <v>742</v>
      </c>
      <c r="I2002" s="523"/>
      <c r="J2002" s="521">
        <v>0</v>
      </c>
      <c r="K2002" s="58">
        <v>0</v>
      </c>
      <c r="L2002" s="199">
        <f t="shared" si="266"/>
        <v>0</v>
      </c>
      <c r="M2002" s="200">
        <f t="shared" si="267"/>
        <v>0</v>
      </c>
      <c r="O2002" s="77" t="b">
        <f t="shared" si="260"/>
        <v>0</v>
      </c>
      <c r="P2002" s="77" t="b">
        <f t="shared" si="261"/>
        <v>0</v>
      </c>
      <c r="Q2002" s="77" t="b">
        <f t="shared" si="262"/>
        <v>0</v>
      </c>
      <c r="R2002" s="77">
        <f t="shared" si="263"/>
        <v>0</v>
      </c>
      <c r="T2002" s="77">
        <v>1991</v>
      </c>
    </row>
    <row r="2003" spans="1:20" s="5" customFormat="1" ht="225.75" hidden="1" outlineLevel="1" thickBot="1">
      <c r="A2003" s="581"/>
      <c r="B2003" s="606">
        <v>400</v>
      </c>
      <c r="C2003" s="607">
        <v>432</v>
      </c>
      <c r="D2003" s="109">
        <v>346</v>
      </c>
      <c r="E2003" s="147" t="s">
        <v>1498</v>
      </c>
      <c r="F2003" s="147" t="s">
        <v>1499</v>
      </c>
      <c r="G2003" s="904">
        <v>1</v>
      </c>
      <c r="H2003" s="44" t="s">
        <v>742</v>
      </c>
      <c r="I2003" s="317"/>
      <c r="J2003" s="521">
        <v>0</v>
      </c>
      <c r="K2003" s="58">
        <v>0</v>
      </c>
      <c r="L2003" s="199">
        <f t="shared" si="266"/>
        <v>0</v>
      </c>
      <c r="M2003" s="200">
        <f t="shared" si="267"/>
        <v>0</v>
      </c>
      <c r="O2003" s="77" t="b">
        <f t="shared" ref="O2003:O2066" si="268">ISBLANK(D2003)</f>
        <v>0</v>
      </c>
      <c r="P2003" s="77" t="b">
        <f t="shared" ref="P2003:P2066" si="269">ISBLANK(G2003)</f>
        <v>0</v>
      </c>
      <c r="Q2003" s="77" t="b">
        <f t="shared" ref="Q2003:Q2066" si="270">ISBLANK(M2003)</f>
        <v>0</v>
      </c>
      <c r="R2003" s="77">
        <f t="shared" ref="R2003:R2066" si="271">IF(AND(O2003=P2003,O2003=Q2003),,"!!!")</f>
        <v>0</v>
      </c>
      <c r="T2003" s="77">
        <v>1992</v>
      </c>
    </row>
    <row r="2004" spans="1:20" s="5" customFormat="1" ht="13.5" hidden="1" outlineLevel="1" thickBot="1">
      <c r="A2004" s="29"/>
      <c r="B2004" s="822"/>
      <c r="C2004" s="823"/>
      <c r="D2004" s="769"/>
      <c r="E2004" s="60" t="s">
        <v>1436</v>
      </c>
      <c r="F2004" s="60" t="s">
        <v>210</v>
      </c>
      <c r="G2004" s="905"/>
      <c r="H2004" s="811"/>
      <c r="I2004" s="320"/>
      <c r="J2004" s="812"/>
      <c r="K2004" s="23"/>
      <c r="L2004" s="194"/>
      <c r="M2004" s="226">
        <f>SUM(M1952:M2003)</f>
        <v>0</v>
      </c>
      <c r="O2004" s="77" t="b">
        <f t="shared" si="268"/>
        <v>1</v>
      </c>
      <c r="P2004" s="77" t="b">
        <f t="shared" si="269"/>
        <v>1</v>
      </c>
      <c r="Q2004" s="77" t="b">
        <f t="shared" si="270"/>
        <v>0</v>
      </c>
      <c r="R2004" s="77" t="str">
        <f t="shared" si="271"/>
        <v>!!!</v>
      </c>
      <c r="T2004" s="77">
        <v>1993</v>
      </c>
    </row>
    <row r="2005" spans="1:20" s="5" customFormat="1" ht="15.75" hidden="1" outlineLevel="1" thickBot="1">
      <c r="A2005" s="29"/>
      <c r="B2005" s="631">
        <v>400</v>
      </c>
      <c r="C2005" s="605">
        <v>434</v>
      </c>
      <c r="D2005" s="571"/>
      <c r="E2005" s="47" t="s">
        <v>1500</v>
      </c>
      <c r="F2005" s="47" t="s">
        <v>1501</v>
      </c>
      <c r="G2005" s="902"/>
      <c r="H2005" s="458"/>
      <c r="I2005" s="320"/>
      <c r="J2005" s="459"/>
      <c r="K2005" s="48"/>
      <c r="L2005" s="49"/>
      <c r="M2005" s="103"/>
      <c r="O2005" s="77" t="b">
        <f t="shared" si="268"/>
        <v>1</v>
      </c>
      <c r="P2005" s="77" t="b">
        <f t="shared" si="269"/>
        <v>1</v>
      </c>
      <c r="Q2005" s="77" t="b">
        <f t="shared" si="270"/>
        <v>1</v>
      </c>
      <c r="R2005" s="77">
        <f t="shared" si="271"/>
        <v>0</v>
      </c>
      <c r="T2005" s="77">
        <v>1994</v>
      </c>
    </row>
    <row r="2006" spans="1:20" s="5" customFormat="1" ht="101.25" hidden="1" outlineLevel="1">
      <c r="A2006" s="29"/>
      <c r="B2006" s="824">
        <v>400</v>
      </c>
      <c r="C2006" s="825">
        <v>434</v>
      </c>
      <c r="D2006" s="826">
        <v>1</v>
      </c>
      <c r="E2006" s="596" t="s">
        <v>1502</v>
      </c>
      <c r="F2006" s="596" t="s">
        <v>1503</v>
      </c>
      <c r="G2006" s="936">
        <v>7</v>
      </c>
      <c r="H2006" s="827" t="s">
        <v>742</v>
      </c>
      <c r="I2006" s="320"/>
      <c r="J2006" s="521">
        <v>0</v>
      </c>
      <c r="K2006" s="58">
        <v>0</v>
      </c>
      <c r="L2006" s="199">
        <f>J2006+K2006</f>
        <v>0</v>
      </c>
      <c r="M2006" s="200">
        <f>L2006*(G2006+I2006)</f>
        <v>0</v>
      </c>
      <c r="O2006" s="77" t="b">
        <f t="shared" si="268"/>
        <v>0</v>
      </c>
      <c r="P2006" s="77" t="b">
        <f t="shared" si="269"/>
        <v>0</v>
      </c>
      <c r="Q2006" s="77" t="b">
        <f t="shared" si="270"/>
        <v>0</v>
      </c>
      <c r="R2006" s="77">
        <f t="shared" si="271"/>
        <v>0</v>
      </c>
      <c r="T2006" s="77">
        <v>1995</v>
      </c>
    </row>
    <row r="2007" spans="1:20" s="5" customFormat="1" ht="101.25" hidden="1" outlineLevel="1">
      <c r="A2007" s="29"/>
      <c r="B2007" s="724">
        <v>400</v>
      </c>
      <c r="C2007" s="828">
        <v>434</v>
      </c>
      <c r="D2007" s="829">
        <v>2</v>
      </c>
      <c r="E2007" s="597" t="s">
        <v>1504</v>
      </c>
      <c r="F2007" s="597" t="s">
        <v>1505</v>
      </c>
      <c r="G2007" s="906">
        <v>36</v>
      </c>
      <c r="H2007" s="830" t="s">
        <v>742</v>
      </c>
      <c r="I2007" s="320"/>
      <c r="J2007" s="521">
        <v>0</v>
      </c>
      <c r="K2007" s="58">
        <v>0</v>
      </c>
      <c r="L2007" s="199">
        <f>J2007+K2007</f>
        <v>0</v>
      </c>
      <c r="M2007" s="200">
        <f>L2007*(G2007+I2007)</f>
        <v>0</v>
      </c>
      <c r="O2007" s="77" t="b">
        <f t="shared" si="268"/>
        <v>0</v>
      </c>
      <c r="P2007" s="77" t="b">
        <f t="shared" si="269"/>
        <v>0</v>
      </c>
      <c r="Q2007" s="77" t="b">
        <f t="shared" si="270"/>
        <v>0</v>
      </c>
      <c r="R2007" s="77">
        <f t="shared" si="271"/>
        <v>0</v>
      </c>
      <c r="T2007" s="77">
        <v>1996</v>
      </c>
    </row>
    <row r="2008" spans="1:20" s="5" customFormat="1" ht="101.25" hidden="1" outlineLevel="1">
      <c r="A2008" s="29"/>
      <c r="B2008" s="724">
        <v>400</v>
      </c>
      <c r="C2008" s="828">
        <v>434</v>
      </c>
      <c r="D2008" s="829">
        <v>3</v>
      </c>
      <c r="E2008" s="597" t="s">
        <v>1506</v>
      </c>
      <c r="F2008" s="597" t="s">
        <v>1507</v>
      </c>
      <c r="G2008" s="906">
        <v>16</v>
      </c>
      <c r="H2008" s="830" t="s">
        <v>742</v>
      </c>
      <c r="I2008" s="320"/>
      <c r="J2008" s="521">
        <v>0</v>
      </c>
      <c r="K2008" s="58">
        <v>0</v>
      </c>
      <c r="L2008" s="199">
        <f>J2008+K2008</f>
        <v>0</v>
      </c>
      <c r="M2008" s="200">
        <f>L2008*(G2008+I2008)</f>
        <v>0</v>
      </c>
      <c r="O2008" s="77" t="b">
        <f t="shared" si="268"/>
        <v>0</v>
      </c>
      <c r="P2008" s="77" t="b">
        <f t="shared" si="269"/>
        <v>0</v>
      </c>
      <c r="Q2008" s="77" t="b">
        <f t="shared" si="270"/>
        <v>0</v>
      </c>
      <c r="R2008" s="77">
        <f t="shared" si="271"/>
        <v>0</v>
      </c>
      <c r="T2008" s="77">
        <v>1997</v>
      </c>
    </row>
    <row r="2009" spans="1:20" s="5" customFormat="1" ht="101.25" hidden="1" outlineLevel="1">
      <c r="A2009" s="29"/>
      <c r="B2009" s="724">
        <v>400</v>
      </c>
      <c r="C2009" s="828">
        <v>434</v>
      </c>
      <c r="D2009" s="829">
        <v>4</v>
      </c>
      <c r="E2009" s="597" t="s">
        <v>1508</v>
      </c>
      <c r="F2009" s="597" t="s">
        <v>1509</v>
      </c>
      <c r="G2009" s="906">
        <v>32</v>
      </c>
      <c r="H2009" s="830" t="s">
        <v>742</v>
      </c>
      <c r="I2009" s="320"/>
      <c r="J2009" s="521">
        <v>0</v>
      </c>
      <c r="K2009" s="58">
        <v>0</v>
      </c>
      <c r="L2009" s="199">
        <f>J2009+K2009</f>
        <v>0</v>
      </c>
      <c r="M2009" s="200">
        <f>L2009*(G2009+I2009)</f>
        <v>0</v>
      </c>
      <c r="O2009" s="77" t="b">
        <f t="shared" si="268"/>
        <v>0</v>
      </c>
      <c r="P2009" s="77" t="b">
        <f t="shared" si="269"/>
        <v>0</v>
      </c>
      <c r="Q2009" s="77" t="b">
        <f t="shared" si="270"/>
        <v>0</v>
      </c>
      <c r="R2009" s="77">
        <f t="shared" si="271"/>
        <v>0</v>
      </c>
      <c r="T2009" s="77">
        <v>1998</v>
      </c>
    </row>
    <row r="2010" spans="1:20" s="5" customFormat="1" ht="45" hidden="1" outlineLevel="1">
      <c r="A2010" s="29"/>
      <c r="B2010" s="653"/>
      <c r="C2010" s="654"/>
      <c r="D2010" s="810"/>
      <c r="E2010" s="148" t="s">
        <v>1510</v>
      </c>
      <c r="F2010" s="148" t="s">
        <v>1511</v>
      </c>
      <c r="G2010" s="904"/>
      <c r="H2010" s="44"/>
      <c r="I2010" s="320"/>
      <c r="J2010" s="521"/>
      <c r="K2010" s="58"/>
      <c r="L2010" s="58"/>
      <c r="M2010" s="522"/>
      <c r="O2010" s="77" t="b">
        <f t="shared" si="268"/>
        <v>1</v>
      </c>
      <c r="P2010" s="77" t="b">
        <f t="shared" si="269"/>
        <v>1</v>
      </c>
      <c r="Q2010" s="77" t="b">
        <f t="shared" si="270"/>
        <v>1</v>
      </c>
      <c r="R2010" s="77">
        <f t="shared" si="271"/>
        <v>0</v>
      </c>
      <c r="T2010" s="77">
        <v>1999</v>
      </c>
    </row>
    <row r="2011" spans="1:20" s="5" customFormat="1" ht="180" hidden="1" outlineLevel="1">
      <c r="A2011" s="29"/>
      <c r="B2011" s="653"/>
      <c r="C2011" s="654"/>
      <c r="D2011" s="810"/>
      <c r="E2011" s="148" t="s">
        <v>1512</v>
      </c>
      <c r="F2011" s="148" t="s">
        <v>1513</v>
      </c>
      <c r="G2011" s="904"/>
      <c r="H2011" s="44"/>
      <c r="I2011" s="320"/>
      <c r="J2011" s="521"/>
      <c r="K2011" s="58"/>
      <c r="L2011" s="58"/>
      <c r="M2011" s="522"/>
      <c r="O2011" s="77" t="b">
        <f t="shared" si="268"/>
        <v>1</v>
      </c>
      <c r="P2011" s="77" t="b">
        <f t="shared" si="269"/>
        <v>1</v>
      </c>
      <c r="Q2011" s="77" t="b">
        <f t="shared" si="270"/>
        <v>1</v>
      </c>
      <c r="R2011" s="77">
        <f t="shared" si="271"/>
        <v>0</v>
      </c>
      <c r="T2011" s="77">
        <v>2000</v>
      </c>
    </row>
    <row r="2012" spans="1:20" s="5" customFormat="1" hidden="1" outlineLevel="1">
      <c r="A2012" s="29"/>
      <c r="B2012" s="606">
        <v>400</v>
      </c>
      <c r="C2012" s="607">
        <v>434</v>
      </c>
      <c r="D2012" s="109">
        <v>5</v>
      </c>
      <c r="E2012" s="147" t="s">
        <v>1514</v>
      </c>
      <c r="F2012" s="147" t="s">
        <v>1515</v>
      </c>
      <c r="G2012" s="904">
        <v>6</v>
      </c>
      <c r="H2012" s="44" t="s">
        <v>742</v>
      </c>
      <c r="I2012" s="320"/>
      <c r="J2012" s="521">
        <v>0</v>
      </c>
      <c r="K2012" s="58">
        <v>0</v>
      </c>
      <c r="L2012" s="199">
        <f>J2012+K2012</f>
        <v>0</v>
      </c>
      <c r="M2012" s="200">
        <f>L2012*(G2012+I2012)</f>
        <v>0</v>
      </c>
      <c r="O2012" s="77" t="b">
        <f t="shared" si="268"/>
        <v>0</v>
      </c>
      <c r="P2012" s="77" t="b">
        <f t="shared" si="269"/>
        <v>0</v>
      </c>
      <c r="Q2012" s="77" t="b">
        <f t="shared" si="270"/>
        <v>0</v>
      </c>
      <c r="R2012" s="77">
        <f t="shared" si="271"/>
        <v>0</v>
      </c>
      <c r="T2012" s="77">
        <v>2001</v>
      </c>
    </row>
    <row r="2013" spans="1:20" s="5" customFormat="1" hidden="1" outlineLevel="1">
      <c r="A2013" s="29"/>
      <c r="B2013" s="606">
        <v>400</v>
      </c>
      <c r="C2013" s="607">
        <v>434</v>
      </c>
      <c r="D2013" s="109">
        <v>6</v>
      </c>
      <c r="E2013" s="147" t="s">
        <v>1516</v>
      </c>
      <c r="F2013" s="147" t="s">
        <v>1517</v>
      </c>
      <c r="G2013" s="904">
        <v>1</v>
      </c>
      <c r="H2013" s="44" t="s">
        <v>742</v>
      </c>
      <c r="I2013" s="320"/>
      <c r="J2013" s="521">
        <v>0</v>
      </c>
      <c r="K2013" s="58">
        <v>0</v>
      </c>
      <c r="L2013" s="199">
        <f>J2013+K2013</f>
        <v>0</v>
      </c>
      <c r="M2013" s="200">
        <f>L2013*(G2013+I2013)</f>
        <v>0</v>
      </c>
      <c r="O2013" s="77" t="b">
        <f t="shared" si="268"/>
        <v>0</v>
      </c>
      <c r="P2013" s="77" t="b">
        <f t="shared" si="269"/>
        <v>0</v>
      </c>
      <c r="Q2013" s="77" t="b">
        <f t="shared" si="270"/>
        <v>0</v>
      </c>
      <c r="R2013" s="77">
        <f t="shared" si="271"/>
        <v>0</v>
      </c>
      <c r="T2013" s="77">
        <v>2002</v>
      </c>
    </row>
    <row r="2014" spans="1:20" s="5" customFormat="1" hidden="1" outlineLevel="1">
      <c r="A2014" s="29"/>
      <c r="B2014" s="606">
        <v>400</v>
      </c>
      <c r="C2014" s="607">
        <v>434</v>
      </c>
      <c r="D2014" s="109">
        <v>7</v>
      </c>
      <c r="E2014" s="147" t="s">
        <v>1518</v>
      </c>
      <c r="F2014" s="147" t="s">
        <v>1518</v>
      </c>
      <c r="G2014" s="904">
        <v>4</v>
      </c>
      <c r="H2014" s="44" t="s">
        <v>742</v>
      </c>
      <c r="I2014" s="320"/>
      <c r="J2014" s="159">
        <v>0</v>
      </c>
      <c r="K2014" s="58">
        <v>0</v>
      </c>
      <c r="L2014" s="199">
        <f>J2014+K2014</f>
        <v>0</v>
      </c>
      <c r="M2014" s="200">
        <f>L2014*(G2014+I2014)</f>
        <v>0</v>
      </c>
      <c r="O2014" s="77" t="b">
        <f t="shared" si="268"/>
        <v>0</v>
      </c>
      <c r="P2014" s="77" t="b">
        <f t="shared" si="269"/>
        <v>0</v>
      </c>
      <c r="Q2014" s="77" t="b">
        <f t="shared" si="270"/>
        <v>0</v>
      </c>
      <c r="R2014" s="77">
        <f t="shared" si="271"/>
        <v>0</v>
      </c>
      <c r="T2014" s="77">
        <v>2003</v>
      </c>
    </row>
    <row r="2015" spans="1:20" s="5" customFormat="1" hidden="1" outlineLevel="1">
      <c r="A2015" s="29"/>
      <c r="B2015" s="606">
        <v>400</v>
      </c>
      <c r="C2015" s="607">
        <v>434</v>
      </c>
      <c r="D2015" s="109">
        <v>8</v>
      </c>
      <c r="E2015" s="147" t="s">
        <v>1519</v>
      </c>
      <c r="F2015" s="147" t="s">
        <v>1519</v>
      </c>
      <c r="G2015" s="904">
        <v>9</v>
      </c>
      <c r="H2015" s="44" t="s">
        <v>742</v>
      </c>
      <c r="I2015" s="320"/>
      <c r="J2015" s="521">
        <v>0</v>
      </c>
      <c r="K2015" s="58">
        <v>0</v>
      </c>
      <c r="L2015" s="199">
        <f t="shared" ref="L2015:L2061" si="272">J2015+K2015</f>
        <v>0</v>
      </c>
      <c r="M2015" s="200">
        <f t="shared" ref="M2015:M2061" si="273">L2015*(G2015+I2015)</f>
        <v>0</v>
      </c>
      <c r="O2015" s="77" t="b">
        <f t="shared" si="268"/>
        <v>0</v>
      </c>
      <c r="P2015" s="77" t="b">
        <f t="shared" si="269"/>
        <v>0</v>
      </c>
      <c r="Q2015" s="77" t="b">
        <f t="shared" si="270"/>
        <v>0</v>
      </c>
      <c r="R2015" s="77">
        <f t="shared" si="271"/>
        <v>0</v>
      </c>
      <c r="T2015" s="77">
        <v>2004</v>
      </c>
    </row>
    <row r="2016" spans="1:20" s="5" customFormat="1" hidden="1" outlineLevel="1">
      <c r="A2016" s="29"/>
      <c r="B2016" s="606">
        <v>400</v>
      </c>
      <c r="C2016" s="607">
        <v>434</v>
      </c>
      <c r="D2016" s="109">
        <v>9</v>
      </c>
      <c r="E2016" s="147" t="s">
        <v>1520</v>
      </c>
      <c r="F2016" s="147" t="s">
        <v>1520</v>
      </c>
      <c r="G2016" s="904">
        <v>10</v>
      </c>
      <c r="H2016" s="44" t="s">
        <v>742</v>
      </c>
      <c r="I2016" s="320"/>
      <c r="J2016" s="521">
        <v>0</v>
      </c>
      <c r="K2016" s="58">
        <v>0</v>
      </c>
      <c r="L2016" s="199">
        <f t="shared" si="272"/>
        <v>0</v>
      </c>
      <c r="M2016" s="200">
        <f t="shared" si="273"/>
        <v>0</v>
      </c>
      <c r="O2016" s="77" t="b">
        <f t="shared" si="268"/>
        <v>0</v>
      </c>
      <c r="P2016" s="77" t="b">
        <f t="shared" si="269"/>
        <v>0</v>
      </c>
      <c r="Q2016" s="77" t="b">
        <f t="shared" si="270"/>
        <v>0</v>
      </c>
      <c r="R2016" s="77">
        <f t="shared" si="271"/>
        <v>0</v>
      </c>
      <c r="T2016" s="77">
        <v>2005</v>
      </c>
    </row>
    <row r="2017" spans="1:20" s="5" customFormat="1" hidden="1" outlineLevel="1">
      <c r="A2017" s="29"/>
      <c r="B2017" s="606">
        <v>400</v>
      </c>
      <c r="C2017" s="607">
        <v>434</v>
      </c>
      <c r="D2017" s="109">
        <v>10</v>
      </c>
      <c r="E2017" s="147" t="s">
        <v>1521</v>
      </c>
      <c r="F2017" s="147" t="s">
        <v>1521</v>
      </c>
      <c r="G2017" s="904">
        <v>32</v>
      </c>
      <c r="H2017" s="44" t="s">
        <v>742</v>
      </c>
      <c r="I2017" s="320"/>
      <c r="J2017" s="521">
        <v>0</v>
      </c>
      <c r="K2017" s="58">
        <v>0</v>
      </c>
      <c r="L2017" s="199">
        <f t="shared" si="272"/>
        <v>0</v>
      </c>
      <c r="M2017" s="200">
        <f t="shared" si="273"/>
        <v>0</v>
      </c>
      <c r="O2017" s="77" t="b">
        <f t="shared" si="268"/>
        <v>0</v>
      </c>
      <c r="P2017" s="77" t="b">
        <f t="shared" si="269"/>
        <v>0</v>
      </c>
      <c r="Q2017" s="77" t="b">
        <f t="shared" si="270"/>
        <v>0</v>
      </c>
      <c r="R2017" s="77">
        <f t="shared" si="271"/>
        <v>0</v>
      </c>
      <c r="T2017" s="77">
        <v>2006</v>
      </c>
    </row>
    <row r="2018" spans="1:20" s="5" customFormat="1" hidden="1" outlineLevel="1">
      <c r="A2018" s="29"/>
      <c r="B2018" s="606">
        <v>400</v>
      </c>
      <c r="C2018" s="607">
        <v>434</v>
      </c>
      <c r="D2018" s="109">
        <v>11</v>
      </c>
      <c r="E2018" s="147" t="s">
        <v>1522</v>
      </c>
      <c r="F2018" s="147" t="s">
        <v>1522</v>
      </c>
      <c r="G2018" s="904">
        <v>12</v>
      </c>
      <c r="H2018" s="44" t="s">
        <v>742</v>
      </c>
      <c r="I2018" s="320"/>
      <c r="J2018" s="521">
        <v>0</v>
      </c>
      <c r="K2018" s="58">
        <v>0</v>
      </c>
      <c r="L2018" s="199">
        <f t="shared" si="272"/>
        <v>0</v>
      </c>
      <c r="M2018" s="200">
        <f t="shared" si="273"/>
        <v>0</v>
      </c>
      <c r="O2018" s="77" t="b">
        <f t="shared" si="268"/>
        <v>0</v>
      </c>
      <c r="P2018" s="77" t="b">
        <f t="shared" si="269"/>
        <v>0</v>
      </c>
      <c r="Q2018" s="77" t="b">
        <f t="shared" si="270"/>
        <v>0</v>
      </c>
      <c r="R2018" s="77">
        <f t="shared" si="271"/>
        <v>0</v>
      </c>
      <c r="T2018" s="77">
        <v>2007</v>
      </c>
    </row>
    <row r="2019" spans="1:20" s="5" customFormat="1" hidden="1" outlineLevel="1">
      <c r="A2019" s="29"/>
      <c r="B2019" s="606">
        <v>400</v>
      </c>
      <c r="C2019" s="607">
        <v>434</v>
      </c>
      <c r="D2019" s="109">
        <v>12</v>
      </c>
      <c r="E2019" s="147" t="s">
        <v>1523</v>
      </c>
      <c r="F2019" s="147" t="s">
        <v>1523</v>
      </c>
      <c r="G2019" s="904">
        <v>20</v>
      </c>
      <c r="H2019" s="44" t="s">
        <v>742</v>
      </c>
      <c r="I2019" s="320"/>
      <c r="J2019" s="521">
        <v>0</v>
      </c>
      <c r="K2019" s="58">
        <v>0</v>
      </c>
      <c r="L2019" s="199">
        <f t="shared" si="272"/>
        <v>0</v>
      </c>
      <c r="M2019" s="200">
        <f t="shared" si="273"/>
        <v>0</v>
      </c>
      <c r="O2019" s="77" t="b">
        <f t="shared" si="268"/>
        <v>0</v>
      </c>
      <c r="P2019" s="77" t="b">
        <f t="shared" si="269"/>
        <v>0</v>
      </c>
      <c r="Q2019" s="77" t="b">
        <f t="shared" si="270"/>
        <v>0</v>
      </c>
      <c r="R2019" s="77">
        <f t="shared" si="271"/>
        <v>0</v>
      </c>
      <c r="T2019" s="77">
        <v>2008</v>
      </c>
    </row>
    <row r="2020" spans="1:20" s="5" customFormat="1" hidden="1" outlineLevel="1">
      <c r="A2020" s="29"/>
      <c r="B2020" s="606">
        <v>400</v>
      </c>
      <c r="C2020" s="607">
        <v>434</v>
      </c>
      <c r="D2020" s="109">
        <v>13</v>
      </c>
      <c r="E2020" s="147" t="s">
        <v>1524</v>
      </c>
      <c r="F2020" s="147" t="s">
        <v>1524</v>
      </c>
      <c r="G2020" s="904">
        <v>21</v>
      </c>
      <c r="H2020" s="44" t="s">
        <v>742</v>
      </c>
      <c r="I2020" s="320"/>
      <c r="J2020" s="521">
        <v>0</v>
      </c>
      <c r="K2020" s="58">
        <v>0</v>
      </c>
      <c r="L2020" s="199">
        <f t="shared" si="272"/>
        <v>0</v>
      </c>
      <c r="M2020" s="200">
        <f t="shared" si="273"/>
        <v>0</v>
      </c>
      <c r="O2020" s="77" t="b">
        <f t="shared" si="268"/>
        <v>0</v>
      </c>
      <c r="P2020" s="77" t="b">
        <f t="shared" si="269"/>
        <v>0</v>
      </c>
      <c r="Q2020" s="77" t="b">
        <f t="shared" si="270"/>
        <v>0</v>
      </c>
      <c r="R2020" s="77">
        <f t="shared" si="271"/>
        <v>0</v>
      </c>
      <c r="T2020" s="77">
        <v>2009</v>
      </c>
    </row>
    <row r="2021" spans="1:20" s="5" customFormat="1" hidden="1" outlineLevel="1">
      <c r="A2021" s="29"/>
      <c r="B2021" s="606">
        <v>400</v>
      </c>
      <c r="C2021" s="607">
        <v>434</v>
      </c>
      <c r="D2021" s="109">
        <v>14</v>
      </c>
      <c r="E2021" s="147" t="s">
        <v>1525</v>
      </c>
      <c r="F2021" s="147" t="s">
        <v>1525</v>
      </c>
      <c r="G2021" s="904">
        <v>54</v>
      </c>
      <c r="H2021" s="44" t="s">
        <v>742</v>
      </c>
      <c r="I2021" s="320"/>
      <c r="J2021" s="521">
        <v>0</v>
      </c>
      <c r="K2021" s="58">
        <v>0</v>
      </c>
      <c r="L2021" s="199">
        <f t="shared" si="272"/>
        <v>0</v>
      </c>
      <c r="M2021" s="200">
        <f t="shared" si="273"/>
        <v>0</v>
      </c>
      <c r="O2021" s="77" t="b">
        <f t="shared" si="268"/>
        <v>0</v>
      </c>
      <c r="P2021" s="77" t="b">
        <f t="shared" si="269"/>
        <v>0</v>
      </c>
      <c r="Q2021" s="77" t="b">
        <f t="shared" si="270"/>
        <v>0</v>
      </c>
      <c r="R2021" s="77">
        <f t="shared" si="271"/>
        <v>0</v>
      </c>
      <c r="T2021" s="77">
        <v>2010</v>
      </c>
    </row>
    <row r="2022" spans="1:20" s="5" customFormat="1" hidden="1" outlineLevel="1">
      <c r="A2022" s="29"/>
      <c r="B2022" s="606">
        <v>400</v>
      </c>
      <c r="C2022" s="607">
        <v>434</v>
      </c>
      <c r="D2022" s="109">
        <v>15</v>
      </c>
      <c r="E2022" s="147" t="s">
        <v>1526</v>
      </c>
      <c r="F2022" s="147" t="s">
        <v>1526</v>
      </c>
      <c r="G2022" s="904">
        <v>2</v>
      </c>
      <c r="H2022" s="44" t="s">
        <v>742</v>
      </c>
      <c r="I2022" s="320"/>
      <c r="J2022" s="521">
        <v>0</v>
      </c>
      <c r="K2022" s="58">
        <v>0</v>
      </c>
      <c r="L2022" s="199">
        <f t="shared" si="272"/>
        <v>0</v>
      </c>
      <c r="M2022" s="200">
        <f t="shared" si="273"/>
        <v>0</v>
      </c>
      <c r="O2022" s="77" t="b">
        <f t="shared" si="268"/>
        <v>0</v>
      </c>
      <c r="P2022" s="77" t="b">
        <f t="shared" si="269"/>
        <v>0</v>
      </c>
      <c r="Q2022" s="77" t="b">
        <f t="shared" si="270"/>
        <v>0</v>
      </c>
      <c r="R2022" s="77">
        <f t="shared" si="271"/>
        <v>0</v>
      </c>
      <c r="T2022" s="77">
        <v>2011</v>
      </c>
    </row>
    <row r="2023" spans="1:20" s="5" customFormat="1" hidden="1" outlineLevel="1">
      <c r="A2023" s="29"/>
      <c r="B2023" s="606">
        <v>400</v>
      </c>
      <c r="C2023" s="607">
        <v>434</v>
      </c>
      <c r="D2023" s="109">
        <v>16</v>
      </c>
      <c r="E2023" s="147" t="s">
        <v>1527</v>
      </c>
      <c r="F2023" s="147" t="s">
        <v>1527</v>
      </c>
      <c r="G2023" s="904">
        <v>2</v>
      </c>
      <c r="H2023" s="44" t="s">
        <v>742</v>
      </c>
      <c r="I2023" s="320"/>
      <c r="J2023" s="521">
        <v>0</v>
      </c>
      <c r="K2023" s="58">
        <v>0</v>
      </c>
      <c r="L2023" s="199">
        <f t="shared" si="272"/>
        <v>0</v>
      </c>
      <c r="M2023" s="200">
        <f t="shared" si="273"/>
        <v>0</v>
      </c>
      <c r="O2023" s="77" t="b">
        <f t="shared" si="268"/>
        <v>0</v>
      </c>
      <c r="P2023" s="77" t="b">
        <f t="shared" si="269"/>
        <v>0</v>
      </c>
      <c r="Q2023" s="77" t="b">
        <f t="shared" si="270"/>
        <v>0</v>
      </c>
      <c r="R2023" s="77">
        <f t="shared" si="271"/>
        <v>0</v>
      </c>
      <c r="T2023" s="77">
        <v>2012</v>
      </c>
    </row>
    <row r="2024" spans="1:20" s="5" customFormat="1" hidden="1" outlineLevel="1">
      <c r="A2024" s="29"/>
      <c r="B2024" s="606">
        <v>400</v>
      </c>
      <c r="C2024" s="607">
        <v>434</v>
      </c>
      <c r="D2024" s="109">
        <v>17</v>
      </c>
      <c r="E2024" s="147" t="s">
        <v>1528</v>
      </c>
      <c r="F2024" s="147" t="s">
        <v>1528</v>
      </c>
      <c r="G2024" s="904">
        <v>4</v>
      </c>
      <c r="H2024" s="44" t="s">
        <v>742</v>
      </c>
      <c r="I2024" s="320"/>
      <c r="J2024" s="521">
        <v>0</v>
      </c>
      <c r="K2024" s="58">
        <v>0</v>
      </c>
      <c r="L2024" s="199">
        <f t="shared" si="272"/>
        <v>0</v>
      </c>
      <c r="M2024" s="200">
        <f t="shared" si="273"/>
        <v>0</v>
      </c>
      <c r="O2024" s="77" t="b">
        <f t="shared" si="268"/>
        <v>0</v>
      </c>
      <c r="P2024" s="77" t="b">
        <f t="shared" si="269"/>
        <v>0</v>
      </c>
      <c r="Q2024" s="77" t="b">
        <f t="shared" si="270"/>
        <v>0</v>
      </c>
      <c r="R2024" s="77">
        <f t="shared" si="271"/>
        <v>0</v>
      </c>
      <c r="T2024" s="77">
        <v>2013</v>
      </c>
    </row>
    <row r="2025" spans="1:20" s="5" customFormat="1" hidden="1" outlineLevel="1">
      <c r="A2025" s="29"/>
      <c r="B2025" s="606">
        <v>400</v>
      </c>
      <c r="C2025" s="607">
        <v>434</v>
      </c>
      <c r="D2025" s="109">
        <v>18</v>
      </c>
      <c r="E2025" s="147" t="s">
        <v>1529</v>
      </c>
      <c r="F2025" s="147" t="s">
        <v>1529</v>
      </c>
      <c r="G2025" s="904">
        <v>2</v>
      </c>
      <c r="H2025" s="44" t="s">
        <v>742</v>
      </c>
      <c r="I2025" s="320"/>
      <c r="J2025" s="521">
        <v>0</v>
      </c>
      <c r="K2025" s="58">
        <v>0</v>
      </c>
      <c r="L2025" s="199">
        <f t="shared" si="272"/>
        <v>0</v>
      </c>
      <c r="M2025" s="200">
        <f t="shared" si="273"/>
        <v>0</v>
      </c>
      <c r="O2025" s="77" t="b">
        <f t="shared" si="268"/>
        <v>0</v>
      </c>
      <c r="P2025" s="77" t="b">
        <f t="shared" si="269"/>
        <v>0</v>
      </c>
      <c r="Q2025" s="77" t="b">
        <f t="shared" si="270"/>
        <v>0</v>
      </c>
      <c r="R2025" s="77">
        <f t="shared" si="271"/>
        <v>0</v>
      </c>
      <c r="T2025" s="77">
        <v>2014</v>
      </c>
    </row>
    <row r="2026" spans="1:20" s="5" customFormat="1" hidden="1" outlineLevel="1">
      <c r="A2026" s="29"/>
      <c r="B2026" s="606">
        <v>400</v>
      </c>
      <c r="C2026" s="607">
        <v>434</v>
      </c>
      <c r="D2026" s="109">
        <v>19</v>
      </c>
      <c r="E2026" s="147" t="s">
        <v>1530</v>
      </c>
      <c r="F2026" s="147" t="s">
        <v>1530</v>
      </c>
      <c r="G2026" s="904">
        <v>1</v>
      </c>
      <c r="H2026" s="44" t="s">
        <v>742</v>
      </c>
      <c r="I2026" s="320"/>
      <c r="J2026" s="521">
        <v>0</v>
      </c>
      <c r="K2026" s="58">
        <v>0</v>
      </c>
      <c r="L2026" s="199">
        <f t="shared" si="272"/>
        <v>0</v>
      </c>
      <c r="M2026" s="200">
        <f t="shared" si="273"/>
        <v>0</v>
      </c>
      <c r="O2026" s="77" t="b">
        <f t="shared" si="268"/>
        <v>0</v>
      </c>
      <c r="P2026" s="77" t="b">
        <f t="shared" si="269"/>
        <v>0</v>
      </c>
      <c r="Q2026" s="77" t="b">
        <f t="shared" si="270"/>
        <v>0</v>
      </c>
      <c r="R2026" s="77">
        <f t="shared" si="271"/>
        <v>0</v>
      </c>
      <c r="T2026" s="77">
        <v>2015</v>
      </c>
    </row>
    <row r="2027" spans="1:20" s="5" customFormat="1" hidden="1" outlineLevel="1">
      <c r="A2027" s="29"/>
      <c r="B2027" s="606">
        <v>400</v>
      </c>
      <c r="C2027" s="607">
        <v>434</v>
      </c>
      <c r="D2027" s="109">
        <v>20</v>
      </c>
      <c r="E2027" s="147" t="s">
        <v>1531</v>
      </c>
      <c r="F2027" s="147" t="s">
        <v>1531</v>
      </c>
      <c r="G2027" s="904">
        <v>2</v>
      </c>
      <c r="H2027" s="44" t="s">
        <v>742</v>
      </c>
      <c r="I2027" s="320"/>
      <c r="J2027" s="521">
        <v>0</v>
      </c>
      <c r="K2027" s="58">
        <v>0</v>
      </c>
      <c r="L2027" s="199">
        <f t="shared" si="272"/>
        <v>0</v>
      </c>
      <c r="M2027" s="200">
        <f t="shared" si="273"/>
        <v>0</v>
      </c>
      <c r="O2027" s="77" t="b">
        <f t="shared" si="268"/>
        <v>0</v>
      </c>
      <c r="P2027" s="77" t="b">
        <f t="shared" si="269"/>
        <v>0</v>
      </c>
      <c r="Q2027" s="77" t="b">
        <f t="shared" si="270"/>
        <v>0</v>
      </c>
      <c r="R2027" s="77">
        <f t="shared" si="271"/>
        <v>0</v>
      </c>
      <c r="T2027" s="77">
        <v>2016</v>
      </c>
    </row>
    <row r="2028" spans="1:20" s="5" customFormat="1" hidden="1" outlineLevel="1">
      <c r="A2028" s="29"/>
      <c r="B2028" s="606">
        <v>400</v>
      </c>
      <c r="C2028" s="607">
        <v>434</v>
      </c>
      <c r="D2028" s="109">
        <v>21</v>
      </c>
      <c r="E2028" s="147" t="s">
        <v>1532</v>
      </c>
      <c r="F2028" s="147" t="s">
        <v>1532</v>
      </c>
      <c r="G2028" s="904">
        <v>4</v>
      </c>
      <c r="H2028" s="44" t="s">
        <v>742</v>
      </c>
      <c r="I2028" s="320"/>
      <c r="J2028" s="521">
        <v>0</v>
      </c>
      <c r="K2028" s="58">
        <v>0</v>
      </c>
      <c r="L2028" s="199">
        <f t="shared" si="272"/>
        <v>0</v>
      </c>
      <c r="M2028" s="200">
        <f t="shared" si="273"/>
        <v>0</v>
      </c>
      <c r="O2028" s="77" t="b">
        <f t="shared" si="268"/>
        <v>0</v>
      </c>
      <c r="P2028" s="77" t="b">
        <f t="shared" si="269"/>
        <v>0</v>
      </c>
      <c r="Q2028" s="77" t="b">
        <f t="shared" si="270"/>
        <v>0</v>
      </c>
      <c r="R2028" s="77">
        <f t="shared" si="271"/>
        <v>0</v>
      </c>
      <c r="T2028" s="77">
        <v>2017</v>
      </c>
    </row>
    <row r="2029" spans="1:20" s="5" customFormat="1" hidden="1" outlineLevel="1">
      <c r="A2029" s="29"/>
      <c r="B2029" s="606">
        <v>400</v>
      </c>
      <c r="C2029" s="607">
        <v>434</v>
      </c>
      <c r="D2029" s="109">
        <v>22</v>
      </c>
      <c r="E2029" s="147" t="s">
        <v>1533</v>
      </c>
      <c r="F2029" s="147" t="s">
        <v>1533</v>
      </c>
      <c r="G2029" s="904">
        <v>6</v>
      </c>
      <c r="H2029" s="44" t="s">
        <v>742</v>
      </c>
      <c r="I2029" s="320"/>
      <c r="J2029" s="521">
        <v>0</v>
      </c>
      <c r="K2029" s="58">
        <v>0</v>
      </c>
      <c r="L2029" s="199">
        <f t="shared" si="272"/>
        <v>0</v>
      </c>
      <c r="M2029" s="200">
        <f t="shared" si="273"/>
        <v>0</v>
      </c>
      <c r="O2029" s="77" t="b">
        <f t="shared" si="268"/>
        <v>0</v>
      </c>
      <c r="P2029" s="77" t="b">
        <f t="shared" si="269"/>
        <v>0</v>
      </c>
      <c r="Q2029" s="77" t="b">
        <f t="shared" si="270"/>
        <v>0</v>
      </c>
      <c r="R2029" s="77">
        <f t="shared" si="271"/>
        <v>0</v>
      </c>
      <c r="T2029" s="77">
        <v>2018</v>
      </c>
    </row>
    <row r="2030" spans="1:20" s="5" customFormat="1" hidden="1" outlineLevel="1">
      <c r="A2030" s="29"/>
      <c r="B2030" s="606">
        <v>400</v>
      </c>
      <c r="C2030" s="607">
        <v>434</v>
      </c>
      <c r="D2030" s="109">
        <v>23</v>
      </c>
      <c r="E2030" s="147" t="s">
        <v>1534</v>
      </c>
      <c r="F2030" s="147" t="s">
        <v>1534</v>
      </c>
      <c r="G2030" s="904">
        <v>3</v>
      </c>
      <c r="H2030" s="44" t="s">
        <v>742</v>
      </c>
      <c r="I2030" s="320"/>
      <c r="J2030" s="521">
        <v>0</v>
      </c>
      <c r="K2030" s="58">
        <v>0</v>
      </c>
      <c r="L2030" s="199">
        <f t="shared" si="272"/>
        <v>0</v>
      </c>
      <c r="M2030" s="200">
        <f t="shared" si="273"/>
        <v>0</v>
      </c>
      <c r="O2030" s="77" t="b">
        <f t="shared" si="268"/>
        <v>0</v>
      </c>
      <c r="P2030" s="77" t="b">
        <f t="shared" si="269"/>
        <v>0</v>
      </c>
      <c r="Q2030" s="77" t="b">
        <f t="shared" si="270"/>
        <v>0</v>
      </c>
      <c r="R2030" s="77">
        <f t="shared" si="271"/>
        <v>0</v>
      </c>
      <c r="T2030" s="77">
        <v>2019</v>
      </c>
    </row>
    <row r="2031" spans="1:20" s="5" customFormat="1" hidden="1" outlineLevel="1">
      <c r="A2031" s="29"/>
      <c r="B2031" s="606">
        <v>400</v>
      </c>
      <c r="C2031" s="607">
        <v>434</v>
      </c>
      <c r="D2031" s="109">
        <v>24</v>
      </c>
      <c r="E2031" s="147" t="s">
        <v>1535</v>
      </c>
      <c r="F2031" s="147" t="s">
        <v>1535</v>
      </c>
      <c r="G2031" s="904">
        <v>2</v>
      </c>
      <c r="H2031" s="44" t="s">
        <v>742</v>
      </c>
      <c r="I2031" s="320"/>
      <c r="J2031" s="521">
        <v>0</v>
      </c>
      <c r="K2031" s="58">
        <v>0</v>
      </c>
      <c r="L2031" s="199">
        <f t="shared" si="272"/>
        <v>0</v>
      </c>
      <c r="M2031" s="200">
        <f t="shared" si="273"/>
        <v>0</v>
      </c>
      <c r="O2031" s="77" t="b">
        <f t="shared" si="268"/>
        <v>0</v>
      </c>
      <c r="P2031" s="77" t="b">
        <f t="shared" si="269"/>
        <v>0</v>
      </c>
      <c r="Q2031" s="77" t="b">
        <f t="shared" si="270"/>
        <v>0</v>
      </c>
      <c r="R2031" s="77">
        <f t="shared" si="271"/>
        <v>0</v>
      </c>
      <c r="T2031" s="77">
        <v>2020</v>
      </c>
    </row>
    <row r="2032" spans="1:20" s="5" customFormat="1" hidden="1" outlineLevel="1">
      <c r="A2032" s="29"/>
      <c r="B2032" s="606">
        <v>400</v>
      </c>
      <c r="C2032" s="607">
        <v>434</v>
      </c>
      <c r="D2032" s="109">
        <v>25</v>
      </c>
      <c r="E2032" s="147" t="s">
        <v>1536</v>
      </c>
      <c r="F2032" s="147" t="s">
        <v>1536</v>
      </c>
      <c r="G2032" s="904">
        <v>3</v>
      </c>
      <c r="H2032" s="44" t="s">
        <v>742</v>
      </c>
      <c r="I2032" s="320"/>
      <c r="J2032" s="521">
        <v>0</v>
      </c>
      <c r="K2032" s="58">
        <v>0</v>
      </c>
      <c r="L2032" s="199">
        <f t="shared" si="272"/>
        <v>0</v>
      </c>
      <c r="M2032" s="200">
        <f t="shared" si="273"/>
        <v>0</v>
      </c>
      <c r="O2032" s="77" t="b">
        <f t="shared" si="268"/>
        <v>0</v>
      </c>
      <c r="P2032" s="77" t="b">
        <f t="shared" si="269"/>
        <v>0</v>
      </c>
      <c r="Q2032" s="77" t="b">
        <f t="shared" si="270"/>
        <v>0</v>
      </c>
      <c r="R2032" s="77">
        <f t="shared" si="271"/>
        <v>0</v>
      </c>
      <c r="T2032" s="77">
        <v>2021</v>
      </c>
    </row>
    <row r="2033" spans="1:20" s="5" customFormat="1" hidden="1" outlineLevel="1">
      <c r="A2033" s="29"/>
      <c r="B2033" s="606">
        <v>400</v>
      </c>
      <c r="C2033" s="607">
        <v>434</v>
      </c>
      <c r="D2033" s="109">
        <v>26</v>
      </c>
      <c r="E2033" s="147" t="s">
        <v>1537</v>
      </c>
      <c r="F2033" s="147" t="s">
        <v>1537</v>
      </c>
      <c r="G2033" s="904">
        <v>7</v>
      </c>
      <c r="H2033" s="44" t="s">
        <v>742</v>
      </c>
      <c r="I2033" s="320"/>
      <c r="J2033" s="521">
        <v>0</v>
      </c>
      <c r="K2033" s="58">
        <v>0</v>
      </c>
      <c r="L2033" s="199">
        <f t="shared" si="272"/>
        <v>0</v>
      </c>
      <c r="M2033" s="200">
        <f t="shared" si="273"/>
        <v>0</v>
      </c>
      <c r="O2033" s="77" t="b">
        <f t="shared" si="268"/>
        <v>0</v>
      </c>
      <c r="P2033" s="77" t="b">
        <f t="shared" si="269"/>
        <v>0</v>
      </c>
      <c r="Q2033" s="77" t="b">
        <f t="shared" si="270"/>
        <v>0</v>
      </c>
      <c r="R2033" s="77">
        <f t="shared" si="271"/>
        <v>0</v>
      </c>
      <c r="T2033" s="77">
        <v>2022</v>
      </c>
    </row>
    <row r="2034" spans="1:20" s="5" customFormat="1" hidden="1" outlineLevel="1">
      <c r="A2034" s="29"/>
      <c r="B2034" s="606">
        <v>400</v>
      </c>
      <c r="C2034" s="607">
        <v>434</v>
      </c>
      <c r="D2034" s="109">
        <v>27</v>
      </c>
      <c r="E2034" s="147" t="s">
        <v>1538</v>
      </c>
      <c r="F2034" s="147" t="s">
        <v>1538</v>
      </c>
      <c r="G2034" s="904">
        <v>4</v>
      </c>
      <c r="H2034" s="44" t="s">
        <v>742</v>
      </c>
      <c r="I2034" s="320"/>
      <c r="J2034" s="521">
        <v>0</v>
      </c>
      <c r="K2034" s="58">
        <v>0</v>
      </c>
      <c r="L2034" s="199">
        <f t="shared" si="272"/>
        <v>0</v>
      </c>
      <c r="M2034" s="200">
        <f t="shared" si="273"/>
        <v>0</v>
      </c>
      <c r="O2034" s="77" t="b">
        <f t="shared" si="268"/>
        <v>0</v>
      </c>
      <c r="P2034" s="77" t="b">
        <f t="shared" si="269"/>
        <v>0</v>
      </c>
      <c r="Q2034" s="77" t="b">
        <f t="shared" si="270"/>
        <v>0</v>
      </c>
      <c r="R2034" s="77">
        <f t="shared" si="271"/>
        <v>0</v>
      </c>
      <c r="T2034" s="77">
        <v>2023</v>
      </c>
    </row>
    <row r="2035" spans="1:20" s="5" customFormat="1" hidden="1" outlineLevel="1">
      <c r="A2035" s="29"/>
      <c r="B2035" s="606">
        <v>400</v>
      </c>
      <c r="C2035" s="607">
        <v>434</v>
      </c>
      <c r="D2035" s="109">
        <v>28</v>
      </c>
      <c r="E2035" s="147" t="s">
        <v>1539</v>
      </c>
      <c r="F2035" s="147" t="s">
        <v>1539</v>
      </c>
      <c r="G2035" s="904">
        <v>9</v>
      </c>
      <c r="H2035" s="44" t="s">
        <v>742</v>
      </c>
      <c r="I2035" s="320"/>
      <c r="J2035" s="521">
        <v>0</v>
      </c>
      <c r="K2035" s="58">
        <v>0</v>
      </c>
      <c r="L2035" s="199">
        <f t="shared" si="272"/>
        <v>0</v>
      </c>
      <c r="M2035" s="200">
        <f t="shared" si="273"/>
        <v>0</v>
      </c>
      <c r="O2035" s="77" t="b">
        <f t="shared" si="268"/>
        <v>0</v>
      </c>
      <c r="P2035" s="77" t="b">
        <f t="shared" si="269"/>
        <v>0</v>
      </c>
      <c r="Q2035" s="77" t="b">
        <f t="shared" si="270"/>
        <v>0</v>
      </c>
      <c r="R2035" s="77">
        <f t="shared" si="271"/>
        <v>0</v>
      </c>
      <c r="T2035" s="77">
        <v>2024</v>
      </c>
    </row>
    <row r="2036" spans="1:20" s="5" customFormat="1" hidden="1" outlineLevel="1">
      <c r="A2036" s="29"/>
      <c r="B2036" s="606">
        <v>400</v>
      </c>
      <c r="C2036" s="607">
        <v>434</v>
      </c>
      <c r="D2036" s="109">
        <v>29</v>
      </c>
      <c r="E2036" s="147" t="s">
        <v>1540</v>
      </c>
      <c r="F2036" s="147" t="s">
        <v>1540</v>
      </c>
      <c r="G2036" s="904">
        <v>37</v>
      </c>
      <c r="H2036" s="44" t="s">
        <v>742</v>
      </c>
      <c r="I2036" s="320"/>
      <c r="J2036" s="521">
        <v>0</v>
      </c>
      <c r="K2036" s="58">
        <v>0</v>
      </c>
      <c r="L2036" s="199">
        <f t="shared" si="272"/>
        <v>0</v>
      </c>
      <c r="M2036" s="200">
        <f t="shared" si="273"/>
        <v>0</v>
      </c>
      <c r="O2036" s="77" t="b">
        <f t="shared" si="268"/>
        <v>0</v>
      </c>
      <c r="P2036" s="77" t="b">
        <f t="shared" si="269"/>
        <v>0</v>
      </c>
      <c r="Q2036" s="77" t="b">
        <f t="shared" si="270"/>
        <v>0</v>
      </c>
      <c r="R2036" s="77">
        <f t="shared" si="271"/>
        <v>0</v>
      </c>
      <c r="T2036" s="77">
        <v>2025</v>
      </c>
    </row>
    <row r="2037" spans="1:20" s="5" customFormat="1" hidden="1" outlineLevel="1">
      <c r="A2037" s="29"/>
      <c r="B2037" s="606">
        <v>400</v>
      </c>
      <c r="C2037" s="607">
        <v>434</v>
      </c>
      <c r="D2037" s="109">
        <v>30</v>
      </c>
      <c r="E2037" s="147" t="s">
        <v>1541</v>
      </c>
      <c r="F2037" s="147" t="s">
        <v>1541</v>
      </c>
      <c r="G2037" s="904">
        <v>17</v>
      </c>
      <c r="H2037" s="44" t="s">
        <v>742</v>
      </c>
      <c r="I2037" s="320"/>
      <c r="J2037" s="521">
        <v>0</v>
      </c>
      <c r="K2037" s="58">
        <v>0</v>
      </c>
      <c r="L2037" s="199">
        <f t="shared" si="272"/>
        <v>0</v>
      </c>
      <c r="M2037" s="200">
        <f t="shared" si="273"/>
        <v>0</v>
      </c>
      <c r="O2037" s="77" t="b">
        <f t="shared" si="268"/>
        <v>0</v>
      </c>
      <c r="P2037" s="77" t="b">
        <f t="shared" si="269"/>
        <v>0</v>
      </c>
      <c r="Q2037" s="77" t="b">
        <f t="shared" si="270"/>
        <v>0</v>
      </c>
      <c r="R2037" s="77">
        <f t="shared" si="271"/>
        <v>0</v>
      </c>
      <c r="T2037" s="77">
        <v>2026</v>
      </c>
    </row>
    <row r="2038" spans="1:20" s="5" customFormat="1" hidden="1" outlineLevel="1">
      <c r="A2038" s="29"/>
      <c r="B2038" s="606">
        <v>400</v>
      </c>
      <c r="C2038" s="607">
        <v>434</v>
      </c>
      <c r="D2038" s="109">
        <v>31</v>
      </c>
      <c r="E2038" s="147" t="s">
        <v>1542</v>
      </c>
      <c r="F2038" s="147" t="s">
        <v>1542</v>
      </c>
      <c r="G2038" s="904">
        <v>4</v>
      </c>
      <c r="H2038" s="44" t="s">
        <v>742</v>
      </c>
      <c r="I2038" s="320"/>
      <c r="J2038" s="521">
        <v>0</v>
      </c>
      <c r="K2038" s="58">
        <v>0</v>
      </c>
      <c r="L2038" s="199">
        <f t="shared" si="272"/>
        <v>0</v>
      </c>
      <c r="M2038" s="200">
        <f t="shared" si="273"/>
        <v>0</v>
      </c>
      <c r="O2038" s="77" t="b">
        <f t="shared" si="268"/>
        <v>0</v>
      </c>
      <c r="P2038" s="77" t="b">
        <f t="shared" si="269"/>
        <v>0</v>
      </c>
      <c r="Q2038" s="77" t="b">
        <f t="shared" si="270"/>
        <v>0</v>
      </c>
      <c r="R2038" s="77">
        <f t="shared" si="271"/>
        <v>0</v>
      </c>
      <c r="T2038" s="77">
        <v>2027</v>
      </c>
    </row>
    <row r="2039" spans="1:20" s="5" customFormat="1" hidden="1" outlineLevel="1">
      <c r="A2039" s="29"/>
      <c r="B2039" s="606">
        <v>400</v>
      </c>
      <c r="C2039" s="607">
        <v>434</v>
      </c>
      <c r="D2039" s="109">
        <v>32</v>
      </c>
      <c r="E2039" s="147" t="s">
        <v>1543</v>
      </c>
      <c r="F2039" s="147" t="s">
        <v>1543</v>
      </c>
      <c r="G2039" s="904">
        <v>4</v>
      </c>
      <c r="H2039" s="44" t="s">
        <v>742</v>
      </c>
      <c r="I2039" s="320"/>
      <c r="J2039" s="521">
        <v>0</v>
      </c>
      <c r="K2039" s="58">
        <v>0</v>
      </c>
      <c r="L2039" s="199">
        <f t="shared" si="272"/>
        <v>0</v>
      </c>
      <c r="M2039" s="200">
        <f t="shared" si="273"/>
        <v>0</v>
      </c>
      <c r="O2039" s="77" t="b">
        <f t="shared" si="268"/>
        <v>0</v>
      </c>
      <c r="P2039" s="77" t="b">
        <f t="shared" si="269"/>
        <v>0</v>
      </c>
      <c r="Q2039" s="77" t="b">
        <f t="shared" si="270"/>
        <v>0</v>
      </c>
      <c r="R2039" s="77">
        <f t="shared" si="271"/>
        <v>0</v>
      </c>
      <c r="T2039" s="77">
        <v>2028</v>
      </c>
    </row>
    <row r="2040" spans="1:20" s="5" customFormat="1" hidden="1" outlineLevel="1">
      <c r="A2040" s="29"/>
      <c r="B2040" s="606">
        <v>400</v>
      </c>
      <c r="C2040" s="607">
        <v>434</v>
      </c>
      <c r="D2040" s="109">
        <v>33</v>
      </c>
      <c r="E2040" s="147" t="s">
        <v>1544</v>
      </c>
      <c r="F2040" s="147" t="s">
        <v>1544</v>
      </c>
      <c r="G2040" s="904">
        <v>18</v>
      </c>
      <c r="H2040" s="44" t="s">
        <v>742</v>
      </c>
      <c r="I2040" s="320"/>
      <c r="J2040" s="521">
        <v>0</v>
      </c>
      <c r="K2040" s="58">
        <v>0</v>
      </c>
      <c r="L2040" s="199">
        <f t="shared" si="272"/>
        <v>0</v>
      </c>
      <c r="M2040" s="200">
        <f t="shared" si="273"/>
        <v>0</v>
      </c>
      <c r="O2040" s="77" t="b">
        <f t="shared" si="268"/>
        <v>0</v>
      </c>
      <c r="P2040" s="77" t="b">
        <f t="shared" si="269"/>
        <v>0</v>
      </c>
      <c r="Q2040" s="77" t="b">
        <f t="shared" si="270"/>
        <v>0</v>
      </c>
      <c r="R2040" s="77">
        <f t="shared" si="271"/>
        <v>0</v>
      </c>
      <c r="T2040" s="77">
        <v>2029</v>
      </c>
    </row>
    <row r="2041" spans="1:20" s="5" customFormat="1" ht="22.5" hidden="1" outlineLevel="1">
      <c r="A2041" s="29"/>
      <c r="B2041" s="606">
        <v>400</v>
      </c>
      <c r="C2041" s="607">
        <v>434</v>
      </c>
      <c r="D2041" s="109">
        <v>34</v>
      </c>
      <c r="E2041" s="147" t="s">
        <v>1545</v>
      </c>
      <c r="F2041" s="147" t="s">
        <v>1546</v>
      </c>
      <c r="G2041" s="904">
        <v>6</v>
      </c>
      <c r="H2041" s="44" t="s">
        <v>742</v>
      </c>
      <c r="I2041" s="320"/>
      <c r="J2041" s="521">
        <v>0</v>
      </c>
      <c r="K2041" s="58">
        <v>0</v>
      </c>
      <c r="L2041" s="199">
        <f t="shared" si="272"/>
        <v>0</v>
      </c>
      <c r="M2041" s="200">
        <f t="shared" si="273"/>
        <v>0</v>
      </c>
      <c r="O2041" s="77" t="b">
        <f t="shared" si="268"/>
        <v>0</v>
      </c>
      <c r="P2041" s="77" t="b">
        <f t="shared" si="269"/>
        <v>0</v>
      </c>
      <c r="Q2041" s="77" t="b">
        <f t="shared" si="270"/>
        <v>0</v>
      </c>
      <c r="R2041" s="77">
        <f t="shared" si="271"/>
        <v>0</v>
      </c>
      <c r="T2041" s="77">
        <v>2030</v>
      </c>
    </row>
    <row r="2042" spans="1:20" s="5" customFormat="1" ht="22.5" hidden="1" outlineLevel="1">
      <c r="A2042" s="29"/>
      <c r="B2042" s="606">
        <v>400</v>
      </c>
      <c r="C2042" s="607">
        <v>434</v>
      </c>
      <c r="D2042" s="109">
        <v>35</v>
      </c>
      <c r="E2042" s="147" t="s">
        <v>1547</v>
      </c>
      <c r="F2042" s="147" t="s">
        <v>1548</v>
      </c>
      <c r="G2042" s="904">
        <v>6</v>
      </c>
      <c r="H2042" s="44" t="s">
        <v>742</v>
      </c>
      <c r="I2042" s="320"/>
      <c r="J2042" s="521">
        <v>0</v>
      </c>
      <c r="K2042" s="58">
        <v>0</v>
      </c>
      <c r="L2042" s="199">
        <f t="shared" si="272"/>
        <v>0</v>
      </c>
      <c r="M2042" s="200">
        <f t="shared" si="273"/>
        <v>0</v>
      </c>
      <c r="O2042" s="77" t="b">
        <f t="shared" si="268"/>
        <v>0</v>
      </c>
      <c r="P2042" s="77" t="b">
        <f t="shared" si="269"/>
        <v>0</v>
      </c>
      <c r="Q2042" s="77" t="b">
        <f t="shared" si="270"/>
        <v>0</v>
      </c>
      <c r="R2042" s="77">
        <f t="shared" si="271"/>
        <v>0</v>
      </c>
      <c r="T2042" s="77">
        <v>2031</v>
      </c>
    </row>
    <row r="2043" spans="1:20" s="5" customFormat="1" ht="22.5" hidden="1" outlineLevel="1">
      <c r="A2043" s="29"/>
      <c r="B2043" s="606">
        <v>400</v>
      </c>
      <c r="C2043" s="607">
        <v>434</v>
      </c>
      <c r="D2043" s="109">
        <v>36</v>
      </c>
      <c r="E2043" s="147" t="s">
        <v>1549</v>
      </c>
      <c r="F2043" s="147" t="s">
        <v>1550</v>
      </c>
      <c r="G2043" s="904">
        <v>2</v>
      </c>
      <c r="H2043" s="44" t="s">
        <v>742</v>
      </c>
      <c r="I2043" s="320"/>
      <c r="J2043" s="521">
        <v>0</v>
      </c>
      <c r="K2043" s="58">
        <v>0</v>
      </c>
      <c r="L2043" s="199">
        <f t="shared" si="272"/>
        <v>0</v>
      </c>
      <c r="M2043" s="200">
        <f t="shared" si="273"/>
        <v>0</v>
      </c>
      <c r="O2043" s="77" t="b">
        <f t="shared" si="268"/>
        <v>0</v>
      </c>
      <c r="P2043" s="77" t="b">
        <f t="shared" si="269"/>
        <v>0</v>
      </c>
      <c r="Q2043" s="77" t="b">
        <f t="shared" si="270"/>
        <v>0</v>
      </c>
      <c r="R2043" s="77">
        <f t="shared" si="271"/>
        <v>0</v>
      </c>
      <c r="T2043" s="77">
        <v>2032</v>
      </c>
    </row>
    <row r="2044" spans="1:20" s="5" customFormat="1" ht="22.5" hidden="1" outlineLevel="1">
      <c r="A2044" s="29"/>
      <c r="B2044" s="606">
        <v>400</v>
      </c>
      <c r="C2044" s="607">
        <v>434</v>
      </c>
      <c r="D2044" s="109">
        <v>37</v>
      </c>
      <c r="E2044" s="147" t="s">
        <v>1551</v>
      </c>
      <c r="F2044" s="147" t="s">
        <v>1552</v>
      </c>
      <c r="G2044" s="904">
        <v>2</v>
      </c>
      <c r="H2044" s="44" t="s">
        <v>742</v>
      </c>
      <c r="I2044" s="320"/>
      <c r="J2044" s="521">
        <v>0</v>
      </c>
      <c r="K2044" s="58">
        <v>0</v>
      </c>
      <c r="L2044" s="199">
        <f t="shared" si="272"/>
        <v>0</v>
      </c>
      <c r="M2044" s="200">
        <f t="shared" si="273"/>
        <v>0</v>
      </c>
      <c r="O2044" s="77" t="b">
        <f t="shared" si="268"/>
        <v>0</v>
      </c>
      <c r="P2044" s="77" t="b">
        <f t="shared" si="269"/>
        <v>0</v>
      </c>
      <c r="Q2044" s="77" t="b">
        <f t="shared" si="270"/>
        <v>0</v>
      </c>
      <c r="R2044" s="77">
        <f t="shared" si="271"/>
        <v>0</v>
      </c>
      <c r="T2044" s="77">
        <v>2033</v>
      </c>
    </row>
    <row r="2045" spans="1:20" s="5" customFormat="1" ht="22.5" hidden="1" outlineLevel="1">
      <c r="A2045" s="29"/>
      <c r="B2045" s="606">
        <v>400</v>
      </c>
      <c r="C2045" s="607">
        <v>434</v>
      </c>
      <c r="D2045" s="109">
        <v>38</v>
      </c>
      <c r="E2045" s="147" t="s">
        <v>1553</v>
      </c>
      <c r="F2045" s="147" t="s">
        <v>1554</v>
      </c>
      <c r="G2045" s="904">
        <v>6</v>
      </c>
      <c r="H2045" s="44" t="s">
        <v>742</v>
      </c>
      <c r="I2045" s="320"/>
      <c r="J2045" s="521">
        <v>0</v>
      </c>
      <c r="K2045" s="58">
        <v>0</v>
      </c>
      <c r="L2045" s="199">
        <f t="shared" si="272"/>
        <v>0</v>
      </c>
      <c r="M2045" s="200">
        <f t="shared" si="273"/>
        <v>0</v>
      </c>
      <c r="O2045" s="77" t="b">
        <f t="shared" si="268"/>
        <v>0</v>
      </c>
      <c r="P2045" s="77" t="b">
        <f t="shared" si="269"/>
        <v>0</v>
      </c>
      <c r="Q2045" s="77" t="b">
        <f t="shared" si="270"/>
        <v>0</v>
      </c>
      <c r="R2045" s="77">
        <f t="shared" si="271"/>
        <v>0</v>
      </c>
      <c r="T2045" s="77">
        <v>2034</v>
      </c>
    </row>
    <row r="2046" spans="1:20" s="5" customFormat="1" ht="22.5" hidden="1" outlineLevel="1">
      <c r="A2046" s="29"/>
      <c r="B2046" s="606">
        <v>400</v>
      </c>
      <c r="C2046" s="607">
        <v>434</v>
      </c>
      <c r="D2046" s="109">
        <v>39</v>
      </c>
      <c r="E2046" s="147" t="s">
        <v>1555</v>
      </c>
      <c r="F2046" s="147" t="s">
        <v>1556</v>
      </c>
      <c r="G2046" s="904">
        <v>7</v>
      </c>
      <c r="H2046" s="44" t="s">
        <v>742</v>
      </c>
      <c r="I2046" s="320"/>
      <c r="J2046" s="521">
        <v>0</v>
      </c>
      <c r="K2046" s="58">
        <v>0</v>
      </c>
      <c r="L2046" s="199">
        <f t="shared" si="272"/>
        <v>0</v>
      </c>
      <c r="M2046" s="200">
        <f t="shared" si="273"/>
        <v>0</v>
      </c>
      <c r="O2046" s="77" t="b">
        <f t="shared" si="268"/>
        <v>0</v>
      </c>
      <c r="P2046" s="77" t="b">
        <f t="shared" si="269"/>
        <v>0</v>
      </c>
      <c r="Q2046" s="77" t="b">
        <f t="shared" si="270"/>
        <v>0</v>
      </c>
      <c r="R2046" s="77">
        <f t="shared" si="271"/>
        <v>0</v>
      </c>
      <c r="T2046" s="77">
        <v>2035</v>
      </c>
    </row>
    <row r="2047" spans="1:20" s="5" customFormat="1" ht="22.5" hidden="1" outlineLevel="1">
      <c r="A2047" s="29"/>
      <c r="B2047" s="606">
        <v>400</v>
      </c>
      <c r="C2047" s="607">
        <v>434</v>
      </c>
      <c r="D2047" s="109">
        <v>40</v>
      </c>
      <c r="E2047" s="147" t="s">
        <v>1557</v>
      </c>
      <c r="F2047" s="147" t="s">
        <v>1558</v>
      </c>
      <c r="G2047" s="904">
        <v>1</v>
      </c>
      <c r="H2047" s="44" t="s">
        <v>742</v>
      </c>
      <c r="I2047" s="320"/>
      <c r="J2047" s="521">
        <v>0</v>
      </c>
      <c r="K2047" s="58">
        <v>0</v>
      </c>
      <c r="L2047" s="199">
        <f t="shared" si="272"/>
        <v>0</v>
      </c>
      <c r="M2047" s="200">
        <f t="shared" si="273"/>
        <v>0</v>
      </c>
      <c r="O2047" s="77" t="b">
        <f t="shared" si="268"/>
        <v>0</v>
      </c>
      <c r="P2047" s="77" t="b">
        <f t="shared" si="269"/>
        <v>0</v>
      </c>
      <c r="Q2047" s="77" t="b">
        <f t="shared" si="270"/>
        <v>0</v>
      </c>
      <c r="R2047" s="77">
        <f t="shared" si="271"/>
        <v>0</v>
      </c>
      <c r="T2047" s="77">
        <v>2036</v>
      </c>
    </row>
    <row r="2048" spans="1:20" s="5" customFormat="1" ht="22.5" hidden="1" outlineLevel="1">
      <c r="A2048" s="29"/>
      <c r="B2048" s="606">
        <v>400</v>
      </c>
      <c r="C2048" s="607">
        <v>434</v>
      </c>
      <c r="D2048" s="109">
        <v>41</v>
      </c>
      <c r="E2048" s="147" t="s">
        <v>1559</v>
      </c>
      <c r="F2048" s="147" t="s">
        <v>1560</v>
      </c>
      <c r="G2048" s="904">
        <v>3</v>
      </c>
      <c r="H2048" s="44" t="s">
        <v>742</v>
      </c>
      <c r="I2048" s="320"/>
      <c r="J2048" s="521">
        <v>0</v>
      </c>
      <c r="K2048" s="58">
        <v>0</v>
      </c>
      <c r="L2048" s="199">
        <f t="shared" si="272"/>
        <v>0</v>
      </c>
      <c r="M2048" s="200">
        <f t="shared" si="273"/>
        <v>0</v>
      </c>
      <c r="O2048" s="77" t="b">
        <f t="shared" si="268"/>
        <v>0</v>
      </c>
      <c r="P2048" s="77" t="b">
        <f t="shared" si="269"/>
        <v>0</v>
      </c>
      <c r="Q2048" s="77" t="b">
        <f t="shared" si="270"/>
        <v>0</v>
      </c>
      <c r="R2048" s="77">
        <f t="shared" si="271"/>
        <v>0</v>
      </c>
      <c r="T2048" s="77">
        <v>2037</v>
      </c>
    </row>
    <row r="2049" spans="1:20" s="5" customFormat="1" ht="22.5" hidden="1" outlineLevel="1">
      <c r="A2049" s="29"/>
      <c r="B2049" s="606">
        <v>400</v>
      </c>
      <c r="C2049" s="607">
        <v>434</v>
      </c>
      <c r="D2049" s="109">
        <v>42</v>
      </c>
      <c r="E2049" s="147" t="s">
        <v>1561</v>
      </c>
      <c r="F2049" s="147" t="s">
        <v>1562</v>
      </c>
      <c r="G2049" s="904">
        <v>1</v>
      </c>
      <c r="H2049" s="44" t="s">
        <v>742</v>
      </c>
      <c r="I2049" s="320"/>
      <c r="J2049" s="521">
        <v>0</v>
      </c>
      <c r="K2049" s="58">
        <v>0</v>
      </c>
      <c r="L2049" s="199">
        <f t="shared" si="272"/>
        <v>0</v>
      </c>
      <c r="M2049" s="200">
        <f t="shared" si="273"/>
        <v>0</v>
      </c>
      <c r="O2049" s="77" t="b">
        <f t="shared" si="268"/>
        <v>0</v>
      </c>
      <c r="P2049" s="77" t="b">
        <f t="shared" si="269"/>
        <v>0</v>
      </c>
      <c r="Q2049" s="77" t="b">
        <f t="shared" si="270"/>
        <v>0</v>
      </c>
      <c r="R2049" s="77">
        <f t="shared" si="271"/>
        <v>0</v>
      </c>
      <c r="T2049" s="77">
        <v>2038</v>
      </c>
    </row>
    <row r="2050" spans="1:20" s="5" customFormat="1" ht="22.5" hidden="1" outlineLevel="1">
      <c r="A2050" s="29"/>
      <c r="B2050" s="606">
        <v>400</v>
      </c>
      <c r="C2050" s="607">
        <v>434</v>
      </c>
      <c r="D2050" s="109">
        <v>43</v>
      </c>
      <c r="E2050" s="147" t="s">
        <v>1563</v>
      </c>
      <c r="F2050" s="147" t="s">
        <v>1564</v>
      </c>
      <c r="G2050" s="904">
        <v>4</v>
      </c>
      <c r="H2050" s="44" t="s">
        <v>742</v>
      </c>
      <c r="I2050" s="320"/>
      <c r="J2050" s="521">
        <v>0</v>
      </c>
      <c r="K2050" s="58">
        <v>0</v>
      </c>
      <c r="L2050" s="199">
        <f t="shared" si="272"/>
        <v>0</v>
      </c>
      <c r="M2050" s="200">
        <f t="shared" si="273"/>
        <v>0</v>
      </c>
      <c r="O2050" s="77" t="b">
        <f t="shared" si="268"/>
        <v>0</v>
      </c>
      <c r="P2050" s="77" t="b">
        <f t="shared" si="269"/>
        <v>0</v>
      </c>
      <c r="Q2050" s="77" t="b">
        <f t="shared" si="270"/>
        <v>0</v>
      </c>
      <c r="R2050" s="77">
        <f t="shared" si="271"/>
        <v>0</v>
      </c>
      <c r="T2050" s="77">
        <v>2039</v>
      </c>
    </row>
    <row r="2051" spans="1:20" s="5" customFormat="1" ht="22.5" hidden="1" outlineLevel="1">
      <c r="A2051" s="29"/>
      <c r="B2051" s="606">
        <v>400</v>
      </c>
      <c r="C2051" s="607">
        <v>434</v>
      </c>
      <c r="D2051" s="109">
        <v>44</v>
      </c>
      <c r="E2051" s="147" t="s">
        <v>1563</v>
      </c>
      <c r="F2051" s="147" t="s">
        <v>1564</v>
      </c>
      <c r="G2051" s="904">
        <v>4</v>
      </c>
      <c r="H2051" s="44" t="s">
        <v>742</v>
      </c>
      <c r="I2051" s="320"/>
      <c r="J2051" s="521">
        <v>0</v>
      </c>
      <c r="K2051" s="58">
        <v>0</v>
      </c>
      <c r="L2051" s="199">
        <f t="shared" si="272"/>
        <v>0</v>
      </c>
      <c r="M2051" s="200">
        <f t="shared" si="273"/>
        <v>0</v>
      </c>
      <c r="O2051" s="77" t="b">
        <f t="shared" si="268"/>
        <v>0</v>
      </c>
      <c r="P2051" s="77" t="b">
        <f t="shared" si="269"/>
        <v>0</v>
      </c>
      <c r="Q2051" s="77" t="b">
        <f t="shared" si="270"/>
        <v>0</v>
      </c>
      <c r="R2051" s="77">
        <f t="shared" si="271"/>
        <v>0</v>
      </c>
      <c r="T2051" s="77">
        <v>2040</v>
      </c>
    </row>
    <row r="2052" spans="1:20" s="5" customFormat="1" ht="22.5" hidden="1" outlineLevel="1">
      <c r="A2052" s="29"/>
      <c r="B2052" s="606">
        <v>400</v>
      </c>
      <c r="C2052" s="607">
        <v>434</v>
      </c>
      <c r="D2052" s="109">
        <v>45</v>
      </c>
      <c r="E2052" s="147" t="s">
        <v>1565</v>
      </c>
      <c r="F2052" s="147" t="s">
        <v>1566</v>
      </c>
      <c r="G2052" s="904">
        <v>1</v>
      </c>
      <c r="H2052" s="44" t="s">
        <v>742</v>
      </c>
      <c r="I2052" s="320"/>
      <c r="J2052" s="521">
        <v>0</v>
      </c>
      <c r="K2052" s="58">
        <v>0</v>
      </c>
      <c r="L2052" s="199">
        <f t="shared" si="272"/>
        <v>0</v>
      </c>
      <c r="M2052" s="200">
        <f t="shared" si="273"/>
        <v>0</v>
      </c>
      <c r="O2052" s="77" t="b">
        <f t="shared" si="268"/>
        <v>0</v>
      </c>
      <c r="P2052" s="77" t="b">
        <f t="shared" si="269"/>
        <v>0</v>
      </c>
      <c r="Q2052" s="77" t="b">
        <f t="shared" si="270"/>
        <v>0</v>
      </c>
      <c r="R2052" s="77">
        <f t="shared" si="271"/>
        <v>0</v>
      </c>
      <c r="T2052" s="77">
        <v>2041</v>
      </c>
    </row>
    <row r="2053" spans="1:20" s="5" customFormat="1" ht="22.5" hidden="1" outlineLevel="1">
      <c r="A2053" s="29"/>
      <c r="B2053" s="606">
        <v>400</v>
      </c>
      <c r="C2053" s="607">
        <v>434</v>
      </c>
      <c r="D2053" s="109">
        <v>46</v>
      </c>
      <c r="E2053" s="147" t="s">
        <v>1567</v>
      </c>
      <c r="F2053" s="147" t="s">
        <v>1568</v>
      </c>
      <c r="G2053" s="904">
        <v>1</v>
      </c>
      <c r="H2053" s="44" t="s">
        <v>742</v>
      </c>
      <c r="I2053" s="320"/>
      <c r="J2053" s="521">
        <v>0</v>
      </c>
      <c r="K2053" s="58">
        <v>0</v>
      </c>
      <c r="L2053" s="199">
        <f t="shared" si="272"/>
        <v>0</v>
      </c>
      <c r="M2053" s="200">
        <f t="shared" si="273"/>
        <v>0</v>
      </c>
      <c r="O2053" s="77" t="b">
        <f t="shared" si="268"/>
        <v>0</v>
      </c>
      <c r="P2053" s="77" t="b">
        <f t="shared" si="269"/>
        <v>0</v>
      </c>
      <c r="Q2053" s="77" t="b">
        <f t="shared" si="270"/>
        <v>0</v>
      </c>
      <c r="R2053" s="77">
        <f t="shared" si="271"/>
        <v>0</v>
      </c>
      <c r="T2053" s="77">
        <v>2042</v>
      </c>
    </row>
    <row r="2054" spans="1:20" s="5" customFormat="1" ht="22.5" hidden="1" outlineLevel="1">
      <c r="A2054" s="29"/>
      <c r="B2054" s="606">
        <v>400</v>
      </c>
      <c r="C2054" s="607">
        <v>434</v>
      </c>
      <c r="D2054" s="109">
        <v>47</v>
      </c>
      <c r="E2054" s="147" t="s">
        <v>1569</v>
      </c>
      <c r="F2054" s="147" t="s">
        <v>1570</v>
      </c>
      <c r="G2054" s="904">
        <v>1</v>
      </c>
      <c r="H2054" s="44" t="s">
        <v>742</v>
      </c>
      <c r="I2054" s="320"/>
      <c r="J2054" s="521">
        <v>0</v>
      </c>
      <c r="K2054" s="58">
        <v>0</v>
      </c>
      <c r="L2054" s="199">
        <f t="shared" si="272"/>
        <v>0</v>
      </c>
      <c r="M2054" s="200">
        <f t="shared" si="273"/>
        <v>0</v>
      </c>
      <c r="O2054" s="77" t="b">
        <f t="shared" si="268"/>
        <v>0</v>
      </c>
      <c r="P2054" s="77" t="b">
        <f t="shared" si="269"/>
        <v>0</v>
      </c>
      <c r="Q2054" s="77" t="b">
        <f t="shared" si="270"/>
        <v>0</v>
      </c>
      <c r="R2054" s="77">
        <f t="shared" si="271"/>
        <v>0</v>
      </c>
      <c r="T2054" s="77">
        <v>2043</v>
      </c>
    </row>
    <row r="2055" spans="1:20" s="5" customFormat="1" ht="22.5" hidden="1" outlineLevel="1">
      <c r="A2055" s="29"/>
      <c r="B2055" s="606">
        <v>400</v>
      </c>
      <c r="C2055" s="607">
        <v>434</v>
      </c>
      <c r="D2055" s="109">
        <v>48</v>
      </c>
      <c r="E2055" s="147" t="s">
        <v>1571</v>
      </c>
      <c r="F2055" s="147" t="s">
        <v>1572</v>
      </c>
      <c r="G2055" s="904">
        <v>1</v>
      </c>
      <c r="H2055" s="44" t="s">
        <v>742</v>
      </c>
      <c r="I2055" s="320"/>
      <c r="J2055" s="521">
        <v>0</v>
      </c>
      <c r="K2055" s="58">
        <v>0</v>
      </c>
      <c r="L2055" s="199">
        <f t="shared" si="272"/>
        <v>0</v>
      </c>
      <c r="M2055" s="200">
        <f t="shared" si="273"/>
        <v>0</v>
      </c>
      <c r="O2055" s="77" t="b">
        <f t="shared" si="268"/>
        <v>0</v>
      </c>
      <c r="P2055" s="77" t="b">
        <f t="shared" si="269"/>
        <v>0</v>
      </c>
      <c r="Q2055" s="77" t="b">
        <f t="shared" si="270"/>
        <v>0</v>
      </c>
      <c r="R2055" s="77">
        <f t="shared" si="271"/>
        <v>0</v>
      </c>
      <c r="T2055" s="77">
        <v>2044</v>
      </c>
    </row>
    <row r="2056" spans="1:20" s="5" customFormat="1" ht="22.5" hidden="1" outlineLevel="1">
      <c r="A2056" s="29"/>
      <c r="B2056" s="606">
        <v>400</v>
      </c>
      <c r="C2056" s="607">
        <v>434</v>
      </c>
      <c r="D2056" s="109">
        <v>49</v>
      </c>
      <c r="E2056" s="147" t="s">
        <v>1573</v>
      </c>
      <c r="F2056" s="147" t="s">
        <v>1574</v>
      </c>
      <c r="G2056" s="904">
        <v>1</v>
      </c>
      <c r="H2056" s="44" t="s">
        <v>742</v>
      </c>
      <c r="I2056" s="320"/>
      <c r="J2056" s="521">
        <v>0</v>
      </c>
      <c r="K2056" s="58">
        <v>0</v>
      </c>
      <c r="L2056" s="199">
        <f t="shared" si="272"/>
        <v>0</v>
      </c>
      <c r="M2056" s="200">
        <f t="shared" si="273"/>
        <v>0</v>
      </c>
      <c r="O2056" s="77" t="b">
        <f t="shared" si="268"/>
        <v>0</v>
      </c>
      <c r="P2056" s="77" t="b">
        <f t="shared" si="269"/>
        <v>0</v>
      </c>
      <c r="Q2056" s="77" t="b">
        <f t="shared" si="270"/>
        <v>0</v>
      </c>
      <c r="R2056" s="77">
        <f t="shared" si="271"/>
        <v>0</v>
      </c>
      <c r="T2056" s="77">
        <v>2045</v>
      </c>
    </row>
    <row r="2057" spans="1:20" s="5" customFormat="1" ht="22.5" hidden="1" outlineLevel="1">
      <c r="A2057" s="29"/>
      <c r="B2057" s="606">
        <v>400</v>
      </c>
      <c r="C2057" s="608">
        <v>434</v>
      </c>
      <c r="D2057" s="426">
        <v>50</v>
      </c>
      <c r="E2057" s="597" t="s">
        <v>1575</v>
      </c>
      <c r="F2057" s="597" t="s">
        <v>1576</v>
      </c>
      <c r="G2057" s="906">
        <v>1</v>
      </c>
      <c r="H2057" s="709" t="s">
        <v>742</v>
      </c>
      <c r="I2057" s="320"/>
      <c r="J2057" s="521">
        <v>0</v>
      </c>
      <c r="K2057" s="159">
        <v>0</v>
      </c>
      <c r="L2057" s="232">
        <f t="shared" si="272"/>
        <v>0</v>
      </c>
      <c r="M2057" s="200">
        <f t="shared" si="273"/>
        <v>0</v>
      </c>
      <c r="O2057" s="77" t="b">
        <f t="shared" si="268"/>
        <v>0</v>
      </c>
      <c r="P2057" s="77" t="b">
        <f t="shared" si="269"/>
        <v>0</v>
      </c>
      <c r="Q2057" s="77" t="b">
        <f t="shared" si="270"/>
        <v>0</v>
      </c>
      <c r="R2057" s="77">
        <f t="shared" si="271"/>
        <v>0</v>
      </c>
      <c r="T2057" s="77">
        <v>2046</v>
      </c>
    </row>
    <row r="2058" spans="1:20" s="5" customFormat="1" ht="22.5" hidden="1" outlineLevel="1">
      <c r="A2058" s="29"/>
      <c r="B2058" s="606">
        <v>400</v>
      </c>
      <c r="C2058" s="608">
        <v>434</v>
      </c>
      <c r="D2058" s="426">
        <v>51</v>
      </c>
      <c r="E2058" s="597" t="s">
        <v>1577</v>
      </c>
      <c r="F2058" s="597" t="s">
        <v>1578</v>
      </c>
      <c r="G2058" s="906">
        <v>1</v>
      </c>
      <c r="H2058" s="709" t="s">
        <v>742</v>
      </c>
      <c r="I2058" s="320"/>
      <c r="J2058" s="521">
        <v>0</v>
      </c>
      <c r="K2058" s="159">
        <v>0</v>
      </c>
      <c r="L2058" s="232">
        <f t="shared" si="272"/>
        <v>0</v>
      </c>
      <c r="M2058" s="200">
        <f t="shared" si="273"/>
        <v>0</v>
      </c>
      <c r="O2058" s="77" t="b">
        <f t="shared" si="268"/>
        <v>0</v>
      </c>
      <c r="P2058" s="77" t="b">
        <f t="shared" si="269"/>
        <v>0</v>
      </c>
      <c r="Q2058" s="77" t="b">
        <f t="shared" si="270"/>
        <v>0</v>
      </c>
      <c r="R2058" s="77">
        <f t="shared" si="271"/>
        <v>0</v>
      </c>
      <c r="T2058" s="77">
        <v>2047</v>
      </c>
    </row>
    <row r="2059" spans="1:20" s="5" customFormat="1" ht="22.5" hidden="1" outlineLevel="1">
      <c r="A2059" s="29"/>
      <c r="B2059" s="606">
        <v>400</v>
      </c>
      <c r="C2059" s="608">
        <v>434</v>
      </c>
      <c r="D2059" s="426">
        <v>52</v>
      </c>
      <c r="E2059" s="597" t="s">
        <v>1577</v>
      </c>
      <c r="F2059" s="597" t="s">
        <v>1578</v>
      </c>
      <c r="G2059" s="906">
        <v>1</v>
      </c>
      <c r="H2059" s="709" t="s">
        <v>742</v>
      </c>
      <c r="I2059" s="320"/>
      <c r="J2059" s="521">
        <v>0</v>
      </c>
      <c r="K2059" s="159">
        <v>0</v>
      </c>
      <c r="L2059" s="232">
        <f t="shared" si="272"/>
        <v>0</v>
      </c>
      <c r="M2059" s="200">
        <f t="shared" si="273"/>
        <v>0</v>
      </c>
      <c r="O2059" s="77" t="b">
        <f t="shared" si="268"/>
        <v>0</v>
      </c>
      <c r="P2059" s="77" t="b">
        <f t="shared" si="269"/>
        <v>0</v>
      </c>
      <c r="Q2059" s="77" t="b">
        <f t="shared" si="270"/>
        <v>0</v>
      </c>
      <c r="R2059" s="77">
        <f t="shared" si="271"/>
        <v>0</v>
      </c>
      <c r="T2059" s="77">
        <v>2048</v>
      </c>
    </row>
    <row r="2060" spans="1:20" s="5" customFormat="1" ht="22.5" hidden="1" outlineLevel="1">
      <c r="A2060" s="29"/>
      <c r="B2060" s="606">
        <v>400</v>
      </c>
      <c r="C2060" s="608">
        <v>434</v>
      </c>
      <c r="D2060" s="426">
        <v>53</v>
      </c>
      <c r="E2060" s="597" t="s">
        <v>1579</v>
      </c>
      <c r="F2060" s="597" t="s">
        <v>1580</v>
      </c>
      <c r="G2060" s="906">
        <v>1</v>
      </c>
      <c r="H2060" s="709" t="s">
        <v>742</v>
      </c>
      <c r="I2060" s="320"/>
      <c r="J2060" s="521">
        <v>0</v>
      </c>
      <c r="K2060" s="159">
        <v>0</v>
      </c>
      <c r="L2060" s="232">
        <f t="shared" si="272"/>
        <v>0</v>
      </c>
      <c r="M2060" s="200">
        <f t="shared" si="273"/>
        <v>0</v>
      </c>
      <c r="O2060" s="77" t="b">
        <f t="shared" si="268"/>
        <v>0</v>
      </c>
      <c r="P2060" s="77" t="b">
        <f t="shared" si="269"/>
        <v>0</v>
      </c>
      <c r="Q2060" s="77" t="b">
        <f t="shared" si="270"/>
        <v>0</v>
      </c>
      <c r="R2060" s="77">
        <f t="shared" si="271"/>
        <v>0</v>
      </c>
      <c r="T2060" s="77">
        <v>2049</v>
      </c>
    </row>
    <row r="2061" spans="1:20" ht="23.25" hidden="1" outlineLevel="1" thickBot="1">
      <c r="A2061" s="585"/>
      <c r="B2061" s="663">
        <v>400</v>
      </c>
      <c r="C2061" s="817">
        <v>434</v>
      </c>
      <c r="D2061" s="818">
        <v>54</v>
      </c>
      <c r="E2061" s="819" t="s">
        <v>1579</v>
      </c>
      <c r="F2061" s="819" t="s">
        <v>1580</v>
      </c>
      <c r="G2061" s="930">
        <v>1</v>
      </c>
      <c r="H2061" s="540" t="s">
        <v>742</v>
      </c>
      <c r="I2061" s="456"/>
      <c r="J2061" s="820">
        <v>0</v>
      </c>
      <c r="K2061" s="541">
        <v>0</v>
      </c>
      <c r="L2061" s="542">
        <f t="shared" si="272"/>
        <v>0</v>
      </c>
      <c r="M2061" s="524">
        <f t="shared" si="273"/>
        <v>0</v>
      </c>
      <c r="O2061" s="77" t="b">
        <f t="shared" si="268"/>
        <v>0</v>
      </c>
      <c r="P2061" s="77" t="b">
        <f t="shared" si="269"/>
        <v>0</v>
      </c>
      <c r="Q2061" s="77" t="b">
        <f t="shared" si="270"/>
        <v>0</v>
      </c>
      <c r="R2061" s="77">
        <f t="shared" si="271"/>
        <v>0</v>
      </c>
      <c r="T2061" s="77">
        <v>2050</v>
      </c>
    </row>
    <row r="2062" spans="1:20" s="5" customFormat="1" ht="16.5" hidden="1" outlineLevel="1" thickBot="1">
      <c r="A2062" s="454"/>
      <c r="B2062" s="653"/>
      <c r="C2062" s="654"/>
      <c r="D2062" s="810"/>
      <c r="E2062" s="147"/>
      <c r="F2062" s="150"/>
      <c r="G2062" s="904"/>
      <c r="H2062" s="44"/>
      <c r="I2062" s="455"/>
      <c r="J2062" s="521"/>
      <c r="K2062" s="58"/>
      <c r="L2062" s="58"/>
      <c r="M2062" s="522"/>
      <c r="O2062" s="77" t="b">
        <f t="shared" si="268"/>
        <v>1</v>
      </c>
      <c r="P2062" s="77" t="b">
        <f t="shared" si="269"/>
        <v>1</v>
      </c>
      <c r="Q2062" s="77" t="b">
        <f t="shared" si="270"/>
        <v>1</v>
      </c>
      <c r="R2062" s="77">
        <f t="shared" si="271"/>
        <v>0</v>
      </c>
      <c r="T2062" s="77">
        <v>2051</v>
      </c>
    </row>
    <row r="2063" spans="1:20" s="5" customFormat="1" ht="15.75" hidden="1" outlineLevel="1" thickBot="1">
      <c r="A2063" s="581"/>
      <c r="B2063" s="822"/>
      <c r="C2063" s="823"/>
      <c r="D2063" s="769"/>
      <c r="E2063" s="60" t="s">
        <v>1436</v>
      </c>
      <c r="F2063" s="60" t="s">
        <v>210</v>
      </c>
      <c r="G2063" s="905"/>
      <c r="H2063" s="811"/>
      <c r="I2063" s="334"/>
      <c r="J2063" s="812"/>
      <c r="K2063" s="23"/>
      <c r="L2063" s="194"/>
      <c r="M2063" s="226">
        <f>SUM(M2006:M2062)</f>
        <v>0</v>
      </c>
      <c r="O2063" s="77" t="b">
        <f t="shared" si="268"/>
        <v>1</v>
      </c>
      <c r="P2063" s="77" t="b">
        <f t="shared" si="269"/>
        <v>1</v>
      </c>
      <c r="Q2063" s="77" t="b">
        <f t="shared" si="270"/>
        <v>0</v>
      </c>
      <c r="R2063" s="77" t="str">
        <f t="shared" si="271"/>
        <v>!!!</v>
      </c>
      <c r="T2063" s="77">
        <v>2052</v>
      </c>
    </row>
    <row r="2064" spans="1:20" s="5" customFormat="1" ht="15.75" hidden="1" outlineLevel="1" thickBot="1">
      <c r="A2064" s="29"/>
      <c r="B2064" s="631">
        <v>400</v>
      </c>
      <c r="C2064" s="605">
        <v>435</v>
      </c>
      <c r="D2064" s="571"/>
      <c r="E2064" s="47" t="s">
        <v>1581</v>
      </c>
      <c r="F2064" s="47" t="s">
        <v>1582</v>
      </c>
      <c r="G2064" s="902"/>
      <c r="H2064" s="458"/>
      <c r="I2064" s="315"/>
      <c r="J2064" s="459"/>
      <c r="K2064" s="48"/>
      <c r="L2064" s="49"/>
      <c r="M2064" s="103"/>
      <c r="O2064" s="77" t="b">
        <f t="shared" si="268"/>
        <v>1</v>
      </c>
      <c r="P2064" s="77" t="b">
        <f t="shared" si="269"/>
        <v>1</v>
      </c>
      <c r="Q2064" s="77" t="b">
        <f t="shared" si="270"/>
        <v>1</v>
      </c>
      <c r="R2064" s="77">
        <f t="shared" si="271"/>
        <v>0</v>
      </c>
      <c r="T2064" s="77">
        <v>2053</v>
      </c>
    </row>
    <row r="2065" spans="1:20" s="5" customFormat="1" ht="360" hidden="1" outlineLevel="1">
      <c r="A2065" s="29" t="s">
        <v>5251</v>
      </c>
      <c r="B2065" s="653"/>
      <c r="C2065" s="654"/>
      <c r="D2065" s="109"/>
      <c r="E2065" s="147" t="s">
        <v>5479</v>
      </c>
      <c r="F2065" s="150" t="s">
        <v>5480</v>
      </c>
      <c r="G2065" s="904"/>
      <c r="H2065" s="32"/>
      <c r="I2065" s="315"/>
      <c r="J2065" s="521"/>
      <c r="K2065" s="58"/>
      <c r="L2065" s="58"/>
      <c r="M2065" s="522"/>
      <c r="O2065" s="77" t="b">
        <f t="shared" si="268"/>
        <v>1</v>
      </c>
      <c r="P2065" s="77" t="b">
        <f t="shared" si="269"/>
        <v>1</v>
      </c>
      <c r="Q2065" s="77" t="b">
        <f t="shared" si="270"/>
        <v>1</v>
      </c>
      <c r="R2065" s="77">
        <f t="shared" si="271"/>
        <v>0</v>
      </c>
      <c r="T2065" s="77">
        <v>2054</v>
      </c>
    </row>
    <row r="2066" spans="1:20" s="5" customFormat="1" hidden="1" outlineLevel="1">
      <c r="A2066" s="29"/>
      <c r="B2066" s="606">
        <v>400</v>
      </c>
      <c r="C2066" s="654" t="s">
        <v>2739</v>
      </c>
      <c r="D2066" s="109"/>
      <c r="E2066" s="148" t="s">
        <v>2740</v>
      </c>
      <c r="F2066" s="148" t="s">
        <v>2741</v>
      </c>
      <c r="G2066" s="904"/>
      <c r="H2066" s="32"/>
      <c r="I2066" s="348"/>
      <c r="J2066" s="521"/>
      <c r="K2066" s="58"/>
      <c r="L2066" s="58"/>
      <c r="M2066" s="522"/>
      <c r="O2066" s="77" t="b">
        <f t="shared" si="268"/>
        <v>1</v>
      </c>
      <c r="P2066" s="77" t="b">
        <f t="shared" si="269"/>
        <v>1</v>
      </c>
      <c r="Q2066" s="77" t="b">
        <f t="shared" si="270"/>
        <v>1</v>
      </c>
      <c r="R2066" s="77">
        <f t="shared" si="271"/>
        <v>0</v>
      </c>
      <c r="T2066" s="77">
        <v>2055</v>
      </c>
    </row>
    <row r="2067" spans="1:20" s="5" customFormat="1" hidden="1" outlineLevel="1">
      <c r="A2067" s="29"/>
      <c r="B2067" s="606">
        <v>400</v>
      </c>
      <c r="C2067" s="654" t="s">
        <v>2739</v>
      </c>
      <c r="D2067" s="109">
        <v>1</v>
      </c>
      <c r="E2067" s="147" t="s">
        <v>2742</v>
      </c>
      <c r="F2067" s="147" t="s">
        <v>2742</v>
      </c>
      <c r="G2067" s="904">
        <v>1</v>
      </c>
      <c r="H2067" s="32" t="s">
        <v>725</v>
      </c>
      <c r="I2067" s="348"/>
      <c r="J2067" s="521">
        <v>0</v>
      </c>
      <c r="K2067" s="58">
        <v>0</v>
      </c>
      <c r="L2067" s="199">
        <f t="shared" ref="L2067:L2130" si="274">J2067+K2067</f>
        <v>0</v>
      </c>
      <c r="M2067" s="200">
        <f t="shared" ref="M2067:M2130" si="275">L2067*(G2067+I2067)</f>
        <v>0</v>
      </c>
      <c r="O2067" s="77" t="b">
        <f t="shared" ref="O2067:O2130" si="276">ISBLANK(D2067)</f>
        <v>0</v>
      </c>
      <c r="P2067" s="77" t="b">
        <f t="shared" ref="P2067:P2130" si="277">ISBLANK(G2067)</f>
        <v>0</v>
      </c>
      <c r="Q2067" s="77" t="b">
        <f t="shared" ref="Q2067:Q2130" si="278">ISBLANK(M2067)</f>
        <v>0</v>
      </c>
      <c r="R2067" s="77">
        <f t="shared" ref="R2067:R2130" si="279">IF(AND(O2067=P2067,O2067=Q2067),,"!!!")</f>
        <v>0</v>
      </c>
      <c r="T2067" s="77">
        <v>2056</v>
      </c>
    </row>
    <row r="2068" spans="1:20" s="5" customFormat="1" hidden="1" outlineLevel="1">
      <c r="A2068" s="29"/>
      <c r="B2068" s="606">
        <v>400</v>
      </c>
      <c r="C2068" s="654" t="s">
        <v>2739</v>
      </c>
      <c r="D2068" s="109">
        <v>2</v>
      </c>
      <c r="E2068" s="147" t="s">
        <v>2743</v>
      </c>
      <c r="F2068" s="147" t="s">
        <v>2743</v>
      </c>
      <c r="G2068" s="904">
        <v>1</v>
      </c>
      <c r="H2068" s="32" t="s">
        <v>725</v>
      </c>
      <c r="I2068" s="348"/>
      <c r="J2068" s="521">
        <v>0</v>
      </c>
      <c r="K2068" s="58">
        <v>0</v>
      </c>
      <c r="L2068" s="199">
        <f t="shared" si="274"/>
        <v>0</v>
      </c>
      <c r="M2068" s="200">
        <f t="shared" si="275"/>
        <v>0</v>
      </c>
      <c r="O2068" s="77" t="b">
        <f t="shared" si="276"/>
        <v>0</v>
      </c>
      <c r="P2068" s="77" t="b">
        <f t="shared" si="277"/>
        <v>0</v>
      </c>
      <c r="Q2068" s="77" t="b">
        <f t="shared" si="278"/>
        <v>0</v>
      </c>
      <c r="R2068" s="77">
        <f t="shared" si="279"/>
        <v>0</v>
      </c>
      <c r="T2068" s="77">
        <v>2057</v>
      </c>
    </row>
    <row r="2069" spans="1:20" s="5" customFormat="1" hidden="1" outlineLevel="1">
      <c r="A2069" s="29"/>
      <c r="B2069" s="606">
        <v>400</v>
      </c>
      <c r="C2069" s="654" t="s">
        <v>2739</v>
      </c>
      <c r="D2069" s="109">
        <v>3</v>
      </c>
      <c r="E2069" s="147" t="s">
        <v>2744</v>
      </c>
      <c r="F2069" s="147" t="s">
        <v>2744</v>
      </c>
      <c r="G2069" s="904">
        <v>11</v>
      </c>
      <c r="H2069" s="32" t="s">
        <v>725</v>
      </c>
      <c r="I2069" s="348"/>
      <c r="J2069" s="521">
        <v>0</v>
      </c>
      <c r="K2069" s="58">
        <v>0</v>
      </c>
      <c r="L2069" s="199">
        <f t="shared" si="274"/>
        <v>0</v>
      </c>
      <c r="M2069" s="200">
        <f t="shared" si="275"/>
        <v>0</v>
      </c>
      <c r="O2069" s="77" t="b">
        <f t="shared" si="276"/>
        <v>0</v>
      </c>
      <c r="P2069" s="77" t="b">
        <f t="shared" si="277"/>
        <v>0</v>
      </c>
      <c r="Q2069" s="77" t="b">
        <f t="shared" si="278"/>
        <v>0</v>
      </c>
      <c r="R2069" s="77">
        <f t="shared" si="279"/>
        <v>0</v>
      </c>
      <c r="T2069" s="77">
        <v>2058</v>
      </c>
    </row>
    <row r="2070" spans="1:20" s="5" customFormat="1" hidden="1" outlineLevel="1">
      <c r="A2070" s="29"/>
      <c r="B2070" s="606">
        <v>400</v>
      </c>
      <c r="C2070" s="654" t="s">
        <v>2739</v>
      </c>
      <c r="D2070" s="109">
        <v>4</v>
      </c>
      <c r="E2070" s="147" t="s">
        <v>2745</v>
      </c>
      <c r="F2070" s="147" t="s">
        <v>2745</v>
      </c>
      <c r="G2070" s="904">
        <v>14</v>
      </c>
      <c r="H2070" s="32" t="s">
        <v>725</v>
      </c>
      <c r="I2070" s="348"/>
      <c r="J2070" s="521">
        <v>0</v>
      </c>
      <c r="K2070" s="58">
        <v>0</v>
      </c>
      <c r="L2070" s="199">
        <f t="shared" si="274"/>
        <v>0</v>
      </c>
      <c r="M2070" s="200">
        <f t="shared" si="275"/>
        <v>0</v>
      </c>
      <c r="O2070" s="77" t="b">
        <f t="shared" si="276"/>
        <v>0</v>
      </c>
      <c r="P2070" s="77" t="b">
        <f t="shared" si="277"/>
        <v>0</v>
      </c>
      <c r="Q2070" s="77" t="b">
        <f t="shared" si="278"/>
        <v>0</v>
      </c>
      <c r="R2070" s="77">
        <f t="shared" si="279"/>
        <v>0</v>
      </c>
      <c r="T2070" s="77">
        <v>2059</v>
      </c>
    </row>
    <row r="2071" spans="1:20" s="5" customFormat="1" hidden="1" outlineLevel="1">
      <c r="A2071" s="29"/>
      <c r="B2071" s="606">
        <v>400</v>
      </c>
      <c r="C2071" s="654" t="s">
        <v>2739</v>
      </c>
      <c r="D2071" s="109">
        <v>5</v>
      </c>
      <c r="E2071" s="147" t="s">
        <v>2746</v>
      </c>
      <c r="F2071" s="147" t="s">
        <v>2746</v>
      </c>
      <c r="G2071" s="904">
        <v>38</v>
      </c>
      <c r="H2071" s="32" t="s">
        <v>725</v>
      </c>
      <c r="I2071" s="348"/>
      <c r="J2071" s="521">
        <v>0</v>
      </c>
      <c r="K2071" s="58">
        <v>0</v>
      </c>
      <c r="L2071" s="199">
        <f t="shared" si="274"/>
        <v>0</v>
      </c>
      <c r="M2071" s="200">
        <f t="shared" si="275"/>
        <v>0</v>
      </c>
      <c r="O2071" s="77" t="b">
        <f t="shared" si="276"/>
        <v>0</v>
      </c>
      <c r="P2071" s="77" t="b">
        <f t="shared" si="277"/>
        <v>0</v>
      </c>
      <c r="Q2071" s="77" t="b">
        <f t="shared" si="278"/>
        <v>0</v>
      </c>
      <c r="R2071" s="77">
        <f t="shared" si="279"/>
        <v>0</v>
      </c>
      <c r="T2071" s="77">
        <v>2060</v>
      </c>
    </row>
    <row r="2072" spans="1:20" s="5" customFormat="1" hidden="1" outlineLevel="1">
      <c r="A2072" s="29"/>
      <c r="B2072" s="606">
        <v>400</v>
      </c>
      <c r="C2072" s="654" t="s">
        <v>2739</v>
      </c>
      <c r="D2072" s="109">
        <v>6</v>
      </c>
      <c r="E2072" s="147" t="s">
        <v>2747</v>
      </c>
      <c r="F2072" s="147" t="s">
        <v>2747</v>
      </c>
      <c r="G2072" s="904">
        <v>1</v>
      </c>
      <c r="H2072" s="32" t="s">
        <v>725</v>
      </c>
      <c r="I2072" s="348"/>
      <c r="J2072" s="521">
        <v>0</v>
      </c>
      <c r="K2072" s="58">
        <v>0</v>
      </c>
      <c r="L2072" s="199">
        <f t="shared" si="274"/>
        <v>0</v>
      </c>
      <c r="M2072" s="200">
        <f t="shared" si="275"/>
        <v>0</v>
      </c>
      <c r="O2072" s="77" t="b">
        <f t="shared" si="276"/>
        <v>0</v>
      </c>
      <c r="P2072" s="77" t="b">
        <f t="shared" si="277"/>
        <v>0</v>
      </c>
      <c r="Q2072" s="77" t="b">
        <f t="shared" si="278"/>
        <v>0</v>
      </c>
      <c r="R2072" s="77">
        <f t="shared" si="279"/>
        <v>0</v>
      </c>
      <c r="T2072" s="77">
        <v>2061</v>
      </c>
    </row>
    <row r="2073" spans="1:20" s="5" customFormat="1" hidden="1" outlineLevel="1">
      <c r="A2073" s="29"/>
      <c r="B2073" s="606">
        <v>400</v>
      </c>
      <c r="C2073" s="654" t="s">
        <v>2739</v>
      </c>
      <c r="D2073" s="109">
        <v>7</v>
      </c>
      <c r="E2073" s="147" t="s">
        <v>2748</v>
      </c>
      <c r="F2073" s="147" t="s">
        <v>2748</v>
      </c>
      <c r="G2073" s="904">
        <v>50</v>
      </c>
      <c r="H2073" s="32" t="s">
        <v>725</v>
      </c>
      <c r="I2073" s="348"/>
      <c r="J2073" s="521">
        <v>0</v>
      </c>
      <c r="K2073" s="58">
        <v>0</v>
      </c>
      <c r="L2073" s="199">
        <f t="shared" si="274"/>
        <v>0</v>
      </c>
      <c r="M2073" s="200">
        <f t="shared" si="275"/>
        <v>0</v>
      </c>
      <c r="O2073" s="77" t="b">
        <f t="shared" si="276"/>
        <v>0</v>
      </c>
      <c r="P2073" s="77" t="b">
        <f t="shared" si="277"/>
        <v>0</v>
      </c>
      <c r="Q2073" s="77" t="b">
        <f t="shared" si="278"/>
        <v>0</v>
      </c>
      <c r="R2073" s="77">
        <f t="shared" si="279"/>
        <v>0</v>
      </c>
      <c r="T2073" s="77">
        <v>2062</v>
      </c>
    </row>
    <row r="2074" spans="1:20" s="5" customFormat="1" hidden="1" outlineLevel="1">
      <c r="A2074" s="29"/>
      <c r="B2074" s="606">
        <v>400</v>
      </c>
      <c r="C2074" s="654" t="s">
        <v>2739</v>
      </c>
      <c r="D2074" s="109">
        <v>8</v>
      </c>
      <c r="E2074" s="147" t="s">
        <v>2749</v>
      </c>
      <c r="F2074" s="147" t="s">
        <v>2749</v>
      </c>
      <c r="G2074" s="904">
        <v>6</v>
      </c>
      <c r="H2074" s="32" t="s">
        <v>725</v>
      </c>
      <c r="I2074" s="348"/>
      <c r="J2074" s="521">
        <v>0</v>
      </c>
      <c r="K2074" s="58">
        <v>0</v>
      </c>
      <c r="L2074" s="199">
        <f t="shared" si="274"/>
        <v>0</v>
      </c>
      <c r="M2074" s="200">
        <f t="shared" si="275"/>
        <v>0</v>
      </c>
      <c r="O2074" s="77" t="b">
        <f t="shared" si="276"/>
        <v>0</v>
      </c>
      <c r="P2074" s="77" t="b">
        <f t="shared" si="277"/>
        <v>0</v>
      </c>
      <c r="Q2074" s="77" t="b">
        <f t="shared" si="278"/>
        <v>0</v>
      </c>
      <c r="R2074" s="77">
        <f t="shared" si="279"/>
        <v>0</v>
      </c>
      <c r="T2074" s="77">
        <v>2063</v>
      </c>
    </row>
    <row r="2075" spans="1:20" s="5" customFormat="1" hidden="1" outlineLevel="1">
      <c r="A2075" s="29"/>
      <c r="B2075" s="606">
        <v>400</v>
      </c>
      <c r="C2075" s="654" t="s">
        <v>2739</v>
      </c>
      <c r="D2075" s="109">
        <v>9</v>
      </c>
      <c r="E2075" s="147" t="s">
        <v>2750</v>
      </c>
      <c r="F2075" s="147" t="s">
        <v>2750</v>
      </c>
      <c r="G2075" s="904">
        <v>11</v>
      </c>
      <c r="H2075" s="32" t="s">
        <v>725</v>
      </c>
      <c r="I2075" s="348"/>
      <c r="J2075" s="521">
        <v>0</v>
      </c>
      <c r="K2075" s="58">
        <v>0</v>
      </c>
      <c r="L2075" s="199">
        <f t="shared" si="274"/>
        <v>0</v>
      </c>
      <c r="M2075" s="200">
        <f t="shared" si="275"/>
        <v>0</v>
      </c>
      <c r="O2075" s="77" t="b">
        <f t="shared" si="276"/>
        <v>0</v>
      </c>
      <c r="P2075" s="77" t="b">
        <f t="shared" si="277"/>
        <v>0</v>
      </c>
      <c r="Q2075" s="77" t="b">
        <f t="shared" si="278"/>
        <v>0</v>
      </c>
      <c r="R2075" s="77">
        <f t="shared" si="279"/>
        <v>0</v>
      </c>
      <c r="T2075" s="77">
        <v>2064</v>
      </c>
    </row>
    <row r="2076" spans="1:20" s="5" customFormat="1" hidden="1" outlineLevel="1">
      <c r="A2076" s="29"/>
      <c r="B2076" s="606">
        <v>400</v>
      </c>
      <c r="C2076" s="654" t="s">
        <v>2739</v>
      </c>
      <c r="D2076" s="109">
        <v>10</v>
      </c>
      <c r="E2076" s="147" t="s">
        <v>2751</v>
      </c>
      <c r="F2076" s="147" t="s">
        <v>2751</v>
      </c>
      <c r="G2076" s="904">
        <v>45</v>
      </c>
      <c r="H2076" s="32" t="s">
        <v>725</v>
      </c>
      <c r="I2076" s="348"/>
      <c r="J2076" s="521">
        <v>0</v>
      </c>
      <c r="K2076" s="58">
        <v>0</v>
      </c>
      <c r="L2076" s="199">
        <f t="shared" si="274"/>
        <v>0</v>
      </c>
      <c r="M2076" s="200">
        <f t="shared" si="275"/>
        <v>0</v>
      </c>
      <c r="O2076" s="77" t="b">
        <f t="shared" si="276"/>
        <v>0</v>
      </c>
      <c r="P2076" s="77" t="b">
        <f t="shared" si="277"/>
        <v>0</v>
      </c>
      <c r="Q2076" s="77" t="b">
        <f t="shared" si="278"/>
        <v>0</v>
      </c>
      <c r="R2076" s="77">
        <f t="shared" si="279"/>
        <v>0</v>
      </c>
      <c r="T2076" s="77">
        <v>2065</v>
      </c>
    </row>
    <row r="2077" spans="1:20" s="5" customFormat="1" hidden="1" outlineLevel="1">
      <c r="A2077" s="29"/>
      <c r="B2077" s="606">
        <v>400</v>
      </c>
      <c r="C2077" s="654" t="s">
        <v>2739</v>
      </c>
      <c r="D2077" s="109">
        <v>11</v>
      </c>
      <c r="E2077" s="147" t="s">
        <v>2752</v>
      </c>
      <c r="F2077" s="147" t="s">
        <v>2752</v>
      </c>
      <c r="G2077" s="904">
        <v>1</v>
      </c>
      <c r="H2077" s="32" t="s">
        <v>725</v>
      </c>
      <c r="I2077" s="348"/>
      <c r="J2077" s="521">
        <v>0</v>
      </c>
      <c r="K2077" s="58">
        <v>0</v>
      </c>
      <c r="L2077" s="199">
        <f t="shared" si="274"/>
        <v>0</v>
      </c>
      <c r="M2077" s="200">
        <f t="shared" si="275"/>
        <v>0</v>
      </c>
      <c r="O2077" s="77" t="b">
        <f t="shared" si="276"/>
        <v>0</v>
      </c>
      <c r="P2077" s="77" t="b">
        <f t="shared" si="277"/>
        <v>0</v>
      </c>
      <c r="Q2077" s="77" t="b">
        <f t="shared" si="278"/>
        <v>0</v>
      </c>
      <c r="R2077" s="77">
        <f t="shared" si="279"/>
        <v>0</v>
      </c>
      <c r="T2077" s="77">
        <v>2066</v>
      </c>
    </row>
    <row r="2078" spans="1:20" s="5" customFormat="1" hidden="1" outlineLevel="1">
      <c r="A2078" s="29"/>
      <c r="B2078" s="606">
        <v>400</v>
      </c>
      <c r="C2078" s="654" t="s">
        <v>2739</v>
      </c>
      <c r="D2078" s="109">
        <v>12</v>
      </c>
      <c r="E2078" s="147" t="s">
        <v>2753</v>
      </c>
      <c r="F2078" s="147" t="s">
        <v>2753</v>
      </c>
      <c r="G2078" s="904">
        <v>1</v>
      </c>
      <c r="H2078" s="32" t="s">
        <v>725</v>
      </c>
      <c r="I2078" s="348"/>
      <c r="J2078" s="521">
        <v>0</v>
      </c>
      <c r="K2078" s="58">
        <v>0</v>
      </c>
      <c r="L2078" s="199">
        <f t="shared" si="274"/>
        <v>0</v>
      </c>
      <c r="M2078" s="200">
        <f t="shared" si="275"/>
        <v>0</v>
      </c>
      <c r="O2078" s="77" t="b">
        <f t="shared" si="276"/>
        <v>0</v>
      </c>
      <c r="P2078" s="77" t="b">
        <f t="shared" si="277"/>
        <v>0</v>
      </c>
      <c r="Q2078" s="77" t="b">
        <f t="shared" si="278"/>
        <v>0</v>
      </c>
      <c r="R2078" s="77">
        <f t="shared" si="279"/>
        <v>0</v>
      </c>
      <c r="T2078" s="77">
        <v>2067</v>
      </c>
    </row>
    <row r="2079" spans="1:20" s="5" customFormat="1" hidden="1" outlineLevel="1">
      <c r="A2079" s="29"/>
      <c r="B2079" s="606">
        <v>400</v>
      </c>
      <c r="C2079" s="654" t="s">
        <v>2739</v>
      </c>
      <c r="D2079" s="109">
        <v>13</v>
      </c>
      <c r="E2079" s="147" t="s">
        <v>2754</v>
      </c>
      <c r="F2079" s="147" t="s">
        <v>2754</v>
      </c>
      <c r="G2079" s="904">
        <v>7</v>
      </c>
      <c r="H2079" s="32" t="s">
        <v>725</v>
      </c>
      <c r="I2079" s="348"/>
      <c r="J2079" s="521">
        <v>0</v>
      </c>
      <c r="K2079" s="58">
        <v>0</v>
      </c>
      <c r="L2079" s="199">
        <f t="shared" si="274"/>
        <v>0</v>
      </c>
      <c r="M2079" s="200">
        <f t="shared" si="275"/>
        <v>0</v>
      </c>
      <c r="O2079" s="77" t="b">
        <f t="shared" si="276"/>
        <v>0</v>
      </c>
      <c r="P2079" s="77" t="b">
        <f t="shared" si="277"/>
        <v>0</v>
      </c>
      <c r="Q2079" s="77" t="b">
        <f t="shared" si="278"/>
        <v>0</v>
      </c>
      <c r="R2079" s="77">
        <f t="shared" si="279"/>
        <v>0</v>
      </c>
      <c r="T2079" s="77">
        <v>2068</v>
      </c>
    </row>
    <row r="2080" spans="1:20" s="5" customFormat="1" hidden="1" outlineLevel="1">
      <c r="A2080" s="29"/>
      <c r="B2080" s="606">
        <v>400</v>
      </c>
      <c r="C2080" s="654" t="s">
        <v>2739</v>
      </c>
      <c r="D2080" s="109">
        <v>14</v>
      </c>
      <c r="E2080" s="147" t="s">
        <v>2755</v>
      </c>
      <c r="F2080" s="147" t="s">
        <v>2755</v>
      </c>
      <c r="G2080" s="904">
        <v>1</v>
      </c>
      <c r="H2080" s="32" t="s">
        <v>725</v>
      </c>
      <c r="I2080" s="348"/>
      <c r="J2080" s="521">
        <v>0</v>
      </c>
      <c r="K2080" s="58">
        <v>0</v>
      </c>
      <c r="L2080" s="199">
        <f t="shared" si="274"/>
        <v>0</v>
      </c>
      <c r="M2080" s="200">
        <f t="shared" si="275"/>
        <v>0</v>
      </c>
      <c r="O2080" s="77" t="b">
        <f t="shared" si="276"/>
        <v>0</v>
      </c>
      <c r="P2080" s="77" t="b">
        <f t="shared" si="277"/>
        <v>0</v>
      </c>
      <c r="Q2080" s="77" t="b">
        <f t="shared" si="278"/>
        <v>0</v>
      </c>
      <c r="R2080" s="77">
        <f t="shared" si="279"/>
        <v>0</v>
      </c>
      <c r="T2080" s="77">
        <v>2069</v>
      </c>
    </row>
    <row r="2081" spans="1:20" s="5" customFormat="1" hidden="1" outlineLevel="1">
      <c r="A2081" s="29"/>
      <c r="B2081" s="606">
        <v>400</v>
      </c>
      <c r="C2081" s="654" t="s">
        <v>2739</v>
      </c>
      <c r="D2081" s="109">
        <v>15</v>
      </c>
      <c r="E2081" s="147" t="s">
        <v>2756</v>
      </c>
      <c r="F2081" s="147" t="s">
        <v>2756</v>
      </c>
      <c r="G2081" s="904">
        <v>8</v>
      </c>
      <c r="H2081" s="32" t="s">
        <v>725</v>
      </c>
      <c r="I2081" s="348"/>
      <c r="J2081" s="521">
        <v>0</v>
      </c>
      <c r="K2081" s="58">
        <v>0</v>
      </c>
      <c r="L2081" s="199">
        <f t="shared" si="274"/>
        <v>0</v>
      </c>
      <c r="M2081" s="200">
        <f t="shared" si="275"/>
        <v>0</v>
      </c>
      <c r="O2081" s="77" t="b">
        <f t="shared" si="276"/>
        <v>0</v>
      </c>
      <c r="P2081" s="77" t="b">
        <f t="shared" si="277"/>
        <v>0</v>
      </c>
      <c r="Q2081" s="77" t="b">
        <f t="shared" si="278"/>
        <v>0</v>
      </c>
      <c r="R2081" s="77">
        <f t="shared" si="279"/>
        <v>0</v>
      </c>
      <c r="T2081" s="77">
        <v>2070</v>
      </c>
    </row>
    <row r="2082" spans="1:20" s="5" customFormat="1" hidden="1" outlineLevel="1">
      <c r="A2082" s="29"/>
      <c r="B2082" s="606">
        <v>400</v>
      </c>
      <c r="C2082" s="654" t="s">
        <v>2739</v>
      </c>
      <c r="D2082" s="109">
        <v>16</v>
      </c>
      <c r="E2082" s="147" t="s">
        <v>2757</v>
      </c>
      <c r="F2082" s="147" t="s">
        <v>2757</v>
      </c>
      <c r="G2082" s="904">
        <v>4</v>
      </c>
      <c r="H2082" s="32" t="s">
        <v>725</v>
      </c>
      <c r="I2082" s="348"/>
      <c r="J2082" s="521">
        <v>0</v>
      </c>
      <c r="K2082" s="58">
        <v>0</v>
      </c>
      <c r="L2082" s="199">
        <f t="shared" si="274"/>
        <v>0</v>
      </c>
      <c r="M2082" s="200">
        <f t="shared" si="275"/>
        <v>0</v>
      </c>
      <c r="O2082" s="77" t="b">
        <f t="shared" si="276"/>
        <v>0</v>
      </c>
      <c r="P2082" s="77" t="b">
        <f t="shared" si="277"/>
        <v>0</v>
      </c>
      <c r="Q2082" s="77" t="b">
        <f t="shared" si="278"/>
        <v>0</v>
      </c>
      <c r="R2082" s="77">
        <f t="shared" si="279"/>
        <v>0</v>
      </c>
      <c r="T2082" s="77">
        <v>2071</v>
      </c>
    </row>
    <row r="2083" spans="1:20" s="5" customFormat="1" hidden="1" outlineLevel="1">
      <c r="A2083" s="29"/>
      <c r="B2083" s="606">
        <v>400</v>
      </c>
      <c r="C2083" s="654" t="s">
        <v>2739</v>
      </c>
      <c r="D2083" s="109">
        <v>17</v>
      </c>
      <c r="E2083" s="147" t="s">
        <v>2758</v>
      </c>
      <c r="F2083" s="147" t="s">
        <v>2758</v>
      </c>
      <c r="G2083" s="904">
        <v>21</v>
      </c>
      <c r="H2083" s="32" t="s">
        <v>725</v>
      </c>
      <c r="I2083" s="348"/>
      <c r="J2083" s="521">
        <v>0</v>
      </c>
      <c r="K2083" s="58">
        <v>0</v>
      </c>
      <c r="L2083" s="199">
        <f t="shared" si="274"/>
        <v>0</v>
      </c>
      <c r="M2083" s="200">
        <f t="shared" si="275"/>
        <v>0</v>
      </c>
      <c r="O2083" s="77" t="b">
        <f t="shared" si="276"/>
        <v>0</v>
      </c>
      <c r="P2083" s="77" t="b">
        <f t="shared" si="277"/>
        <v>0</v>
      </c>
      <c r="Q2083" s="77" t="b">
        <f t="shared" si="278"/>
        <v>0</v>
      </c>
      <c r="R2083" s="77">
        <f t="shared" si="279"/>
        <v>0</v>
      </c>
      <c r="T2083" s="77">
        <v>2072</v>
      </c>
    </row>
    <row r="2084" spans="1:20" s="5" customFormat="1" hidden="1" outlineLevel="1">
      <c r="A2084" s="29"/>
      <c r="B2084" s="606">
        <v>400</v>
      </c>
      <c r="C2084" s="654" t="s">
        <v>2739</v>
      </c>
      <c r="D2084" s="109">
        <v>18</v>
      </c>
      <c r="E2084" s="147" t="s">
        <v>2759</v>
      </c>
      <c r="F2084" s="147" t="s">
        <v>2759</v>
      </c>
      <c r="G2084" s="904">
        <v>1</v>
      </c>
      <c r="H2084" s="32" t="s">
        <v>725</v>
      </c>
      <c r="I2084" s="348"/>
      <c r="J2084" s="521">
        <v>0</v>
      </c>
      <c r="K2084" s="58">
        <v>0</v>
      </c>
      <c r="L2084" s="199">
        <f t="shared" si="274"/>
        <v>0</v>
      </c>
      <c r="M2084" s="200">
        <f t="shared" si="275"/>
        <v>0</v>
      </c>
      <c r="O2084" s="77" t="b">
        <f t="shared" si="276"/>
        <v>0</v>
      </c>
      <c r="P2084" s="77" t="b">
        <f t="shared" si="277"/>
        <v>0</v>
      </c>
      <c r="Q2084" s="77" t="b">
        <f t="shared" si="278"/>
        <v>0</v>
      </c>
      <c r="R2084" s="77">
        <f t="shared" si="279"/>
        <v>0</v>
      </c>
      <c r="T2084" s="77">
        <v>2073</v>
      </c>
    </row>
    <row r="2085" spans="1:20" s="5" customFormat="1" hidden="1" outlineLevel="1">
      <c r="A2085" s="29"/>
      <c r="B2085" s="606">
        <v>400</v>
      </c>
      <c r="C2085" s="654" t="s">
        <v>2739</v>
      </c>
      <c r="D2085" s="109">
        <v>19</v>
      </c>
      <c r="E2085" s="147" t="s">
        <v>2760</v>
      </c>
      <c r="F2085" s="147" t="s">
        <v>2760</v>
      </c>
      <c r="G2085" s="904">
        <v>23</v>
      </c>
      <c r="H2085" s="32" t="s">
        <v>725</v>
      </c>
      <c r="I2085" s="348"/>
      <c r="J2085" s="521">
        <v>0</v>
      </c>
      <c r="K2085" s="58">
        <v>0</v>
      </c>
      <c r="L2085" s="199">
        <f t="shared" si="274"/>
        <v>0</v>
      </c>
      <c r="M2085" s="200">
        <f t="shared" si="275"/>
        <v>0</v>
      </c>
      <c r="O2085" s="77" t="b">
        <f t="shared" si="276"/>
        <v>0</v>
      </c>
      <c r="P2085" s="77" t="b">
        <f t="shared" si="277"/>
        <v>0</v>
      </c>
      <c r="Q2085" s="77" t="b">
        <f t="shared" si="278"/>
        <v>0</v>
      </c>
      <c r="R2085" s="77">
        <f t="shared" si="279"/>
        <v>0</v>
      </c>
      <c r="T2085" s="77">
        <v>2074</v>
      </c>
    </row>
    <row r="2086" spans="1:20" s="5" customFormat="1" hidden="1" outlineLevel="1">
      <c r="A2086" s="29"/>
      <c r="B2086" s="606">
        <v>400</v>
      </c>
      <c r="C2086" s="654" t="s">
        <v>2739</v>
      </c>
      <c r="D2086" s="109">
        <v>20</v>
      </c>
      <c r="E2086" s="147" t="s">
        <v>2761</v>
      </c>
      <c r="F2086" s="147" t="s">
        <v>2761</v>
      </c>
      <c r="G2086" s="904">
        <v>96</v>
      </c>
      <c r="H2086" s="32" t="s">
        <v>725</v>
      </c>
      <c r="I2086" s="348"/>
      <c r="J2086" s="521">
        <v>0</v>
      </c>
      <c r="K2086" s="58">
        <v>0</v>
      </c>
      <c r="L2086" s="199">
        <f t="shared" si="274"/>
        <v>0</v>
      </c>
      <c r="M2086" s="200">
        <f t="shared" si="275"/>
        <v>0</v>
      </c>
      <c r="O2086" s="77" t="b">
        <f t="shared" si="276"/>
        <v>0</v>
      </c>
      <c r="P2086" s="77" t="b">
        <f t="shared" si="277"/>
        <v>0</v>
      </c>
      <c r="Q2086" s="77" t="b">
        <f t="shared" si="278"/>
        <v>0</v>
      </c>
      <c r="R2086" s="77">
        <f t="shared" si="279"/>
        <v>0</v>
      </c>
      <c r="T2086" s="77">
        <v>2075</v>
      </c>
    </row>
    <row r="2087" spans="1:20" s="5" customFormat="1" hidden="1" outlineLevel="1">
      <c r="A2087" s="29"/>
      <c r="B2087" s="606">
        <v>400</v>
      </c>
      <c r="C2087" s="654" t="s">
        <v>2739</v>
      </c>
      <c r="D2087" s="109">
        <v>21</v>
      </c>
      <c r="E2087" s="147" t="s">
        <v>2762</v>
      </c>
      <c r="F2087" s="147" t="s">
        <v>2762</v>
      </c>
      <c r="G2087" s="904">
        <v>22</v>
      </c>
      <c r="H2087" s="32" t="s">
        <v>725</v>
      </c>
      <c r="I2087" s="348"/>
      <c r="J2087" s="521">
        <v>0</v>
      </c>
      <c r="K2087" s="58">
        <v>0</v>
      </c>
      <c r="L2087" s="199">
        <f t="shared" si="274"/>
        <v>0</v>
      </c>
      <c r="M2087" s="200">
        <f t="shared" si="275"/>
        <v>0</v>
      </c>
      <c r="O2087" s="77" t="b">
        <f t="shared" si="276"/>
        <v>0</v>
      </c>
      <c r="P2087" s="77" t="b">
        <f t="shared" si="277"/>
        <v>0</v>
      </c>
      <c r="Q2087" s="77" t="b">
        <f t="shared" si="278"/>
        <v>0</v>
      </c>
      <c r="R2087" s="77">
        <f t="shared" si="279"/>
        <v>0</v>
      </c>
      <c r="T2087" s="77">
        <v>2076</v>
      </c>
    </row>
    <row r="2088" spans="1:20" s="5" customFormat="1" hidden="1" outlineLevel="1">
      <c r="A2088" s="29"/>
      <c r="B2088" s="606">
        <v>400</v>
      </c>
      <c r="C2088" s="654" t="s">
        <v>2739</v>
      </c>
      <c r="D2088" s="109">
        <v>22</v>
      </c>
      <c r="E2088" s="147" t="s">
        <v>2763</v>
      </c>
      <c r="F2088" s="147" t="s">
        <v>2763</v>
      </c>
      <c r="G2088" s="904">
        <v>18</v>
      </c>
      <c r="H2088" s="32" t="s">
        <v>725</v>
      </c>
      <c r="I2088" s="348"/>
      <c r="J2088" s="521">
        <v>0</v>
      </c>
      <c r="K2088" s="58">
        <v>0</v>
      </c>
      <c r="L2088" s="199">
        <f t="shared" si="274"/>
        <v>0</v>
      </c>
      <c r="M2088" s="200">
        <f t="shared" si="275"/>
        <v>0</v>
      </c>
      <c r="O2088" s="77" t="b">
        <f t="shared" si="276"/>
        <v>0</v>
      </c>
      <c r="P2088" s="77" t="b">
        <f t="shared" si="277"/>
        <v>0</v>
      </c>
      <c r="Q2088" s="77" t="b">
        <f t="shared" si="278"/>
        <v>0</v>
      </c>
      <c r="R2088" s="77">
        <f t="shared" si="279"/>
        <v>0</v>
      </c>
      <c r="T2088" s="77">
        <v>2077</v>
      </c>
    </row>
    <row r="2089" spans="1:20" s="5" customFormat="1" hidden="1" outlineLevel="1">
      <c r="A2089" s="29"/>
      <c r="B2089" s="606">
        <v>400</v>
      </c>
      <c r="C2089" s="654" t="s">
        <v>2739</v>
      </c>
      <c r="D2089" s="109">
        <v>23</v>
      </c>
      <c r="E2089" s="147" t="s">
        <v>2764</v>
      </c>
      <c r="F2089" s="147" t="s">
        <v>2764</v>
      </c>
      <c r="G2089" s="904">
        <v>155</v>
      </c>
      <c r="H2089" s="32" t="s">
        <v>725</v>
      </c>
      <c r="I2089" s="348"/>
      <c r="J2089" s="521">
        <v>0</v>
      </c>
      <c r="K2089" s="58">
        <v>0</v>
      </c>
      <c r="L2089" s="199">
        <f t="shared" si="274"/>
        <v>0</v>
      </c>
      <c r="M2089" s="200">
        <f t="shared" si="275"/>
        <v>0</v>
      </c>
      <c r="O2089" s="77" t="b">
        <f t="shared" si="276"/>
        <v>0</v>
      </c>
      <c r="P2089" s="77" t="b">
        <f t="shared" si="277"/>
        <v>0</v>
      </c>
      <c r="Q2089" s="77" t="b">
        <f t="shared" si="278"/>
        <v>0</v>
      </c>
      <c r="R2089" s="77">
        <f t="shared" si="279"/>
        <v>0</v>
      </c>
      <c r="T2089" s="77">
        <v>2078</v>
      </c>
    </row>
    <row r="2090" spans="1:20" s="5" customFormat="1" hidden="1" outlineLevel="1">
      <c r="A2090" s="29"/>
      <c r="B2090" s="606">
        <v>400</v>
      </c>
      <c r="C2090" s="654" t="s">
        <v>2739</v>
      </c>
      <c r="D2090" s="109">
        <v>24</v>
      </c>
      <c r="E2090" s="147" t="s">
        <v>2765</v>
      </c>
      <c r="F2090" s="147" t="s">
        <v>2765</v>
      </c>
      <c r="G2090" s="904">
        <v>48</v>
      </c>
      <c r="H2090" s="32" t="s">
        <v>725</v>
      </c>
      <c r="I2090" s="348"/>
      <c r="J2090" s="521">
        <v>0</v>
      </c>
      <c r="K2090" s="58">
        <v>0</v>
      </c>
      <c r="L2090" s="199">
        <f t="shared" si="274"/>
        <v>0</v>
      </c>
      <c r="M2090" s="200">
        <f t="shared" si="275"/>
        <v>0</v>
      </c>
      <c r="O2090" s="77" t="b">
        <f t="shared" si="276"/>
        <v>0</v>
      </c>
      <c r="P2090" s="77" t="b">
        <f t="shared" si="277"/>
        <v>0</v>
      </c>
      <c r="Q2090" s="77" t="b">
        <f t="shared" si="278"/>
        <v>0</v>
      </c>
      <c r="R2090" s="77">
        <f t="shared" si="279"/>
        <v>0</v>
      </c>
      <c r="T2090" s="77">
        <v>2079</v>
      </c>
    </row>
    <row r="2091" spans="1:20" s="5" customFormat="1" hidden="1" outlineLevel="1">
      <c r="A2091" s="29"/>
      <c r="B2091" s="606">
        <v>400</v>
      </c>
      <c r="C2091" s="654" t="s">
        <v>2739</v>
      </c>
      <c r="D2091" s="109">
        <v>25</v>
      </c>
      <c r="E2091" s="147" t="s">
        <v>2766</v>
      </c>
      <c r="F2091" s="147" t="s">
        <v>2766</v>
      </c>
      <c r="G2091" s="904">
        <v>212</v>
      </c>
      <c r="H2091" s="32" t="s">
        <v>725</v>
      </c>
      <c r="I2091" s="348"/>
      <c r="J2091" s="521">
        <v>0</v>
      </c>
      <c r="K2091" s="58">
        <v>0</v>
      </c>
      <c r="L2091" s="199">
        <f t="shared" si="274"/>
        <v>0</v>
      </c>
      <c r="M2091" s="200">
        <f t="shared" si="275"/>
        <v>0</v>
      </c>
      <c r="O2091" s="77" t="b">
        <f t="shared" si="276"/>
        <v>0</v>
      </c>
      <c r="P2091" s="77" t="b">
        <f t="shared" si="277"/>
        <v>0</v>
      </c>
      <c r="Q2091" s="77" t="b">
        <f t="shared" si="278"/>
        <v>0</v>
      </c>
      <c r="R2091" s="77">
        <f t="shared" si="279"/>
        <v>0</v>
      </c>
      <c r="T2091" s="77">
        <v>2080</v>
      </c>
    </row>
    <row r="2092" spans="1:20" s="5" customFormat="1" hidden="1" outlineLevel="1">
      <c r="A2092" s="29"/>
      <c r="B2092" s="606">
        <v>400</v>
      </c>
      <c r="C2092" s="654" t="s">
        <v>2739</v>
      </c>
      <c r="D2092" s="109">
        <v>26</v>
      </c>
      <c r="E2092" s="147" t="s">
        <v>2767</v>
      </c>
      <c r="F2092" s="147" t="s">
        <v>2767</v>
      </c>
      <c r="G2092" s="904">
        <v>29</v>
      </c>
      <c r="H2092" s="32" t="s">
        <v>725</v>
      </c>
      <c r="I2092" s="348"/>
      <c r="J2092" s="521">
        <v>0</v>
      </c>
      <c r="K2092" s="58">
        <v>0</v>
      </c>
      <c r="L2092" s="199">
        <f t="shared" si="274"/>
        <v>0</v>
      </c>
      <c r="M2092" s="200">
        <f t="shared" si="275"/>
        <v>0</v>
      </c>
      <c r="O2092" s="77" t="b">
        <f t="shared" si="276"/>
        <v>0</v>
      </c>
      <c r="P2092" s="77" t="b">
        <f t="shared" si="277"/>
        <v>0</v>
      </c>
      <c r="Q2092" s="77" t="b">
        <f t="shared" si="278"/>
        <v>0</v>
      </c>
      <c r="R2092" s="77">
        <f t="shared" si="279"/>
        <v>0</v>
      </c>
      <c r="T2092" s="77">
        <v>2081</v>
      </c>
    </row>
    <row r="2093" spans="1:20" s="5" customFormat="1" hidden="1" outlineLevel="1">
      <c r="A2093" s="29"/>
      <c r="B2093" s="606">
        <v>400</v>
      </c>
      <c r="C2093" s="654" t="s">
        <v>2739</v>
      </c>
      <c r="D2093" s="109">
        <v>27</v>
      </c>
      <c r="E2093" s="147" t="s">
        <v>2768</v>
      </c>
      <c r="F2093" s="147" t="s">
        <v>2768</v>
      </c>
      <c r="G2093" s="904">
        <v>4</v>
      </c>
      <c r="H2093" s="32" t="s">
        <v>725</v>
      </c>
      <c r="I2093" s="348"/>
      <c r="J2093" s="521">
        <v>0</v>
      </c>
      <c r="K2093" s="58">
        <v>0</v>
      </c>
      <c r="L2093" s="199">
        <f t="shared" si="274"/>
        <v>0</v>
      </c>
      <c r="M2093" s="200">
        <f t="shared" si="275"/>
        <v>0</v>
      </c>
      <c r="O2093" s="77" t="b">
        <f t="shared" si="276"/>
        <v>0</v>
      </c>
      <c r="P2093" s="77" t="b">
        <f t="shared" si="277"/>
        <v>0</v>
      </c>
      <c r="Q2093" s="77" t="b">
        <f t="shared" si="278"/>
        <v>0</v>
      </c>
      <c r="R2093" s="77">
        <f t="shared" si="279"/>
        <v>0</v>
      </c>
      <c r="T2093" s="77">
        <v>2082</v>
      </c>
    </row>
    <row r="2094" spans="1:20" s="5" customFormat="1" hidden="1" outlineLevel="1">
      <c r="A2094" s="29"/>
      <c r="B2094" s="606">
        <v>400</v>
      </c>
      <c r="C2094" s="654" t="s">
        <v>2739</v>
      </c>
      <c r="D2094" s="109">
        <v>28</v>
      </c>
      <c r="E2094" s="147" t="s">
        <v>2769</v>
      </c>
      <c r="F2094" s="147" t="s">
        <v>2769</v>
      </c>
      <c r="G2094" s="904">
        <v>8</v>
      </c>
      <c r="H2094" s="32" t="s">
        <v>725</v>
      </c>
      <c r="I2094" s="348"/>
      <c r="J2094" s="521">
        <v>0</v>
      </c>
      <c r="K2094" s="58">
        <v>0</v>
      </c>
      <c r="L2094" s="199">
        <f t="shared" si="274"/>
        <v>0</v>
      </c>
      <c r="M2094" s="200">
        <f t="shared" si="275"/>
        <v>0</v>
      </c>
      <c r="O2094" s="77" t="b">
        <f t="shared" si="276"/>
        <v>0</v>
      </c>
      <c r="P2094" s="77" t="b">
        <f t="shared" si="277"/>
        <v>0</v>
      </c>
      <c r="Q2094" s="77" t="b">
        <f t="shared" si="278"/>
        <v>0</v>
      </c>
      <c r="R2094" s="77">
        <f t="shared" si="279"/>
        <v>0</v>
      </c>
      <c r="T2094" s="77">
        <v>2083</v>
      </c>
    </row>
    <row r="2095" spans="1:20" s="5" customFormat="1" hidden="1" outlineLevel="1">
      <c r="A2095" s="29"/>
      <c r="B2095" s="606">
        <v>400</v>
      </c>
      <c r="C2095" s="654" t="s">
        <v>2739</v>
      </c>
      <c r="D2095" s="109">
        <v>29</v>
      </c>
      <c r="E2095" s="147" t="s">
        <v>2770</v>
      </c>
      <c r="F2095" s="147" t="s">
        <v>2770</v>
      </c>
      <c r="G2095" s="904">
        <v>26</v>
      </c>
      <c r="H2095" s="32" t="s">
        <v>725</v>
      </c>
      <c r="I2095" s="348"/>
      <c r="J2095" s="521">
        <v>0</v>
      </c>
      <c r="K2095" s="58">
        <v>0</v>
      </c>
      <c r="L2095" s="199">
        <f t="shared" si="274"/>
        <v>0</v>
      </c>
      <c r="M2095" s="200">
        <f t="shared" si="275"/>
        <v>0</v>
      </c>
      <c r="O2095" s="77" t="b">
        <f t="shared" si="276"/>
        <v>0</v>
      </c>
      <c r="P2095" s="77" t="b">
        <f t="shared" si="277"/>
        <v>0</v>
      </c>
      <c r="Q2095" s="77" t="b">
        <f t="shared" si="278"/>
        <v>0</v>
      </c>
      <c r="R2095" s="77">
        <f t="shared" si="279"/>
        <v>0</v>
      </c>
      <c r="T2095" s="77">
        <v>2084</v>
      </c>
    </row>
    <row r="2096" spans="1:20" s="5" customFormat="1" hidden="1" outlineLevel="1">
      <c r="A2096" s="29"/>
      <c r="B2096" s="606">
        <v>400</v>
      </c>
      <c r="C2096" s="654" t="s">
        <v>2739</v>
      </c>
      <c r="D2096" s="109">
        <v>30</v>
      </c>
      <c r="E2096" s="147" t="s">
        <v>2771</v>
      </c>
      <c r="F2096" s="147" t="s">
        <v>2771</v>
      </c>
      <c r="G2096" s="904">
        <v>39</v>
      </c>
      <c r="H2096" s="32" t="s">
        <v>725</v>
      </c>
      <c r="I2096" s="348"/>
      <c r="J2096" s="521">
        <v>0</v>
      </c>
      <c r="K2096" s="58">
        <v>0</v>
      </c>
      <c r="L2096" s="199">
        <f t="shared" si="274"/>
        <v>0</v>
      </c>
      <c r="M2096" s="200">
        <f t="shared" si="275"/>
        <v>0</v>
      </c>
      <c r="O2096" s="77" t="b">
        <f t="shared" si="276"/>
        <v>0</v>
      </c>
      <c r="P2096" s="77" t="b">
        <f t="shared" si="277"/>
        <v>0</v>
      </c>
      <c r="Q2096" s="77" t="b">
        <f t="shared" si="278"/>
        <v>0</v>
      </c>
      <c r="R2096" s="77">
        <f t="shared" si="279"/>
        <v>0</v>
      </c>
      <c r="T2096" s="77">
        <v>2085</v>
      </c>
    </row>
    <row r="2097" spans="1:20" s="5" customFormat="1" hidden="1" outlineLevel="1">
      <c r="A2097" s="29"/>
      <c r="B2097" s="606">
        <v>400</v>
      </c>
      <c r="C2097" s="654" t="s">
        <v>2739</v>
      </c>
      <c r="D2097" s="109">
        <v>31</v>
      </c>
      <c r="E2097" s="147" t="s">
        <v>2772</v>
      </c>
      <c r="F2097" s="147" t="s">
        <v>2772</v>
      </c>
      <c r="G2097" s="904">
        <v>1</v>
      </c>
      <c r="H2097" s="32" t="s">
        <v>725</v>
      </c>
      <c r="I2097" s="348"/>
      <c r="J2097" s="521">
        <v>0</v>
      </c>
      <c r="K2097" s="58">
        <v>0</v>
      </c>
      <c r="L2097" s="199">
        <f t="shared" si="274"/>
        <v>0</v>
      </c>
      <c r="M2097" s="200">
        <f t="shared" si="275"/>
        <v>0</v>
      </c>
      <c r="O2097" s="77" t="b">
        <f t="shared" si="276"/>
        <v>0</v>
      </c>
      <c r="P2097" s="77" t="b">
        <f t="shared" si="277"/>
        <v>0</v>
      </c>
      <c r="Q2097" s="77" t="b">
        <f t="shared" si="278"/>
        <v>0</v>
      </c>
      <c r="R2097" s="77">
        <f t="shared" si="279"/>
        <v>0</v>
      </c>
      <c r="T2097" s="77">
        <v>2086</v>
      </c>
    </row>
    <row r="2098" spans="1:20" s="5" customFormat="1" hidden="1" outlineLevel="1">
      <c r="A2098" s="29"/>
      <c r="B2098" s="606">
        <v>400</v>
      </c>
      <c r="C2098" s="654" t="s">
        <v>2739</v>
      </c>
      <c r="D2098" s="109">
        <v>32</v>
      </c>
      <c r="E2098" s="147" t="s">
        <v>2773</v>
      </c>
      <c r="F2098" s="147" t="s">
        <v>2773</v>
      </c>
      <c r="G2098" s="904">
        <v>144</v>
      </c>
      <c r="H2098" s="32" t="s">
        <v>725</v>
      </c>
      <c r="I2098" s="348"/>
      <c r="J2098" s="521">
        <v>0</v>
      </c>
      <c r="K2098" s="58">
        <v>0</v>
      </c>
      <c r="L2098" s="199">
        <f t="shared" si="274"/>
        <v>0</v>
      </c>
      <c r="M2098" s="200">
        <f t="shared" si="275"/>
        <v>0</v>
      </c>
      <c r="O2098" s="77" t="b">
        <f t="shared" si="276"/>
        <v>0</v>
      </c>
      <c r="P2098" s="77" t="b">
        <f t="shared" si="277"/>
        <v>0</v>
      </c>
      <c r="Q2098" s="77" t="b">
        <f t="shared" si="278"/>
        <v>0</v>
      </c>
      <c r="R2098" s="77">
        <f t="shared" si="279"/>
        <v>0</v>
      </c>
      <c r="T2098" s="77">
        <v>2087</v>
      </c>
    </row>
    <row r="2099" spans="1:20" s="5" customFormat="1" hidden="1" outlineLevel="1">
      <c r="A2099" s="29"/>
      <c r="B2099" s="606">
        <v>400</v>
      </c>
      <c r="C2099" s="654" t="s">
        <v>2739</v>
      </c>
      <c r="D2099" s="109">
        <v>33</v>
      </c>
      <c r="E2099" s="147" t="s">
        <v>2774</v>
      </c>
      <c r="F2099" s="147" t="s">
        <v>2774</v>
      </c>
      <c r="G2099" s="904">
        <v>8</v>
      </c>
      <c r="H2099" s="32" t="s">
        <v>725</v>
      </c>
      <c r="I2099" s="348"/>
      <c r="J2099" s="521">
        <v>0</v>
      </c>
      <c r="K2099" s="58">
        <v>0</v>
      </c>
      <c r="L2099" s="199">
        <f t="shared" si="274"/>
        <v>0</v>
      </c>
      <c r="M2099" s="200">
        <f t="shared" si="275"/>
        <v>0</v>
      </c>
      <c r="O2099" s="77" t="b">
        <f t="shared" si="276"/>
        <v>0</v>
      </c>
      <c r="P2099" s="77" t="b">
        <f t="shared" si="277"/>
        <v>0</v>
      </c>
      <c r="Q2099" s="77" t="b">
        <f t="shared" si="278"/>
        <v>0</v>
      </c>
      <c r="R2099" s="77">
        <f t="shared" si="279"/>
        <v>0</v>
      </c>
      <c r="T2099" s="77">
        <v>2088</v>
      </c>
    </row>
    <row r="2100" spans="1:20" s="5" customFormat="1" hidden="1" outlineLevel="1">
      <c r="A2100" s="29"/>
      <c r="B2100" s="606">
        <v>400</v>
      </c>
      <c r="C2100" s="654" t="s">
        <v>2739</v>
      </c>
      <c r="D2100" s="109">
        <v>34</v>
      </c>
      <c r="E2100" s="147" t="s">
        <v>2775</v>
      </c>
      <c r="F2100" s="147" t="s">
        <v>2775</v>
      </c>
      <c r="G2100" s="904">
        <v>39</v>
      </c>
      <c r="H2100" s="32" t="s">
        <v>725</v>
      </c>
      <c r="I2100" s="348"/>
      <c r="J2100" s="521">
        <v>0</v>
      </c>
      <c r="K2100" s="58">
        <v>0</v>
      </c>
      <c r="L2100" s="199">
        <f t="shared" si="274"/>
        <v>0</v>
      </c>
      <c r="M2100" s="200">
        <f t="shared" si="275"/>
        <v>0</v>
      </c>
      <c r="O2100" s="77" t="b">
        <f t="shared" si="276"/>
        <v>0</v>
      </c>
      <c r="P2100" s="77" t="b">
        <f t="shared" si="277"/>
        <v>0</v>
      </c>
      <c r="Q2100" s="77" t="b">
        <f t="shared" si="278"/>
        <v>0</v>
      </c>
      <c r="R2100" s="77">
        <f t="shared" si="279"/>
        <v>0</v>
      </c>
      <c r="T2100" s="77">
        <v>2089</v>
      </c>
    </row>
    <row r="2101" spans="1:20" s="5" customFormat="1" hidden="1" outlineLevel="1">
      <c r="A2101" s="29"/>
      <c r="B2101" s="606">
        <v>400</v>
      </c>
      <c r="C2101" s="654" t="s">
        <v>2739</v>
      </c>
      <c r="D2101" s="109">
        <v>35</v>
      </c>
      <c r="E2101" s="147" t="s">
        <v>2776</v>
      </c>
      <c r="F2101" s="147" t="s">
        <v>2776</v>
      </c>
      <c r="G2101" s="904">
        <v>45</v>
      </c>
      <c r="H2101" s="32" t="s">
        <v>725</v>
      </c>
      <c r="I2101" s="348"/>
      <c r="J2101" s="521">
        <v>0</v>
      </c>
      <c r="K2101" s="58">
        <v>0</v>
      </c>
      <c r="L2101" s="199">
        <f t="shared" si="274"/>
        <v>0</v>
      </c>
      <c r="M2101" s="200">
        <f t="shared" si="275"/>
        <v>0</v>
      </c>
      <c r="O2101" s="77" t="b">
        <f t="shared" si="276"/>
        <v>0</v>
      </c>
      <c r="P2101" s="77" t="b">
        <f t="shared" si="277"/>
        <v>0</v>
      </c>
      <c r="Q2101" s="77" t="b">
        <f t="shared" si="278"/>
        <v>0</v>
      </c>
      <c r="R2101" s="77">
        <f t="shared" si="279"/>
        <v>0</v>
      </c>
      <c r="T2101" s="77">
        <v>2090</v>
      </c>
    </row>
    <row r="2102" spans="1:20" s="5" customFormat="1" hidden="1" outlineLevel="1">
      <c r="A2102" s="29"/>
      <c r="B2102" s="606">
        <v>400</v>
      </c>
      <c r="C2102" s="654" t="s">
        <v>2739</v>
      </c>
      <c r="D2102" s="109">
        <v>36</v>
      </c>
      <c r="E2102" s="147" t="s">
        <v>2777</v>
      </c>
      <c r="F2102" s="147" t="s">
        <v>2777</v>
      </c>
      <c r="G2102" s="904">
        <v>14</v>
      </c>
      <c r="H2102" s="32" t="s">
        <v>725</v>
      </c>
      <c r="I2102" s="348"/>
      <c r="J2102" s="521">
        <v>0</v>
      </c>
      <c r="K2102" s="58">
        <v>0</v>
      </c>
      <c r="L2102" s="199">
        <f t="shared" si="274"/>
        <v>0</v>
      </c>
      <c r="M2102" s="200">
        <f t="shared" si="275"/>
        <v>0</v>
      </c>
      <c r="O2102" s="77" t="b">
        <f t="shared" si="276"/>
        <v>0</v>
      </c>
      <c r="P2102" s="77" t="b">
        <f t="shared" si="277"/>
        <v>0</v>
      </c>
      <c r="Q2102" s="77" t="b">
        <f t="shared" si="278"/>
        <v>0</v>
      </c>
      <c r="R2102" s="77">
        <f t="shared" si="279"/>
        <v>0</v>
      </c>
      <c r="T2102" s="77">
        <v>2091</v>
      </c>
    </row>
    <row r="2103" spans="1:20" s="5" customFormat="1" hidden="1" outlineLevel="1">
      <c r="A2103" s="29"/>
      <c r="B2103" s="606">
        <v>400</v>
      </c>
      <c r="C2103" s="654" t="s">
        <v>2739</v>
      </c>
      <c r="D2103" s="109">
        <v>37</v>
      </c>
      <c r="E2103" s="147" t="s">
        <v>2778</v>
      </c>
      <c r="F2103" s="147" t="s">
        <v>2778</v>
      </c>
      <c r="G2103" s="904">
        <v>117</v>
      </c>
      <c r="H2103" s="32" t="s">
        <v>725</v>
      </c>
      <c r="I2103" s="348"/>
      <c r="J2103" s="521">
        <v>0</v>
      </c>
      <c r="K2103" s="58">
        <v>0</v>
      </c>
      <c r="L2103" s="199">
        <f t="shared" si="274"/>
        <v>0</v>
      </c>
      <c r="M2103" s="200">
        <f t="shared" si="275"/>
        <v>0</v>
      </c>
      <c r="O2103" s="77" t="b">
        <f t="shared" si="276"/>
        <v>0</v>
      </c>
      <c r="P2103" s="77" t="b">
        <f t="shared" si="277"/>
        <v>0</v>
      </c>
      <c r="Q2103" s="77" t="b">
        <f t="shared" si="278"/>
        <v>0</v>
      </c>
      <c r="R2103" s="77">
        <f t="shared" si="279"/>
        <v>0</v>
      </c>
      <c r="T2103" s="77">
        <v>2092</v>
      </c>
    </row>
    <row r="2104" spans="1:20" s="5" customFormat="1" hidden="1" outlineLevel="1">
      <c r="A2104" s="29"/>
      <c r="B2104" s="606">
        <v>400</v>
      </c>
      <c r="C2104" s="654" t="s">
        <v>2739</v>
      </c>
      <c r="D2104" s="109">
        <v>38</v>
      </c>
      <c r="E2104" s="147" t="s">
        <v>2779</v>
      </c>
      <c r="F2104" s="147" t="s">
        <v>2779</v>
      </c>
      <c r="G2104" s="904">
        <v>11</v>
      </c>
      <c r="H2104" s="32" t="s">
        <v>725</v>
      </c>
      <c r="I2104" s="348"/>
      <c r="J2104" s="521">
        <v>0</v>
      </c>
      <c r="K2104" s="58">
        <v>0</v>
      </c>
      <c r="L2104" s="199">
        <f t="shared" si="274"/>
        <v>0</v>
      </c>
      <c r="M2104" s="200">
        <f t="shared" si="275"/>
        <v>0</v>
      </c>
      <c r="O2104" s="77" t="b">
        <f t="shared" si="276"/>
        <v>0</v>
      </c>
      <c r="P2104" s="77" t="b">
        <f t="shared" si="277"/>
        <v>0</v>
      </c>
      <c r="Q2104" s="77" t="b">
        <f t="shared" si="278"/>
        <v>0</v>
      </c>
      <c r="R2104" s="77">
        <f t="shared" si="279"/>
        <v>0</v>
      </c>
      <c r="T2104" s="77">
        <v>2093</v>
      </c>
    </row>
    <row r="2105" spans="1:20" s="5" customFormat="1" hidden="1" outlineLevel="1">
      <c r="A2105" s="29"/>
      <c r="B2105" s="606">
        <v>400</v>
      </c>
      <c r="C2105" s="654" t="s">
        <v>2739</v>
      </c>
      <c r="D2105" s="109">
        <v>39</v>
      </c>
      <c r="E2105" s="147" t="s">
        <v>2780</v>
      </c>
      <c r="F2105" s="147" t="s">
        <v>2780</v>
      </c>
      <c r="G2105" s="904">
        <v>18</v>
      </c>
      <c r="H2105" s="32" t="s">
        <v>725</v>
      </c>
      <c r="I2105" s="348"/>
      <c r="J2105" s="521">
        <v>0</v>
      </c>
      <c r="K2105" s="58">
        <v>0</v>
      </c>
      <c r="L2105" s="199">
        <f t="shared" si="274"/>
        <v>0</v>
      </c>
      <c r="M2105" s="200">
        <f t="shared" si="275"/>
        <v>0</v>
      </c>
      <c r="O2105" s="77" t="b">
        <f t="shared" si="276"/>
        <v>0</v>
      </c>
      <c r="P2105" s="77" t="b">
        <f t="shared" si="277"/>
        <v>0</v>
      </c>
      <c r="Q2105" s="77" t="b">
        <f t="shared" si="278"/>
        <v>0</v>
      </c>
      <c r="R2105" s="77">
        <f t="shared" si="279"/>
        <v>0</v>
      </c>
      <c r="T2105" s="77">
        <v>2094</v>
      </c>
    </row>
    <row r="2106" spans="1:20" s="5" customFormat="1" hidden="1" outlineLevel="1">
      <c r="A2106" s="29"/>
      <c r="B2106" s="606">
        <v>400</v>
      </c>
      <c r="C2106" s="654" t="s">
        <v>2739</v>
      </c>
      <c r="D2106" s="109">
        <v>40</v>
      </c>
      <c r="E2106" s="147" t="s">
        <v>2781</v>
      </c>
      <c r="F2106" s="147" t="s">
        <v>2781</v>
      </c>
      <c r="G2106" s="904">
        <v>99</v>
      </c>
      <c r="H2106" s="32" t="s">
        <v>725</v>
      </c>
      <c r="I2106" s="348"/>
      <c r="J2106" s="521">
        <v>0</v>
      </c>
      <c r="K2106" s="58">
        <v>0</v>
      </c>
      <c r="L2106" s="199">
        <f t="shared" si="274"/>
        <v>0</v>
      </c>
      <c r="M2106" s="200">
        <f t="shared" si="275"/>
        <v>0</v>
      </c>
      <c r="O2106" s="77" t="b">
        <f t="shared" si="276"/>
        <v>0</v>
      </c>
      <c r="P2106" s="77" t="b">
        <f t="shared" si="277"/>
        <v>0</v>
      </c>
      <c r="Q2106" s="77" t="b">
        <f t="shared" si="278"/>
        <v>0</v>
      </c>
      <c r="R2106" s="77">
        <f t="shared" si="279"/>
        <v>0</v>
      </c>
      <c r="T2106" s="77">
        <v>2095</v>
      </c>
    </row>
    <row r="2107" spans="1:20" s="5" customFormat="1" hidden="1" outlineLevel="1">
      <c r="A2107" s="29"/>
      <c r="B2107" s="606">
        <v>400</v>
      </c>
      <c r="C2107" s="654" t="s">
        <v>2739</v>
      </c>
      <c r="D2107" s="109">
        <v>41</v>
      </c>
      <c r="E2107" s="147" t="s">
        <v>2782</v>
      </c>
      <c r="F2107" s="147" t="s">
        <v>2782</v>
      </c>
      <c r="G2107" s="904">
        <v>11</v>
      </c>
      <c r="H2107" s="32" t="s">
        <v>725</v>
      </c>
      <c r="I2107" s="348"/>
      <c r="J2107" s="521">
        <v>0</v>
      </c>
      <c r="K2107" s="58">
        <v>0</v>
      </c>
      <c r="L2107" s="199">
        <f t="shared" si="274"/>
        <v>0</v>
      </c>
      <c r="M2107" s="200">
        <f t="shared" si="275"/>
        <v>0</v>
      </c>
      <c r="O2107" s="77" t="b">
        <f t="shared" si="276"/>
        <v>0</v>
      </c>
      <c r="P2107" s="77" t="b">
        <f t="shared" si="277"/>
        <v>0</v>
      </c>
      <c r="Q2107" s="77" t="b">
        <f t="shared" si="278"/>
        <v>0</v>
      </c>
      <c r="R2107" s="77">
        <f t="shared" si="279"/>
        <v>0</v>
      </c>
      <c r="T2107" s="77">
        <v>2096</v>
      </c>
    </row>
    <row r="2108" spans="1:20" s="5" customFormat="1" hidden="1" outlineLevel="1">
      <c r="A2108" s="29"/>
      <c r="B2108" s="606">
        <v>400</v>
      </c>
      <c r="C2108" s="654" t="s">
        <v>2739</v>
      </c>
      <c r="D2108" s="109">
        <v>42</v>
      </c>
      <c r="E2108" s="147" t="s">
        <v>2783</v>
      </c>
      <c r="F2108" s="147" t="s">
        <v>2783</v>
      </c>
      <c r="G2108" s="904">
        <v>4</v>
      </c>
      <c r="H2108" s="32" t="s">
        <v>725</v>
      </c>
      <c r="I2108" s="348"/>
      <c r="J2108" s="521">
        <v>0</v>
      </c>
      <c r="K2108" s="58">
        <v>0</v>
      </c>
      <c r="L2108" s="199">
        <f t="shared" si="274"/>
        <v>0</v>
      </c>
      <c r="M2108" s="200">
        <f t="shared" si="275"/>
        <v>0</v>
      </c>
      <c r="O2108" s="77" t="b">
        <f t="shared" si="276"/>
        <v>0</v>
      </c>
      <c r="P2108" s="77" t="b">
        <f t="shared" si="277"/>
        <v>0</v>
      </c>
      <c r="Q2108" s="77" t="b">
        <f t="shared" si="278"/>
        <v>0</v>
      </c>
      <c r="R2108" s="77">
        <f t="shared" si="279"/>
        <v>0</v>
      </c>
      <c r="T2108" s="77">
        <v>2097</v>
      </c>
    </row>
    <row r="2109" spans="1:20" s="5" customFormat="1" hidden="1" outlineLevel="1">
      <c r="A2109" s="29"/>
      <c r="B2109" s="606">
        <v>400</v>
      </c>
      <c r="C2109" s="654" t="s">
        <v>2739</v>
      </c>
      <c r="D2109" s="109">
        <v>43</v>
      </c>
      <c r="E2109" s="147" t="s">
        <v>2784</v>
      </c>
      <c r="F2109" s="147" t="s">
        <v>2784</v>
      </c>
      <c r="G2109" s="904">
        <v>17</v>
      </c>
      <c r="H2109" s="32" t="s">
        <v>725</v>
      </c>
      <c r="I2109" s="348"/>
      <c r="J2109" s="521">
        <v>0</v>
      </c>
      <c r="K2109" s="58">
        <v>0</v>
      </c>
      <c r="L2109" s="199">
        <f t="shared" si="274"/>
        <v>0</v>
      </c>
      <c r="M2109" s="200">
        <f t="shared" si="275"/>
        <v>0</v>
      </c>
      <c r="O2109" s="77" t="b">
        <f t="shared" si="276"/>
        <v>0</v>
      </c>
      <c r="P2109" s="77" t="b">
        <f t="shared" si="277"/>
        <v>0</v>
      </c>
      <c r="Q2109" s="77" t="b">
        <f t="shared" si="278"/>
        <v>0</v>
      </c>
      <c r="R2109" s="77">
        <f t="shared" si="279"/>
        <v>0</v>
      </c>
      <c r="T2109" s="77">
        <v>2098</v>
      </c>
    </row>
    <row r="2110" spans="1:20" s="5" customFormat="1" hidden="1" outlineLevel="1">
      <c r="A2110" s="29"/>
      <c r="B2110" s="606">
        <v>400</v>
      </c>
      <c r="C2110" s="654" t="s">
        <v>2739</v>
      </c>
      <c r="D2110" s="109">
        <v>44</v>
      </c>
      <c r="E2110" s="147" t="s">
        <v>2785</v>
      </c>
      <c r="F2110" s="147" t="s">
        <v>2785</v>
      </c>
      <c r="G2110" s="904">
        <v>5</v>
      </c>
      <c r="H2110" s="32" t="s">
        <v>725</v>
      </c>
      <c r="I2110" s="348"/>
      <c r="J2110" s="521">
        <v>0</v>
      </c>
      <c r="K2110" s="58">
        <v>0</v>
      </c>
      <c r="L2110" s="199">
        <f t="shared" si="274"/>
        <v>0</v>
      </c>
      <c r="M2110" s="200">
        <f t="shared" si="275"/>
        <v>0</v>
      </c>
      <c r="O2110" s="77" t="b">
        <f t="shared" si="276"/>
        <v>0</v>
      </c>
      <c r="P2110" s="77" t="b">
        <f t="shared" si="277"/>
        <v>0</v>
      </c>
      <c r="Q2110" s="77" t="b">
        <f t="shared" si="278"/>
        <v>0</v>
      </c>
      <c r="R2110" s="77">
        <f t="shared" si="279"/>
        <v>0</v>
      </c>
      <c r="T2110" s="77">
        <v>2099</v>
      </c>
    </row>
    <row r="2111" spans="1:20" s="5" customFormat="1" hidden="1" outlineLevel="1">
      <c r="A2111" s="29"/>
      <c r="B2111" s="606">
        <v>400</v>
      </c>
      <c r="C2111" s="654" t="s">
        <v>2739</v>
      </c>
      <c r="D2111" s="109">
        <v>45</v>
      </c>
      <c r="E2111" s="147" t="s">
        <v>2786</v>
      </c>
      <c r="F2111" s="147" t="s">
        <v>2786</v>
      </c>
      <c r="G2111" s="904">
        <v>39</v>
      </c>
      <c r="H2111" s="32" t="s">
        <v>725</v>
      </c>
      <c r="I2111" s="348"/>
      <c r="J2111" s="521">
        <v>0</v>
      </c>
      <c r="K2111" s="58">
        <v>0</v>
      </c>
      <c r="L2111" s="199">
        <f t="shared" si="274"/>
        <v>0</v>
      </c>
      <c r="M2111" s="200">
        <f t="shared" si="275"/>
        <v>0</v>
      </c>
      <c r="O2111" s="77" t="b">
        <f t="shared" si="276"/>
        <v>0</v>
      </c>
      <c r="P2111" s="77" t="b">
        <f t="shared" si="277"/>
        <v>0</v>
      </c>
      <c r="Q2111" s="77" t="b">
        <f t="shared" si="278"/>
        <v>0</v>
      </c>
      <c r="R2111" s="77">
        <f t="shared" si="279"/>
        <v>0</v>
      </c>
      <c r="T2111" s="77">
        <v>2100</v>
      </c>
    </row>
    <row r="2112" spans="1:20" s="5" customFormat="1" hidden="1" outlineLevel="1">
      <c r="A2112" s="29"/>
      <c r="B2112" s="606">
        <v>400</v>
      </c>
      <c r="C2112" s="654" t="s">
        <v>2739</v>
      </c>
      <c r="D2112" s="109">
        <v>46</v>
      </c>
      <c r="E2112" s="147" t="s">
        <v>2787</v>
      </c>
      <c r="F2112" s="147" t="s">
        <v>2787</v>
      </c>
      <c r="G2112" s="904">
        <v>101</v>
      </c>
      <c r="H2112" s="32" t="s">
        <v>725</v>
      </c>
      <c r="I2112" s="348"/>
      <c r="J2112" s="521">
        <v>0</v>
      </c>
      <c r="K2112" s="58">
        <v>0</v>
      </c>
      <c r="L2112" s="199">
        <f t="shared" si="274"/>
        <v>0</v>
      </c>
      <c r="M2112" s="200">
        <f t="shared" si="275"/>
        <v>0</v>
      </c>
      <c r="O2112" s="77" t="b">
        <f t="shared" si="276"/>
        <v>0</v>
      </c>
      <c r="P2112" s="77" t="b">
        <f t="shared" si="277"/>
        <v>0</v>
      </c>
      <c r="Q2112" s="77" t="b">
        <f t="shared" si="278"/>
        <v>0</v>
      </c>
      <c r="R2112" s="77">
        <f t="shared" si="279"/>
        <v>0</v>
      </c>
      <c r="T2112" s="77">
        <v>2101</v>
      </c>
    </row>
    <row r="2113" spans="1:20" s="5" customFormat="1" hidden="1" outlineLevel="1">
      <c r="A2113" s="29"/>
      <c r="B2113" s="606">
        <v>400</v>
      </c>
      <c r="C2113" s="654" t="s">
        <v>2739</v>
      </c>
      <c r="D2113" s="109">
        <v>47</v>
      </c>
      <c r="E2113" s="147" t="s">
        <v>2788</v>
      </c>
      <c r="F2113" s="147" t="s">
        <v>2788</v>
      </c>
      <c r="G2113" s="904">
        <v>190</v>
      </c>
      <c r="H2113" s="32" t="s">
        <v>725</v>
      </c>
      <c r="I2113" s="348"/>
      <c r="J2113" s="521">
        <v>0</v>
      </c>
      <c r="K2113" s="58">
        <v>0</v>
      </c>
      <c r="L2113" s="199">
        <f t="shared" si="274"/>
        <v>0</v>
      </c>
      <c r="M2113" s="200">
        <f t="shared" si="275"/>
        <v>0</v>
      </c>
      <c r="O2113" s="77" t="b">
        <f t="shared" si="276"/>
        <v>0</v>
      </c>
      <c r="P2113" s="77" t="b">
        <f t="shared" si="277"/>
        <v>0</v>
      </c>
      <c r="Q2113" s="77" t="b">
        <f t="shared" si="278"/>
        <v>0</v>
      </c>
      <c r="R2113" s="77">
        <f t="shared" si="279"/>
        <v>0</v>
      </c>
      <c r="T2113" s="77">
        <v>2102</v>
      </c>
    </row>
    <row r="2114" spans="1:20" s="5" customFormat="1" hidden="1" outlineLevel="1">
      <c r="A2114" s="29"/>
      <c r="B2114" s="606">
        <v>400</v>
      </c>
      <c r="C2114" s="654" t="s">
        <v>2739</v>
      </c>
      <c r="D2114" s="109">
        <v>48</v>
      </c>
      <c r="E2114" s="147" t="s">
        <v>2789</v>
      </c>
      <c r="F2114" s="147" t="s">
        <v>2789</v>
      </c>
      <c r="G2114" s="904">
        <v>27</v>
      </c>
      <c r="H2114" s="32" t="s">
        <v>725</v>
      </c>
      <c r="I2114" s="348"/>
      <c r="J2114" s="521">
        <v>0</v>
      </c>
      <c r="K2114" s="58">
        <v>0</v>
      </c>
      <c r="L2114" s="199">
        <f t="shared" si="274"/>
        <v>0</v>
      </c>
      <c r="M2114" s="200">
        <f t="shared" si="275"/>
        <v>0</v>
      </c>
      <c r="O2114" s="77" t="b">
        <f t="shared" si="276"/>
        <v>0</v>
      </c>
      <c r="P2114" s="77" t="b">
        <f t="shared" si="277"/>
        <v>0</v>
      </c>
      <c r="Q2114" s="77" t="b">
        <f t="shared" si="278"/>
        <v>0</v>
      </c>
      <c r="R2114" s="77">
        <f t="shared" si="279"/>
        <v>0</v>
      </c>
      <c r="T2114" s="77">
        <v>2103</v>
      </c>
    </row>
    <row r="2115" spans="1:20" s="5" customFormat="1" hidden="1" outlineLevel="1">
      <c r="A2115" s="29"/>
      <c r="B2115" s="606">
        <v>400</v>
      </c>
      <c r="C2115" s="654" t="s">
        <v>2739</v>
      </c>
      <c r="D2115" s="109">
        <v>49</v>
      </c>
      <c r="E2115" s="147" t="s">
        <v>2790</v>
      </c>
      <c r="F2115" s="147" t="s">
        <v>2790</v>
      </c>
      <c r="G2115" s="904">
        <v>60</v>
      </c>
      <c r="H2115" s="32" t="s">
        <v>725</v>
      </c>
      <c r="I2115" s="348"/>
      <c r="J2115" s="521">
        <v>0</v>
      </c>
      <c r="K2115" s="58">
        <v>0</v>
      </c>
      <c r="L2115" s="199">
        <f t="shared" si="274"/>
        <v>0</v>
      </c>
      <c r="M2115" s="200">
        <f t="shared" si="275"/>
        <v>0</v>
      </c>
      <c r="O2115" s="77" t="b">
        <f t="shared" si="276"/>
        <v>0</v>
      </c>
      <c r="P2115" s="77" t="b">
        <f t="shared" si="277"/>
        <v>0</v>
      </c>
      <c r="Q2115" s="77" t="b">
        <f t="shared" si="278"/>
        <v>0</v>
      </c>
      <c r="R2115" s="77">
        <f t="shared" si="279"/>
        <v>0</v>
      </c>
      <c r="T2115" s="77">
        <v>2104</v>
      </c>
    </row>
    <row r="2116" spans="1:20" s="5" customFormat="1" hidden="1" outlineLevel="1">
      <c r="A2116" s="29"/>
      <c r="B2116" s="606">
        <v>400</v>
      </c>
      <c r="C2116" s="654" t="s">
        <v>2739</v>
      </c>
      <c r="D2116" s="109">
        <v>50</v>
      </c>
      <c r="E2116" s="147" t="s">
        <v>2791</v>
      </c>
      <c r="F2116" s="147" t="s">
        <v>2791</v>
      </c>
      <c r="G2116" s="904">
        <v>15</v>
      </c>
      <c r="H2116" s="32" t="s">
        <v>725</v>
      </c>
      <c r="I2116" s="348"/>
      <c r="J2116" s="521">
        <v>0</v>
      </c>
      <c r="K2116" s="58">
        <v>0</v>
      </c>
      <c r="L2116" s="199">
        <f t="shared" si="274"/>
        <v>0</v>
      </c>
      <c r="M2116" s="200">
        <f t="shared" si="275"/>
        <v>0</v>
      </c>
      <c r="O2116" s="77" t="b">
        <f t="shared" si="276"/>
        <v>0</v>
      </c>
      <c r="P2116" s="77" t="b">
        <f t="shared" si="277"/>
        <v>0</v>
      </c>
      <c r="Q2116" s="77" t="b">
        <f t="shared" si="278"/>
        <v>0</v>
      </c>
      <c r="R2116" s="77">
        <f t="shared" si="279"/>
        <v>0</v>
      </c>
      <c r="T2116" s="77">
        <v>2105</v>
      </c>
    </row>
    <row r="2117" spans="1:20" s="5" customFormat="1" hidden="1" outlineLevel="1">
      <c r="A2117" s="29"/>
      <c r="B2117" s="606">
        <v>400</v>
      </c>
      <c r="C2117" s="654" t="s">
        <v>2739</v>
      </c>
      <c r="D2117" s="109">
        <v>51</v>
      </c>
      <c r="E2117" s="147" t="s">
        <v>2792</v>
      </c>
      <c r="F2117" s="147" t="s">
        <v>2792</v>
      </c>
      <c r="G2117" s="904">
        <v>3</v>
      </c>
      <c r="H2117" s="32" t="s">
        <v>725</v>
      </c>
      <c r="I2117" s="348"/>
      <c r="J2117" s="521">
        <v>0</v>
      </c>
      <c r="K2117" s="58">
        <v>0</v>
      </c>
      <c r="L2117" s="199">
        <f t="shared" si="274"/>
        <v>0</v>
      </c>
      <c r="M2117" s="200">
        <f t="shared" si="275"/>
        <v>0</v>
      </c>
      <c r="O2117" s="77" t="b">
        <f t="shared" si="276"/>
        <v>0</v>
      </c>
      <c r="P2117" s="77" t="b">
        <f t="shared" si="277"/>
        <v>0</v>
      </c>
      <c r="Q2117" s="77" t="b">
        <f t="shared" si="278"/>
        <v>0</v>
      </c>
      <c r="R2117" s="77">
        <f t="shared" si="279"/>
        <v>0</v>
      </c>
      <c r="T2117" s="77">
        <v>2106</v>
      </c>
    </row>
    <row r="2118" spans="1:20" s="5" customFormat="1" hidden="1" outlineLevel="1">
      <c r="A2118" s="29"/>
      <c r="B2118" s="606">
        <v>400</v>
      </c>
      <c r="C2118" s="654" t="s">
        <v>2739</v>
      </c>
      <c r="D2118" s="109">
        <v>52</v>
      </c>
      <c r="E2118" s="147" t="s">
        <v>2793</v>
      </c>
      <c r="F2118" s="147" t="s">
        <v>2793</v>
      </c>
      <c r="G2118" s="904">
        <v>53</v>
      </c>
      <c r="H2118" s="32" t="s">
        <v>725</v>
      </c>
      <c r="I2118" s="348"/>
      <c r="J2118" s="521">
        <v>0</v>
      </c>
      <c r="K2118" s="58">
        <v>0</v>
      </c>
      <c r="L2118" s="199">
        <f t="shared" si="274"/>
        <v>0</v>
      </c>
      <c r="M2118" s="200">
        <f t="shared" si="275"/>
        <v>0</v>
      </c>
      <c r="O2118" s="77" t="b">
        <f t="shared" si="276"/>
        <v>0</v>
      </c>
      <c r="P2118" s="77" t="b">
        <f t="shared" si="277"/>
        <v>0</v>
      </c>
      <c r="Q2118" s="77" t="b">
        <f t="shared" si="278"/>
        <v>0</v>
      </c>
      <c r="R2118" s="77">
        <f t="shared" si="279"/>
        <v>0</v>
      </c>
      <c r="T2118" s="77">
        <v>2107</v>
      </c>
    </row>
    <row r="2119" spans="1:20" s="5" customFormat="1" hidden="1" outlineLevel="1">
      <c r="A2119" s="29"/>
      <c r="B2119" s="606">
        <v>400</v>
      </c>
      <c r="C2119" s="654" t="s">
        <v>2739</v>
      </c>
      <c r="D2119" s="109">
        <v>53</v>
      </c>
      <c r="E2119" s="147" t="s">
        <v>2794</v>
      </c>
      <c r="F2119" s="147" t="s">
        <v>2794</v>
      </c>
      <c r="G2119" s="904">
        <v>108</v>
      </c>
      <c r="H2119" s="32" t="s">
        <v>725</v>
      </c>
      <c r="I2119" s="348"/>
      <c r="J2119" s="521">
        <v>0</v>
      </c>
      <c r="K2119" s="58">
        <v>0</v>
      </c>
      <c r="L2119" s="199">
        <f t="shared" si="274"/>
        <v>0</v>
      </c>
      <c r="M2119" s="200">
        <f t="shared" si="275"/>
        <v>0</v>
      </c>
      <c r="O2119" s="77" t="b">
        <f t="shared" si="276"/>
        <v>0</v>
      </c>
      <c r="P2119" s="77" t="b">
        <f t="shared" si="277"/>
        <v>0</v>
      </c>
      <c r="Q2119" s="77" t="b">
        <f t="shared" si="278"/>
        <v>0</v>
      </c>
      <c r="R2119" s="77">
        <f t="shared" si="279"/>
        <v>0</v>
      </c>
      <c r="T2119" s="77">
        <v>2108</v>
      </c>
    </row>
    <row r="2120" spans="1:20" s="5" customFormat="1" hidden="1" outlineLevel="1">
      <c r="A2120" s="29"/>
      <c r="B2120" s="606">
        <v>400</v>
      </c>
      <c r="C2120" s="654" t="s">
        <v>2739</v>
      </c>
      <c r="D2120" s="109">
        <v>54</v>
      </c>
      <c r="E2120" s="147" t="s">
        <v>2795</v>
      </c>
      <c r="F2120" s="147" t="s">
        <v>2795</v>
      </c>
      <c r="G2120" s="904">
        <v>691</v>
      </c>
      <c r="H2120" s="32" t="s">
        <v>725</v>
      </c>
      <c r="I2120" s="348"/>
      <c r="J2120" s="521">
        <v>0</v>
      </c>
      <c r="K2120" s="58">
        <v>0</v>
      </c>
      <c r="L2120" s="199">
        <f t="shared" si="274"/>
        <v>0</v>
      </c>
      <c r="M2120" s="200">
        <f t="shared" si="275"/>
        <v>0</v>
      </c>
      <c r="O2120" s="77" t="b">
        <f t="shared" si="276"/>
        <v>0</v>
      </c>
      <c r="P2120" s="77" t="b">
        <f t="shared" si="277"/>
        <v>0</v>
      </c>
      <c r="Q2120" s="77" t="b">
        <f t="shared" si="278"/>
        <v>0</v>
      </c>
      <c r="R2120" s="77">
        <f t="shared" si="279"/>
        <v>0</v>
      </c>
      <c r="T2120" s="77">
        <v>2109</v>
      </c>
    </row>
    <row r="2121" spans="1:20" s="5" customFormat="1" hidden="1" outlineLevel="1">
      <c r="A2121" s="29"/>
      <c r="B2121" s="606">
        <v>400</v>
      </c>
      <c r="C2121" s="654" t="s">
        <v>2739</v>
      </c>
      <c r="D2121" s="109">
        <v>55</v>
      </c>
      <c r="E2121" s="147" t="s">
        <v>2796</v>
      </c>
      <c r="F2121" s="147" t="s">
        <v>2796</v>
      </c>
      <c r="G2121" s="904">
        <v>233</v>
      </c>
      <c r="H2121" s="32" t="s">
        <v>725</v>
      </c>
      <c r="I2121" s="348"/>
      <c r="J2121" s="521">
        <v>0</v>
      </c>
      <c r="K2121" s="58">
        <v>0</v>
      </c>
      <c r="L2121" s="199">
        <f t="shared" si="274"/>
        <v>0</v>
      </c>
      <c r="M2121" s="200">
        <f t="shared" si="275"/>
        <v>0</v>
      </c>
      <c r="O2121" s="77" t="b">
        <f t="shared" si="276"/>
        <v>0</v>
      </c>
      <c r="P2121" s="77" t="b">
        <f t="shared" si="277"/>
        <v>0</v>
      </c>
      <c r="Q2121" s="77" t="b">
        <f t="shared" si="278"/>
        <v>0</v>
      </c>
      <c r="R2121" s="77">
        <f t="shared" si="279"/>
        <v>0</v>
      </c>
      <c r="T2121" s="77">
        <v>2110</v>
      </c>
    </row>
    <row r="2122" spans="1:20" s="5" customFormat="1" hidden="1" outlineLevel="1">
      <c r="A2122" s="29"/>
      <c r="B2122" s="606">
        <v>400</v>
      </c>
      <c r="C2122" s="654" t="s">
        <v>2739</v>
      </c>
      <c r="D2122" s="109">
        <v>56</v>
      </c>
      <c r="E2122" s="147" t="s">
        <v>2797</v>
      </c>
      <c r="F2122" s="147" t="s">
        <v>2797</v>
      </c>
      <c r="G2122" s="904">
        <v>24</v>
      </c>
      <c r="H2122" s="32" t="s">
        <v>725</v>
      </c>
      <c r="I2122" s="348"/>
      <c r="J2122" s="521">
        <v>0</v>
      </c>
      <c r="K2122" s="58">
        <v>0</v>
      </c>
      <c r="L2122" s="199">
        <f t="shared" si="274"/>
        <v>0</v>
      </c>
      <c r="M2122" s="200">
        <f t="shared" si="275"/>
        <v>0</v>
      </c>
      <c r="O2122" s="77" t="b">
        <f t="shared" si="276"/>
        <v>0</v>
      </c>
      <c r="P2122" s="77" t="b">
        <f t="shared" si="277"/>
        <v>0</v>
      </c>
      <c r="Q2122" s="77" t="b">
        <f t="shared" si="278"/>
        <v>0</v>
      </c>
      <c r="R2122" s="77">
        <f t="shared" si="279"/>
        <v>0</v>
      </c>
      <c r="T2122" s="77">
        <v>2111</v>
      </c>
    </row>
    <row r="2123" spans="1:20" s="5" customFormat="1" hidden="1" outlineLevel="1">
      <c r="A2123" s="29"/>
      <c r="B2123" s="606">
        <v>400</v>
      </c>
      <c r="C2123" s="654" t="s">
        <v>2739</v>
      </c>
      <c r="D2123" s="109">
        <v>57</v>
      </c>
      <c r="E2123" s="147" t="s">
        <v>2798</v>
      </c>
      <c r="F2123" s="147" t="s">
        <v>2798</v>
      </c>
      <c r="G2123" s="904">
        <v>129</v>
      </c>
      <c r="H2123" s="32" t="s">
        <v>725</v>
      </c>
      <c r="I2123" s="348"/>
      <c r="J2123" s="521">
        <v>0</v>
      </c>
      <c r="K2123" s="58">
        <v>0</v>
      </c>
      <c r="L2123" s="199">
        <f t="shared" si="274"/>
        <v>0</v>
      </c>
      <c r="M2123" s="200">
        <f t="shared" si="275"/>
        <v>0</v>
      </c>
      <c r="O2123" s="77" t="b">
        <f t="shared" si="276"/>
        <v>0</v>
      </c>
      <c r="P2123" s="77" t="b">
        <f t="shared" si="277"/>
        <v>0</v>
      </c>
      <c r="Q2123" s="77" t="b">
        <f t="shared" si="278"/>
        <v>0</v>
      </c>
      <c r="R2123" s="77">
        <f t="shared" si="279"/>
        <v>0</v>
      </c>
      <c r="T2123" s="77">
        <v>2112</v>
      </c>
    </row>
    <row r="2124" spans="1:20" s="5" customFormat="1" hidden="1" outlineLevel="1">
      <c r="A2124" s="29"/>
      <c r="B2124" s="606">
        <v>400</v>
      </c>
      <c r="C2124" s="654" t="s">
        <v>2739</v>
      </c>
      <c r="D2124" s="109">
        <v>58</v>
      </c>
      <c r="E2124" s="147" t="s">
        <v>2799</v>
      </c>
      <c r="F2124" s="147" t="s">
        <v>2799</v>
      </c>
      <c r="G2124" s="904">
        <v>70</v>
      </c>
      <c r="H2124" s="32" t="s">
        <v>725</v>
      </c>
      <c r="I2124" s="348"/>
      <c r="J2124" s="521">
        <v>0</v>
      </c>
      <c r="K2124" s="58">
        <v>0</v>
      </c>
      <c r="L2124" s="199">
        <f t="shared" si="274"/>
        <v>0</v>
      </c>
      <c r="M2124" s="200">
        <f t="shared" si="275"/>
        <v>0</v>
      </c>
      <c r="O2124" s="77" t="b">
        <f t="shared" si="276"/>
        <v>0</v>
      </c>
      <c r="P2124" s="77" t="b">
        <f t="shared" si="277"/>
        <v>0</v>
      </c>
      <c r="Q2124" s="77" t="b">
        <f t="shared" si="278"/>
        <v>0</v>
      </c>
      <c r="R2124" s="77">
        <f t="shared" si="279"/>
        <v>0</v>
      </c>
      <c r="T2124" s="77">
        <v>2113</v>
      </c>
    </row>
    <row r="2125" spans="1:20" s="5" customFormat="1" hidden="1" outlineLevel="1">
      <c r="A2125" s="29"/>
      <c r="B2125" s="606">
        <v>400</v>
      </c>
      <c r="C2125" s="654" t="s">
        <v>2739</v>
      </c>
      <c r="D2125" s="109">
        <v>59</v>
      </c>
      <c r="E2125" s="147" t="s">
        <v>2800</v>
      </c>
      <c r="F2125" s="147" t="s">
        <v>2800</v>
      </c>
      <c r="G2125" s="904">
        <v>64</v>
      </c>
      <c r="H2125" s="32" t="s">
        <v>725</v>
      </c>
      <c r="I2125" s="348"/>
      <c r="J2125" s="521">
        <v>0</v>
      </c>
      <c r="K2125" s="58">
        <v>0</v>
      </c>
      <c r="L2125" s="199">
        <f t="shared" si="274"/>
        <v>0</v>
      </c>
      <c r="M2125" s="200">
        <f t="shared" si="275"/>
        <v>0</v>
      </c>
      <c r="O2125" s="77" t="b">
        <f t="shared" si="276"/>
        <v>0</v>
      </c>
      <c r="P2125" s="77" t="b">
        <f t="shared" si="277"/>
        <v>0</v>
      </c>
      <c r="Q2125" s="77" t="b">
        <f t="shared" si="278"/>
        <v>0</v>
      </c>
      <c r="R2125" s="77">
        <f t="shared" si="279"/>
        <v>0</v>
      </c>
      <c r="T2125" s="77">
        <v>2114</v>
      </c>
    </row>
    <row r="2126" spans="1:20" s="5" customFormat="1" hidden="1" outlineLevel="1">
      <c r="A2126" s="29"/>
      <c r="B2126" s="606">
        <v>400</v>
      </c>
      <c r="C2126" s="654" t="s">
        <v>2739</v>
      </c>
      <c r="D2126" s="109">
        <v>60</v>
      </c>
      <c r="E2126" s="147" t="s">
        <v>2801</v>
      </c>
      <c r="F2126" s="147" t="s">
        <v>2802</v>
      </c>
      <c r="G2126" s="904">
        <v>1</v>
      </c>
      <c r="H2126" s="32" t="s">
        <v>742</v>
      </c>
      <c r="I2126" s="348"/>
      <c r="J2126" s="521">
        <v>0</v>
      </c>
      <c r="K2126" s="58">
        <v>0</v>
      </c>
      <c r="L2126" s="199">
        <f t="shared" si="274"/>
        <v>0</v>
      </c>
      <c r="M2126" s="200">
        <f t="shared" si="275"/>
        <v>0</v>
      </c>
      <c r="O2126" s="77" t="b">
        <f t="shared" si="276"/>
        <v>0</v>
      </c>
      <c r="P2126" s="77" t="b">
        <f t="shared" si="277"/>
        <v>0</v>
      </c>
      <c r="Q2126" s="77" t="b">
        <f t="shared" si="278"/>
        <v>0</v>
      </c>
      <c r="R2126" s="77">
        <f t="shared" si="279"/>
        <v>0</v>
      </c>
      <c r="T2126" s="77">
        <v>2115</v>
      </c>
    </row>
    <row r="2127" spans="1:20" s="5" customFormat="1" hidden="1" outlineLevel="1">
      <c r="A2127" s="29"/>
      <c r="B2127" s="606">
        <v>400</v>
      </c>
      <c r="C2127" s="654" t="s">
        <v>2739</v>
      </c>
      <c r="D2127" s="109">
        <v>61</v>
      </c>
      <c r="E2127" s="147" t="s">
        <v>2803</v>
      </c>
      <c r="F2127" s="147" t="s">
        <v>2804</v>
      </c>
      <c r="G2127" s="904">
        <v>2</v>
      </c>
      <c r="H2127" s="32" t="s">
        <v>742</v>
      </c>
      <c r="I2127" s="348"/>
      <c r="J2127" s="521">
        <v>0</v>
      </c>
      <c r="K2127" s="58">
        <v>0</v>
      </c>
      <c r="L2127" s="199">
        <f t="shared" si="274"/>
        <v>0</v>
      </c>
      <c r="M2127" s="200">
        <f t="shared" si="275"/>
        <v>0</v>
      </c>
      <c r="O2127" s="77" t="b">
        <f t="shared" si="276"/>
        <v>0</v>
      </c>
      <c r="P2127" s="77" t="b">
        <f t="shared" si="277"/>
        <v>0</v>
      </c>
      <c r="Q2127" s="77" t="b">
        <f t="shared" si="278"/>
        <v>0</v>
      </c>
      <c r="R2127" s="77">
        <f t="shared" si="279"/>
        <v>0</v>
      </c>
      <c r="T2127" s="77">
        <v>2116</v>
      </c>
    </row>
    <row r="2128" spans="1:20" s="5" customFormat="1" hidden="1" outlineLevel="1">
      <c r="A2128" s="29"/>
      <c r="B2128" s="606">
        <v>400</v>
      </c>
      <c r="C2128" s="654" t="s">
        <v>2739</v>
      </c>
      <c r="D2128" s="109">
        <v>62</v>
      </c>
      <c r="E2128" s="147" t="s">
        <v>2801</v>
      </c>
      <c r="F2128" s="147" t="s">
        <v>2802</v>
      </c>
      <c r="G2128" s="904">
        <v>4</v>
      </c>
      <c r="H2128" s="32" t="s">
        <v>742</v>
      </c>
      <c r="I2128" s="348"/>
      <c r="J2128" s="521">
        <v>0</v>
      </c>
      <c r="K2128" s="58">
        <v>0</v>
      </c>
      <c r="L2128" s="199">
        <f t="shared" si="274"/>
        <v>0</v>
      </c>
      <c r="M2128" s="200">
        <f t="shared" si="275"/>
        <v>0</v>
      </c>
      <c r="O2128" s="77" t="b">
        <f t="shared" si="276"/>
        <v>0</v>
      </c>
      <c r="P2128" s="77" t="b">
        <f t="shared" si="277"/>
        <v>0</v>
      </c>
      <c r="Q2128" s="77" t="b">
        <f t="shared" si="278"/>
        <v>0</v>
      </c>
      <c r="R2128" s="77">
        <f t="shared" si="279"/>
        <v>0</v>
      </c>
      <c r="T2128" s="77">
        <v>2117</v>
      </c>
    </row>
    <row r="2129" spans="1:20" s="5" customFormat="1" hidden="1" outlineLevel="1">
      <c r="A2129" s="29"/>
      <c r="B2129" s="606">
        <v>400</v>
      </c>
      <c r="C2129" s="654" t="s">
        <v>2739</v>
      </c>
      <c r="D2129" s="109">
        <v>63</v>
      </c>
      <c r="E2129" s="147" t="s">
        <v>2803</v>
      </c>
      <c r="F2129" s="147" t="s">
        <v>2804</v>
      </c>
      <c r="G2129" s="904">
        <v>1</v>
      </c>
      <c r="H2129" s="32" t="s">
        <v>742</v>
      </c>
      <c r="I2129" s="348"/>
      <c r="J2129" s="521">
        <v>0</v>
      </c>
      <c r="K2129" s="58">
        <v>0</v>
      </c>
      <c r="L2129" s="199">
        <f t="shared" si="274"/>
        <v>0</v>
      </c>
      <c r="M2129" s="200">
        <f t="shared" si="275"/>
        <v>0</v>
      </c>
      <c r="O2129" s="77" t="b">
        <f t="shared" si="276"/>
        <v>0</v>
      </c>
      <c r="P2129" s="77" t="b">
        <f t="shared" si="277"/>
        <v>0</v>
      </c>
      <c r="Q2129" s="77" t="b">
        <f t="shared" si="278"/>
        <v>0</v>
      </c>
      <c r="R2129" s="77">
        <f t="shared" si="279"/>
        <v>0</v>
      </c>
      <c r="T2129" s="77">
        <v>2118</v>
      </c>
    </row>
    <row r="2130" spans="1:20" s="5" customFormat="1" hidden="1" outlineLevel="1">
      <c r="A2130" s="29"/>
      <c r="B2130" s="606">
        <v>400</v>
      </c>
      <c r="C2130" s="654" t="s">
        <v>2739</v>
      </c>
      <c r="D2130" s="109">
        <v>64</v>
      </c>
      <c r="E2130" s="147" t="s">
        <v>2805</v>
      </c>
      <c r="F2130" s="147" t="s">
        <v>2806</v>
      </c>
      <c r="G2130" s="904">
        <v>1</v>
      </c>
      <c r="H2130" s="32" t="s">
        <v>742</v>
      </c>
      <c r="I2130" s="348"/>
      <c r="J2130" s="521">
        <v>0</v>
      </c>
      <c r="K2130" s="58">
        <v>0</v>
      </c>
      <c r="L2130" s="199">
        <f t="shared" si="274"/>
        <v>0</v>
      </c>
      <c r="M2130" s="200">
        <f t="shared" si="275"/>
        <v>0</v>
      </c>
      <c r="O2130" s="77" t="b">
        <f t="shared" si="276"/>
        <v>0</v>
      </c>
      <c r="P2130" s="77" t="b">
        <f t="shared" si="277"/>
        <v>0</v>
      </c>
      <c r="Q2130" s="77" t="b">
        <f t="shared" si="278"/>
        <v>0</v>
      </c>
      <c r="R2130" s="77">
        <f t="shared" si="279"/>
        <v>0</v>
      </c>
      <c r="T2130" s="77">
        <v>2119</v>
      </c>
    </row>
    <row r="2131" spans="1:20" s="5" customFormat="1" hidden="1" outlineLevel="1">
      <c r="A2131" s="29"/>
      <c r="B2131" s="606">
        <v>400</v>
      </c>
      <c r="C2131" s="654" t="s">
        <v>2739</v>
      </c>
      <c r="D2131" s="109">
        <v>65</v>
      </c>
      <c r="E2131" s="147" t="s">
        <v>2807</v>
      </c>
      <c r="F2131" s="147" t="s">
        <v>2808</v>
      </c>
      <c r="G2131" s="904">
        <v>2</v>
      </c>
      <c r="H2131" s="32" t="s">
        <v>742</v>
      </c>
      <c r="I2131" s="348"/>
      <c r="J2131" s="521">
        <v>0</v>
      </c>
      <c r="K2131" s="58">
        <v>0</v>
      </c>
      <c r="L2131" s="199">
        <f t="shared" ref="L2131:L2194" si="280">J2131+K2131</f>
        <v>0</v>
      </c>
      <c r="M2131" s="200">
        <f t="shared" ref="M2131:M2194" si="281">L2131*(G2131+I2131)</f>
        <v>0</v>
      </c>
      <c r="O2131" s="77" t="b">
        <f t="shared" ref="O2131:O2194" si="282">ISBLANK(D2131)</f>
        <v>0</v>
      </c>
      <c r="P2131" s="77" t="b">
        <f t="shared" ref="P2131:P2194" si="283">ISBLANK(G2131)</f>
        <v>0</v>
      </c>
      <c r="Q2131" s="77" t="b">
        <f t="shared" ref="Q2131:Q2194" si="284">ISBLANK(M2131)</f>
        <v>0</v>
      </c>
      <c r="R2131" s="77">
        <f t="shared" ref="R2131:R2194" si="285">IF(AND(O2131=P2131,O2131=Q2131),,"!!!")</f>
        <v>0</v>
      </c>
      <c r="T2131" s="77">
        <v>2120</v>
      </c>
    </row>
    <row r="2132" spans="1:20" s="5" customFormat="1" hidden="1" outlineLevel="1">
      <c r="A2132" s="29"/>
      <c r="B2132" s="606">
        <v>400</v>
      </c>
      <c r="C2132" s="654" t="s">
        <v>2739</v>
      </c>
      <c r="D2132" s="109">
        <v>66</v>
      </c>
      <c r="E2132" s="147" t="s">
        <v>2805</v>
      </c>
      <c r="F2132" s="147" t="s">
        <v>2806</v>
      </c>
      <c r="G2132" s="904">
        <v>60</v>
      </c>
      <c r="H2132" s="32" t="s">
        <v>742</v>
      </c>
      <c r="I2132" s="348"/>
      <c r="J2132" s="521">
        <v>0</v>
      </c>
      <c r="K2132" s="58">
        <v>0</v>
      </c>
      <c r="L2132" s="199">
        <f t="shared" si="280"/>
        <v>0</v>
      </c>
      <c r="M2132" s="200">
        <f t="shared" si="281"/>
        <v>0</v>
      </c>
      <c r="O2132" s="77" t="b">
        <f t="shared" si="282"/>
        <v>0</v>
      </c>
      <c r="P2132" s="77" t="b">
        <f t="shared" si="283"/>
        <v>0</v>
      </c>
      <c r="Q2132" s="77" t="b">
        <f t="shared" si="284"/>
        <v>0</v>
      </c>
      <c r="R2132" s="77">
        <f t="shared" si="285"/>
        <v>0</v>
      </c>
      <c r="T2132" s="77">
        <v>2121</v>
      </c>
    </row>
    <row r="2133" spans="1:20" s="5" customFormat="1" hidden="1" outlineLevel="1">
      <c r="A2133" s="29"/>
      <c r="B2133" s="606">
        <v>400</v>
      </c>
      <c r="C2133" s="654" t="s">
        <v>2739</v>
      </c>
      <c r="D2133" s="109">
        <v>67</v>
      </c>
      <c r="E2133" s="147" t="s">
        <v>2809</v>
      </c>
      <c r="F2133" s="147" t="s">
        <v>2810</v>
      </c>
      <c r="G2133" s="904">
        <v>2</v>
      </c>
      <c r="H2133" s="32" t="s">
        <v>742</v>
      </c>
      <c r="I2133" s="348"/>
      <c r="J2133" s="521">
        <v>0</v>
      </c>
      <c r="K2133" s="58">
        <v>0</v>
      </c>
      <c r="L2133" s="199">
        <f t="shared" si="280"/>
        <v>0</v>
      </c>
      <c r="M2133" s="200">
        <f t="shared" si="281"/>
        <v>0</v>
      </c>
      <c r="O2133" s="77" t="b">
        <f t="shared" si="282"/>
        <v>0</v>
      </c>
      <c r="P2133" s="77" t="b">
        <f t="shared" si="283"/>
        <v>0</v>
      </c>
      <c r="Q2133" s="77" t="b">
        <f t="shared" si="284"/>
        <v>0</v>
      </c>
      <c r="R2133" s="77">
        <f t="shared" si="285"/>
        <v>0</v>
      </c>
      <c r="T2133" s="77">
        <v>2122</v>
      </c>
    </row>
    <row r="2134" spans="1:20" s="5" customFormat="1" hidden="1" outlineLevel="1">
      <c r="A2134" s="29"/>
      <c r="B2134" s="606">
        <v>400</v>
      </c>
      <c r="C2134" s="654" t="s">
        <v>2739</v>
      </c>
      <c r="D2134" s="109">
        <v>68</v>
      </c>
      <c r="E2134" s="147" t="s">
        <v>2811</v>
      </c>
      <c r="F2134" s="147" t="s">
        <v>2812</v>
      </c>
      <c r="G2134" s="904">
        <v>5</v>
      </c>
      <c r="H2134" s="32" t="s">
        <v>742</v>
      </c>
      <c r="I2134" s="348"/>
      <c r="J2134" s="521">
        <v>0</v>
      </c>
      <c r="K2134" s="58">
        <v>0</v>
      </c>
      <c r="L2134" s="199">
        <f t="shared" si="280"/>
        <v>0</v>
      </c>
      <c r="M2134" s="200">
        <f t="shared" si="281"/>
        <v>0</v>
      </c>
      <c r="O2134" s="77" t="b">
        <f t="shared" si="282"/>
        <v>0</v>
      </c>
      <c r="P2134" s="77" t="b">
        <f t="shared" si="283"/>
        <v>0</v>
      </c>
      <c r="Q2134" s="77" t="b">
        <f t="shared" si="284"/>
        <v>0</v>
      </c>
      <c r="R2134" s="77">
        <f t="shared" si="285"/>
        <v>0</v>
      </c>
      <c r="T2134" s="77">
        <v>2123</v>
      </c>
    </row>
    <row r="2135" spans="1:20" s="5" customFormat="1" hidden="1" outlineLevel="1">
      <c r="A2135" s="29"/>
      <c r="B2135" s="606">
        <v>400</v>
      </c>
      <c r="C2135" s="654" t="s">
        <v>2739</v>
      </c>
      <c r="D2135" s="109">
        <v>69</v>
      </c>
      <c r="E2135" s="147" t="s">
        <v>2813</v>
      </c>
      <c r="F2135" s="147" t="s">
        <v>2814</v>
      </c>
      <c r="G2135" s="904">
        <v>1</v>
      </c>
      <c r="H2135" s="32" t="s">
        <v>742</v>
      </c>
      <c r="I2135" s="348"/>
      <c r="J2135" s="521">
        <v>0</v>
      </c>
      <c r="K2135" s="58">
        <v>0</v>
      </c>
      <c r="L2135" s="199">
        <f t="shared" si="280"/>
        <v>0</v>
      </c>
      <c r="M2135" s="200">
        <f t="shared" si="281"/>
        <v>0</v>
      </c>
      <c r="O2135" s="77" t="b">
        <f t="shared" si="282"/>
        <v>0</v>
      </c>
      <c r="P2135" s="77" t="b">
        <f t="shared" si="283"/>
        <v>0</v>
      </c>
      <c r="Q2135" s="77" t="b">
        <f t="shared" si="284"/>
        <v>0</v>
      </c>
      <c r="R2135" s="77">
        <f t="shared" si="285"/>
        <v>0</v>
      </c>
      <c r="T2135" s="77">
        <v>2124</v>
      </c>
    </row>
    <row r="2136" spans="1:20" s="5" customFormat="1" hidden="1" outlineLevel="1">
      <c r="A2136" s="29"/>
      <c r="B2136" s="606">
        <v>400</v>
      </c>
      <c r="C2136" s="654" t="s">
        <v>2739</v>
      </c>
      <c r="D2136" s="109">
        <v>70</v>
      </c>
      <c r="E2136" s="147" t="s">
        <v>2815</v>
      </c>
      <c r="F2136" s="147" t="s">
        <v>2816</v>
      </c>
      <c r="G2136" s="904">
        <v>9</v>
      </c>
      <c r="H2136" s="32" t="s">
        <v>742</v>
      </c>
      <c r="I2136" s="348"/>
      <c r="J2136" s="521">
        <v>0</v>
      </c>
      <c r="K2136" s="58">
        <v>0</v>
      </c>
      <c r="L2136" s="199">
        <f t="shared" si="280"/>
        <v>0</v>
      </c>
      <c r="M2136" s="200">
        <f t="shared" si="281"/>
        <v>0</v>
      </c>
      <c r="O2136" s="77" t="b">
        <f t="shared" si="282"/>
        <v>0</v>
      </c>
      <c r="P2136" s="77" t="b">
        <f t="shared" si="283"/>
        <v>0</v>
      </c>
      <c r="Q2136" s="77" t="b">
        <f t="shared" si="284"/>
        <v>0</v>
      </c>
      <c r="R2136" s="77">
        <f t="shared" si="285"/>
        <v>0</v>
      </c>
      <c r="T2136" s="77">
        <v>2125</v>
      </c>
    </row>
    <row r="2137" spans="1:20" s="5" customFormat="1" hidden="1" outlineLevel="1">
      <c r="A2137" s="29"/>
      <c r="B2137" s="606">
        <v>400</v>
      </c>
      <c r="C2137" s="654" t="s">
        <v>2739</v>
      </c>
      <c r="D2137" s="109">
        <v>71</v>
      </c>
      <c r="E2137" s="147" t="s">
        <v>2817</v>
      </c>
      <c r="F2137" s="147" t="s">
        <v>2818</v>
      </c>
      <c r="G2137" s="904">
        <v>15</v>
      </c>
      <c r="H2137" s="32" t="s">
        <v>742</v>
      </c>
      <c r="I2137" s="348"/>
      <c r="J2137" s="521">
        <v>0</v>
      </c>
      <c r="K2137" s="58">
        <v>0</v>
      </c>
      <c r="L2137" s="199">
        <f t="shared" si="280"/>
        <v>0</v>
      </c>
      <c r="M2137" s="200">
        <f t="shared" si="281"/>
        <v>0</v>
      </c>
      <c r="O2137" s="77" t="b">
        <f t="shared" si="282"/>
        <v>0</v>
      </c>
      <c r="P2137" s="77" t="b">
        <f t="shared" si="283"/>
        <v>0</v>
      </c>
      <c r="Q2137" s="77" t="b">
        <f t="shared" si="284"/>
        <v>0</v>
      </c>
      <c r="R2137" s="77">
        <f t="shared" si="285"/>
        <v>0</v>
      </c>
      <c r="T2137" s="77">
        <v>2126</v>
      </c>
    </row>
    <row r="2138" spans="1:20" s="5" customFormat="1" hidden="1" outlineLevel="1">
      <c r="A2138" s="29"/>
      <c r="B2138" s="606">
        <v>400</v>
      </c>
      <c r="C2138" s="654" t="s">
        <v>2739</v>
      </c>
      <c r="D2138" s="109">
        <v>72</v>
      </c>
      <c r="E2138" s="147" t="s">
        <v>2819</v>
      </c>
      <c r="F2138" s="147" t="s">
        <v>2820</v>
      </c>
      <c r="G2138" s="904">
        <v>17</v>
      </c>
      <c r="H2138" s="32" t="s">
        <v>742</v>
      </c>
      <c r="I2138" s="348"/>
      <c r="J2138" s="521">
        <v>0</v>
      </c>
      <c r="K2138" s="58">
        <v>0</v>
      </c>
      <c r="L2138" s="199">
        <f t="shared" si="280"/>
        <v>0</v>
      </c>
      <c r="M2138" s="200">
        <f t="shared" si="281"/>
        <v>0</v>
      </c>
      <c r="O2138" s="77" t="b">
        <f t="shared" si="282"/>
        <v>0</v>
      </c>
      <c r="P2138" s="77" t="b">
        <f t="shared" si="283"/>
        <v>0</v>
      </c>
      <c r="Q2138" s="77" t="b">
        <f t="shared" si="284"/>
        <v>0</v>
      </c>
      <c r="R2138" s="77">
        <f t="shared" si="285"/>
        <v>0</v>
      </c>
      <c r="T2138" s="77">
        <v>2127</v>
      </c>
    </row>
    <row r="2139" spans="1:20" s="5" customFormat="1" hidden="1" outlineLevel="1">
      <c r="A2139" s="29"/>
      <c r="B2139" s="606">
        <v>400</v>
      </c>
      <c r="C2139" s="654" t="s">
        <v>2739</v>
      </c>
      <c r="D2139" s="109">
        <v>73</v>
      </c>
      <c r="E2139" s="147" t="s">
        <v>2821</v>
      </c>
      <c r="F2139" s="147" t="s">
        <v>2822</v>
      </c>
      <c r="G2139" s="904">
        <v>3</v>
      </c>
      <c r="H2139" s="32" t="s">
        <v>742</v>
      </c>
      <c r="I2139" s="348"/>
      <c r="J2139" s="521">
        <v>0</v>
      </c>
      <c r="K2139" s="58">
        <v>0</v>
      </c>
      <c r="L2139" s="199">
        <f t="shared" si="280"/>
        <v>0</v>
      </c>
      <c r="M2139" s="200">
        <f t="shared" si="281"/>
        <v>0</v>
      </c>
      <c r="O2139" s="77" t="b">
        <f t="shared" si="282"/>
        <v>0</v>
      </c>
      <c r="P2139" s="77" t="b">
        <f t="shared" si="283"/>
        <v>0</v>
      </c>
      <c r="Q2139" s="77" t="b">
        <f t="shared" si="284"/>
        <v>0</v>
      </c>
      <c r="R2139" s="77">
        <f t="shared" si="285"/>
        <v>0</v>
      </c>
      <c r="T2139" s="77">
        <v>2128</v>
      </c>
    </row>
    <row r="2140" spans="1:20" s="5" customFormat="1" hidden="1" outlineLevel="1">
      <c r="A2140" s="29"/>
      <c r="B2140" s="606">
        <v>400</v>
      </c>
      <c r="C2140" s="654" t="s">
        <v>2739</v>
      </c>
      <c r="D2140" s="109">
        <v>74</v>
      </c>
      <c r="E2140" s="147" t="s">
        <v>2823</v>
      </c>
      <c r="F2140" s="147" t="s">
        <v>2824</v>
      </c>
      <c r="G2140" s="904">
        <v>1</v>
      </c>
      <c r="H2140" s="32" t="s">
        <v>742</v>
      </c>
      <c r="I2140" s="348"/>
      <c r="J2140" s="521">
        <v>0</v>
      </c>
      <c r="K2140" s="58">
        <v>0</v>
      </c>
      <c r="L2140" s="199">
        <f t="shared" si="280"/>
        <v>0</v>
      </c>
      <c r="M2140" s="200">
        <f t="shared" si="281"/>
        <v>0</v>
      </c>
      <c r="O2140" s="77" t="b">
        <f t="shared" si="282"/>
        <v>0</v>
      </c>
      <c r="P2140" s="77" t="b">
        <f t="shared" si="283"/>
        <v>0</v>
      </c>
      <c r="Q2140" s="77" t="b">
        <f t="shared" si="284"/>
        <v>0</v>
      </c>
      <c r="R2140" s="77">
        <f t="shared" si="285"/>
        <v>0</v>
      </c>
      <c r="T2140" s="77">
        <v>2129</v>
      </c>
    </row>
    <row r="2141" spans="1:20" s="5" customFormat="1" hidden="1" outlineLevel="1">
      <c r="A2141" s="29"/>
      <c r="B2141" s="606">
        <v>400</v>
      </c>
      <c r="C2141" s="654" t="s">
        <v>2739</v>
      </c>
      <c r="D2141" s="109">
        <v>75</v>
      </c>
      <c r="E2141" s="147" t="s">
        <v>2825</v>
      </c>
      <c r="F2141" s="147" t="s">
        <v>2826</v>
      </c>
      <c r="G2141" s="904">
        <v>1</v>
      </c>
      <c r="H2141" s="32" t="s">
        <v>742</v>
      </c>
      <c r="I2141" s="348"/>
      <c r="J2141" s="521">
        <v>0</v>
      </c>
      <c r="K2141" s="58">
        <v>0</v>
      </c>
      <c r="L2141" s="199">
        <f t="shared" si="280"/>
        <v>0</v>
      </c>
      <c r="M2141" s="200">
        <f t="shared" si="281"/>
        <v>0</v>
      </c>
      <c r="O2141" s="77" t="b">
        <f t="shared" si="282"/>
        <v>0</v>
      </c>
      <c r="P2141" s="77" t="b">
        <f t="shared" si="283"/>
        <v>0</v>
      </c>
      <c r="Q2141" s="77" t="b">
        <f t="shared" si="284"/>
        <v>0</v>
      </c>
      <c r="R2141" s="77">
        <f t="shared" si="285"/>
        <v>0</v>
      </c>
      <c r="T2141" s="77">
        <v>2130</v>
      </c>
    </row>
    <row r="2142" spans="1:20" s="5" customFormat="1" hidden="1" outlineLevel="1">
      <c r="A2142" s="29"/>
      <c r="B2142" s="606">
        <v>400</v>
      </c>
      <c r="C2142" s="654" t="s">
        <v>2739</v>
      </c>
      <c r="D2142" s="109">
        <v>76</v>
      </c>
      <c r="E2142" s="147" t="s">
        <v>2827</v>
      </c>
      <c r="F2142" s="147" t="s">
        <v>2828</v>
      </c>
      <c r="G2142" s="904">
        <v>33</v>
      </c>
      <c r="H2142" s="32" t="s">
        <v>742</v>
      </c>
      <c r="I2142" s="348"/>
      <c r="J2142" s="521">
        <v>0</v>
      </c>
      <c r="K2142" s="58">
        <v>0</v>
      </c>
      <c r="L2142" s="199">
        <f t="shared" si="280"/>
        <v>0</v>
      </c>
      <c r="M2142" s="200">
        <f t="shared" si="281"/>
        <v>0</v>
      </c>
      <c r="O2142" s="77" t="b">
        <f t="shared" si="282"/>
        <v>0</v>
      </c>
      <c r="P2142" s="77" t="b">
        <f t="shared" si="283"/>
        <v>0</v>
      </c>
      <c r="Q2142" s="77" t="b">
        <f t="shared" si="284"/>
        <v>0</v>
      </c>
      <c r="R2142" s="77">
        <f t="shared" si="285"/>
        <v>0</v>
      </c>
      <c r="T2142" s="77">
        <v>2131</v>
      </c>
    </row>
    <row r="2143" spans="1:20" s="5" customFormat="1" hidden="1" outlineLevel="1">
      <c r="A2143" s="29"/>
      <c r="B2143" s="606">
        <v>400</v>
      </c>
      <c r="C2143" s="654" t="s">
        <v>2739</v>
      </c>
      <c r="D2143" s="109">
        <v>77</v>
      </c>
      <c r="E2143" s="147" t="s">
        <v>2829</v>
      </c>
      <c r="F2143" s="147" t="s">
        <v>2830</v>
      </c>
      <c r="G2143" s="904">
        <v>1</v>
      </c>
      <c r="H2143" s="32" t="s">
        <v>742</v>
      </c>
      <c r="I2143" s="348"/>
      <c r="J2143" s="521">
        <v>0</v>
      </c>
      <c r="K2143" s="58">
        <v>0</v>
      </c>
      <c r="L2143" s="199">
        <f t="shared" si="280"/>
        <v>0</v>
      </c>
      <c r="M2143" s="200">
        <f t="shared" si="281"/>
        <v>0</v>
      </c>
      <c r="O2143" s="77" t="b">
        <f t="shared" si="282"/>
        <v>0</v>
      </c>
      <c r="P2143" s="77" t="b">
        <f t="shared" si="283"/>
        <v>0</v>
      </c>
      <c r="Q2143" s="77" t="b">
        <f t="shared" si="284"/>
        <v>0</v>
      </c>
      <c r="R2143" s="77">
        <f t="shared" si="285"/>
        <v>0</v>
      </c>
      <c r="T2143" s="77">
        <v>2132</v>
      </c>
    </row>
    <row r="2144" spans="1:20" s="5" customFormat="1" hidden="1" outlineLevel="1">
      <c r="A2144" s="29"/>
      <c r="B2144" s="606">
        <v>400</v>
      </c>
      <c r="C2144" s="654" t="s">
        <v>2739</v>
      </c>
      <c r="D2144" s="109">
        <v>78</v>
      </c>
      <c r="E2144" s="147" t="s">
        <v>2827</v>
      </c>
      <c r="F2144" s="147" t="s">
        <v>2828</v>
      </c>
      <c r="G2144" s="904">
        <v>12</v>
      </c>
      <c r="H2144" s="32" t="s">
        <v>742</v>
      </c>
      <c r="I2144" s="348"/>
      <c r="J2144" s="521">
        <v>0</v>
      </c>
      <c r="K2144" s="58">
        <v>0</v>
      </c>
      <c r="L2144" s="199">
        <f t="shared" si="280"/>
        <v>0</v>
      </c>
      <c r="M2144" s="200">
        <f t="shared" si="281"/>
        <v>0</v>
      </c>
      <c r="O2144" s="77" t="b">
        <f t="shared" si="282"/>
        <v>0</v>
      </c>
      <c r="P2144" s="77" t="b">
        <f t="shared" si="283"/>
        <v>0</v>
      </c>
      <c r="Q2144" s="77" t="b">
        <f t="shared" si="284"/>
        <v>0</v>
      </c>
      <c r="R2144" s="77">
        <f t="shared" si="285"/>
        <v>0</v>
      </c>
      <c r="T2144" s="77">
        <v>2133</v>
      </c>
    </row>
    <row r="2145" spans="1:20" s="5" customFormat="1" hidden="1" outlineLevel="1">
      <c r="A2145" s="29"/>
      <c r="B2145" s="606">
        <v>400</v>
      </c>
      <c r="C2145" s="654" t="s">
        <v>2739</v>
      </c>
      <c r="D2145" s="109">
        <v>79</v>
      </c>
      <c r="E2145" s="147" t="s">
        <v>2831</v>
      </c>
      <c r="F2145" s="147" t="s">
        <v>2832</v>
      </c>
      <c r="G2145" s="904">
        <v>2</v>
      </c>
      <c r="H2145" s="32" t="s">
        <v>742</v>
      </c>
      <c r="I2145" s="348"/>
      <c r="J2145" s="521">
        <v>0</v>
      </c>
      <c r="K2145" s="58">
        <v>0</v>
      </c>
      <c r="L2145" s="199">
        <f t="shared" si="280"/>
        <v>0</v>
      </c>
      <c r="M2145" s="200">
        <f t="shared" si="281"/>
        <v>0</v>
      </c>
      <c r="O2145" s="77" t="b">
        <f t="shared" si="282"/>
        <v>0</v>
      </c>
      <c r="P2145" s="77" t="b">
        <f t="shared" si="283"/>
        <v>0</v>
      </c>
      <c r="Q2145" s="77" t="b">
        <f t="shared" si="284"/>
        <v>0</v>
      </c>
      <c r="R2145" s="77">
        <f t="shared" si="285"/>
        <v>0</v>
      </c>
      <c r="T2145" s="77">
        <v>2134</v>
      </c>
    </row>
    <row r="2146" spans="1:20" s="5" customFormat="1" hidden="1" outlineLevel="1">
      <c r="A2146" s="29"/>
      <c r="B2146" s="606">
        <v>400</v>
      </c>
      <c r="C2146" s="654" t="s">
        <v>2739</v>
      </c>
      <c r="D2146" s="109">
        <v>80</v>
      </c>
      <c r="E2146" s="147" t="s">
        <v>2833</v>
      </c>
      <c r="F2146" s="147" t="s">
        <v>2834</v>
      </c>
      <c r="G2146" s="904">
        <v>1</v>
      </c>
      <c r="H2146" s="32" t="s">
        <v>742</v>
      </c>
      <c r="I2146" s="348"/>
      <c r="J2146" s="521">
        <v>0</v>
      </c>
      <c r="K2146" s="58">
        <v>0</v>
      </c>
      <c r="L2146" s="199">
        <f t="shared" si="280"/>
        <v>0</v>
      </c>
      <c r="M2146" s="200">
        <f t="shared" si="281"/>
        <v>0</v>
      </c>
      <c r="O2146" s="77" t="b">
        <f t="shared" si="282"/>
        <v>0</v>
      </c>
      <c r="P2146" s="77" t="b">
        <f t="shared" si="283"/>
        <v>0</v>
      </c>
      <c r="Q2146" s="77" t="b">
        <f t="shared" si="284"/>
        <v>0</v>
      </c>
      <c r="R2146" s="77">
        <f t="shared" si="285"/>
        <v>0</v>
      </c>
      <c r="T2146" s="77">
        <v>2135</v>
      </c>
    </row>
    <row r="2147" spans="1:20" s="5" customFormat="1" hidden="1" outlineLevel="1">
      <c r="A2147" s="29"/>
      <c r="B2147" s="606">
        <v>400</v>
      </c>
      <c r="C2147" s="654" t="s">
        <v>2739</v>
      </c>
      <c r="D2147" s="109">
        <v>81</v>
      </c>
      <c r="E2147" s="147" t="s">
        <v>2835</v>
      </c>
      <c r="F2147" s="147" t="s">
        <v>2836</v>
      </c>
      <c r="G2147" s="904">
        <v>1</v>
      </c>
      <c r="H2147" s="32" t="s">
        <v>742</v>
      </c>
      <c r="I2147" s="348"/>
      <c r="J2147" s="521">
        <v>0</v>
      </c>
      <c r="K2147" s="58">
        <v>0</v>
      </c>
      <c r="L2147" s="199">
        <f t="shared" si="280"/>
        <v>0</v>
      </c>
      <c r="M2147" s="200">
        <f t="shared" si="281"/>
        <v>0</v>
      </c>
      <c r="O2147" s="77" t="b">
        <f t="shared" si="282"/>
        <v>0</v>
      </c>
      <c r="P2147" s="77" t="b">
        <f t="shared" si="283"/>
        <v>0</v>
      </c>
      <c r="Q2147" s="77" t="b">
        <f t="shared" si="284"/>
        <v>0</v>
      </c>
      <c r="R2147" s="77">
        <f t="shared" si="285"/>
        <v>0</v>
      </c>
      <c r="T2147" s="77">
        <v>2136</v>
      </c>
    </row>
    <row r="2148" spans="1:20" s="5" customFormat="1" hidden="1" outlineLevel="1">
      <c r="A2148" s="29"/>
      <c r="B2148" s="606">
        <v>400</v>
      </c>
      <c r="C2148" s="654" t="s">
        <v>2739</v>
      </c>
      <c r="D2148" s="109">
        <v>82</v>
      </c>
      <c r="E2148" s="147" t="s">
        <v>2837</v>
      </c>
      <c r="F2148" s="147" t="s">
        <v>2838</v>
      </c>
      <c r="G2148" s="904">
        <v>2</v>
      </c>
      <c r="H2148" s="32" t="s">
        <v>742</v>
      </c>
      <c r="I2148" s="348"/>
      <c r="J2148" s="521">
        <v>0</v>
      </c>
      <c r="K2148" s="58">
        <v>0</v>
      </c>
      <c r="L2148" s="199">
        <f t="shared" si="280"/>
        <v>0</v>
      </c>
      <c r="M2148" s="200">
        <f t="shared" si="281"/>
        <v>0</v>
      </c>
      <c r="O2148" s="77" t="b">
        <f t="shared" si="282"/>
        <v>0</v>
      </c>
      <c r="P2148" s="77" t="b">
        <f t="shared" si="283"/>
        <v>0</v>
      </c>
      <c r="Q2148" s="77" t="b">
        <f t="shared" si="284"/>
        <v>0</v>
      </c>
      <c r="R2148" s="77">
        <f t="shared" si="285"/>
        <v>0</v>
      </c>
      <c r="T2148" s="77">
        <v>2137</v>
      </c>
    </row>
    <row r="2149" spans="1:20" s="5" customFormat="1" hidden="1" outlineLevel="1">
      <c r="A2149" s="29"/>
      <c r="B2149" s="606">
        <v>400</v>
      </c>
      <c r="C2149" s="654" t="s">
        <v>2739</v>
      </c>
      <c r="D2149" s="109">
        <v>83</v>
      </c>
      <c r="E2149" s="147" t="s">
        <v>2839</v>
      </c>
      <c r="F2149" s="147" t="s">
        <v>2840</v>
      </c>
      <c r="G2149" s="904">
        <v>1</v>
      </c>
      <c r="H2149" s="32" t="s">
        <v>742</v>
      </c>
      <c r="I2149" s="348"/>
      <c r="J2149" s="521">
        <v>0</v>
      </c>
      <c r="K2149" s="58">
        <v>0</v>
      </c>
      <c r="L2149" s="199">
        <f t="shared" si="280"/>
        <v>0</v>
      </c>
      <c r="M2149" s="200">
        <f t="shared" si="281"/>
        <v>0</v>
      </c>
      <c r="O2149" s="77" t="b">
        <f t="shared" si="282"/>
        <v>0</v>
      </c>
      <c r="P2149" s="77" t="b">
        <f t="shared" si="283"/>
        <v>0</v>
      </c>
      <c r="Q2149" s="77" t="b">
        <f t="shared" si="284"/>
        <v>0</v>
      </c>
      <c r="R2149" s="77">
        <f t="shared" si="285"/>
        <v>0</v>
      </c>
      <c r="T2149" s="77">
        <v>2138</v>
      </c>
    </row>
    <row r="2150" spans="1:20" s="5" customFormat="1" hidden="1" outlineLevel="1">
      <c r="A2150" s="29"/>
      <c r="B2150" s="606">
        <v>400</v>
      </c>
      <c r="C2150" s="654" t="s">
        <v>2739</v>
      </c>
      <c r="D2150" s="109">
        <v>84</v>
      </c>
      <c r="E2150" s="147" t="s">
        <v>2841</v>
      </c>
      <c r="F2150" s="147" t="s">
        <v>2842</v>
      </c>
      <c r="G2150" s="904">
        <v>4</v>
      </c>
      <c r="H2150" s="32" t="s">
        <v>742</v>
      </c>
      <c r="I2150" s="348"/>
      <c r="J2150" s="521">
        <v>0</v>
      </c>
      <c r="K2150" s="58">
        <v>0</v>
      </c>
      <c r="L2150" s="199">
        <f t="shared" si="280"/>
        <v>0</v>
      </c>
      <c r="M2150" s="200">
        <f t="shared" si="281"/>
        <v>0</v>
      </c>
      <c r="O2150" s="77" t="b">
        <f t="shared" si="282"/>
        <v>0</v>
      </c>
      <c r="P2150" s="77" t="b">
        <f t="shared" si="283"/>
        <v>0</v>
      </c>
      <c r="Q2150" s="77" t="b">
        <f t="shared" si="284"/>
        <v>0</v>
      </c>
      <c r="R2150" s="77">
        <f t="shared" si="285"/>
        <v>0</v>
      </c>
      <c r="T2150" s="77">
        <v>2139</v>
      </c>
    </row>
    <row r="2151" spans="1:20" s="5" customFormat="1" hidden="1" outlineLevel="1">
      <c r="A2151" s="29"/>
      <c r="B2151" s="606">
        <v>400</v>
      </c>
      <c r="C2151" s="654" t="s">
        <v>2739</v>
      </c>
      <c r="D2151" s="109">
        <v>85</v>
      </c>
      <c r="E2151" s="147" t="s">
        <v>2843</v>
      </c>
      <c r="F2151" s="147" t="s">
        <v>2844</v>
      </c>
      <c r="G2151" s="904">
        <v>4</v>
      </c>
      <c r="H2151" s="32" t="s">
        <v>742</v>
      </c>
      <c r="I2151" s="348"/>
      <c r="J2151" s="521">
        <v>0</v>
      </c>
      <c r="K2151" s="58">
        <v>0</v>
      </c>
      <c r="L2151" s="199">
        <f t="shared" si="280"/>
        <v>0</v>
      </c>
      <c r="M2151" s="200">
        <f t="shared" si="281"/>
        <v>0</v>
      </c>
      <c r="O2151" s="77" t="b">
        <f t="shared" si="282"/>
        <v>0</v>
      </c>
      <c r="P2151" s="77" t="b">
        <f t="shared" si="283"/>
        <v>0</v>
      </c>
      <c r="Q2151" s="77" t="b">
        <f t="shared" si="284"/>
        <v>0</v>
      </c>
      <c r="R2151" s="77">
        <f t="shared" si="285"/>
        <v>0</v>
      </c>
      <c r="T2151" s="77">
        <v>2140</v>
      </c>
    </row>
    <row r="2152" spans="1:20" s="5" customFormat="1" hidden="1" outlineLevel="1">
      <c r="A2152" s="29"/>
      <c r="B2152" s="606">
        <v>400</v>
      </c>
      <c r="C2152" s="654" t="s">
        <v>2739</v>
      </c>
      <c r="D2152" s="109">
        <v>86</v>
      </c>
      <c r="E2152" s="147" t="s">
        <v>2845</v>
      </c>
      <c r="F2152" s="147" t="s">
        <v>2846</v>
      </c>
      <c r="G2152" s="904">
        <v>1</v>
      </c>
      <c r="H2152" s="32" t="s">
        <v>742</v>
      </c>
      <c r="I2152" s="348"/>
      <c r="J2152" s="521">
        <v>0</v>
      </c>
      <c r="K2152" s="58">
        <v>0</v>
      </c>
      <c r="L2152" s="199">
        <f t="shared" si="280"/>
        <v>0</v>
      </c>
      <c r="M2152" s="200">
        <f t="shared" si="281"/>
        <v>0</v>
      </c>
      <c r="O2152" s="77" t="b">
        <f t="shared" si="282"/>
        <v>0</v>
      </c>
      <c r="P2152" s="77" t="b">
        <f t="shared" si="283"/>
        <v>0</v>
      </c>
      <c r="Q2152" s="77" t="b">
        <f t="shared" si="284"/>
        <v>0</v>
      </c>
      <c r="R2152" s="77">
        <f t="shared" si="285"/>
        <v>0</v>
      </c>
      <c r="T2152" s="77">
        <v>2141</v>
      </c>
    </row>
    <row r="2153" spans="1:20" s="5" customFormat="1" hidden="1" outlineLevel="1">
      <c r="A2153" s="29"/>
      <c r="B2153" s="606">
        <v>400</v>
      </c>
      <c r="C2153" s="654" t="s">
        <v>2739</v>
      </c>
      <c r="D2153" s="109">
        <v>87</v>
      </c>
      <c r="E2153" s="147" t="s">
        <v>2847</v>
      </c>
      <c r="F2153" s="147" t="s">
        <v>2848</v>
      </c>
      <c r="G2153" s="904">
        <v>3</v>
      </c>
      <c r="H2153" s="32" t="s">
        <v>742</v>
      </c>
      <c r="I2153" s="348"/>
      <c r="J2153" s="521">
        <v>0</v>
      </c>
      <c r="K2153" s="58">
        <v>0</v>
      </c>
      <c r="L2153" s="199">
        <f t="shared" si="280"/>
        <v>0</v>
      </c>
      <c r="M2153" s="200">
        <f t="shared" si="281"/>
        <v>0</v>
      </c>
      <c r="O2153" s="77" t="b">
        <f t="shared" si="282"/>
        <v>0</v>
      </c>
      <c r="P2153" s="77" t="b">
        <f t="shared" si="283"/>
        <v>0</v>
      </c>
      <c r="Q2153" s="77" t="b">
        <f t="shared" si="284"/>
        <v>0</v>
      </c>
      <c r="R2153" s="77">
        <f t="shared" si="285"/>
        <v>0</v>
      </c>
      <c r="T2153" s="77">
        <v>2142</v>
      </c>
    </row>
    <row r="2154" spans="1:20" s="5" customFormat="1" hidden="1" outlineLevel="1">
      <c r="A2154" s="29"/>
      <c r="B2154" s="606">
        <v>400</v>
      </c>
      <c r="C2154" s="654" t="s">
        <v>2739</v>
      </c>
      <c r="D2154" s="109">
        <v>88</v>
      </c>
      <c r="E2154" s="147" t="s">
        <v>2849</v>
      </c>
      <c r="F2154" s="147" t="s">
        <v>2850</v>
      </c>
      <c r="G2154" s="904">
        <v>1</v>
      </c>
      <c r="H2154" s="32" t="s">
        <v>742</v>
      </c>
      <c r="I2154" s="348"/>
      <c r="J2154" s="521">
        <v>0</v>
      </c>
      <c r="K2154" s="58">
        <v>0</v>
      </c>
      <c r="L2154" s="199">
        <f t="shared" si="280"/>
        <v>0</v>
      </c>
      <c r="M2154" s="200">
        <f t="shared" si="281"/>
        <v>0</v>
      </c>
      <c r="O2154" s="77" t="b">
        <f t="shared" si="282"/>
        <v>0</v>
      </c>
      <c r="P2154" s="77" t="b">
        <f t="shared" si="283"/>
        <v>0</v>
      </c>
      <c r="Q2154" s="77" t="b">
        <f t="shared" si="284"/>
        <v>0</v>
      </c>
      <c r="R2154" s="77">
        <f t="shared" si="285"/>
        <v>0</v>
      </c>
      <c r="T2154" s="77">
        <v>2143</v>
      </c>
    </row>
    <row r="2155" spans="1:20" s="5" customFormat="1" hidden="1" outlineLevel="1">
      <c r="A2155" s="29"/>
      <c r="B2155" s="606">
        <v>400</v>
      </c>
      <c r="C2155" s="654" t="s">
        <v>2739</v>
      </c>
      <c r="D2155" s="109">
        <v>89</v>
      </c>
      <c r="E2155" s="147" t="s">
        <v>2851</v>
      </c>
      <c r="F2155" s="147" t="s">
        <v>2852</v>
      </c>
      <c r="G2155" s="904">
        <v>1</v>
      </c>
      <c r="H2155" s="32" t="s">
        <v>742</v>
      </c>
      <c r="I2155" s="348"/>
      <c r="J2155" s="521">
        <v>0</v>
      </c>
      <c r="K2155" s="58">
        <v>0</v>
      </c>
      <c r="L2155" s="199">
        <f t="shared" si="280"/>
        <v>0</v>
      </c>
      <c r="M2155" s="200">
        <f t="shared" si="281"/>
        <v>0</v>
      </c>
      <c r="O2155" s="77" t="b">
        <f t="shared" si="282"/>
        <v>0</v>
      </c>
      <c r="P2155" s="77" t="b">
        <f t="shared" si="283"/>
        <v>0</v>
      </c>
      <c r="Q2155" s="77" t="b">
        <f t="shared" si="284"/>
        <v>0</v>
      </c>
      <c r="R2155" s="77">
        <f t="shared" si="285"/>
        <v>0</v>
      </c>
      <c r="T2155" s="77">
        <v>2144</v>
      </c>
    </row>
    <row r="2156" spans="1:20" s="5" customFormat="1" hidden="1" outlineLevel="1">
      <c r="A2156" s="29"/>
      <c r="B2156" s="606">
        <v>400</v>
      </c>
      <c r="C2156" s="654" t="s">
        <v>2739</v>
      </c>
      <c r="D2156" s="109">
        <v>90</v>
      </c>
      <c r="E2156" s="147" t="s">
        <v>2853</v>
      </c>
      <c r="F2156" s="147" t="s">
        <v>2854</v>
      </c>
      <c r="G2156" s="904">
        <v>1</v>
      </c>
      <c r="H2156" s="32" t="s">
        <v>742</v>
      </c>
      <c r="I2156" s="348"/>
      <c r="J2156" s="521">
        <v>0</v>
      </c>
      <c r="K2156" s="58">
        <v>0</v>
      </c>
      <c r="L2156" s="199">
        <f t="shared" si="280"/>
        <v>0</v>
      </c>
      <c r="M2156" s="200">
        <f t="shared" si="281"/>
        <v>0</v>
      </c>
      <c r="O2156" s="77" t="b">
        <f t="shared" si="282"/>
        <v>0</v>
      </c>
      <c r="P2156" s="77" t="b">
        <f t="shared" si="283"/>
        <v>0</v>
      </c>
      <c r="Q2156" s="77" t="b">
        <f t="shared" si="284"/>
        <v>0</v>
      </c>
      <c r="R2156" s="77">
        <f t="shared" si="285"/>
        <v>0</v>
      </c>
      <c r="T2156" s="77">
        <v>2145</v>
      </c>
    </row>
    <row r="2157" spans="1:20" s="5" customFormat="1" hidden="1" outlineLevel="1">
      <c r="A2157" s="29"/>
      <c r="B2157" s="606">
        <v>400</v>
      </c>
      <c r="C2157" s="654" t="s">
        <v>2739</v>
      </c>
      <c r="D2157" s="109">
        <v>91</v>
      </c>
      <c r="E2157" s="147" t="s">
        <v>2855</v>
      </c>
      <c r="F2157" s="147" t="s">
        <v>2856</v>
      </c>
      <c r="G2157" s="904">
        <v>1</v>
      </c>
      <c r="H2157" s="32" t="s">
        <v>742</v>
      </c>
      <c r="I2157" s="348"/>
      <c r="J2157" s="521">
        <v>0</v>
      </c>
      <c r="K2157" s="58">
        <v>0</v>
      </c>
      <c r="L2157" s="199">
        <f t="shared" si="280"/>
        <v>0</v>
      </c>
      <c r="M2157" s="200">
        <f t="shared" si="281"/>
        <v>0</v>
      </c>
      <c r="O2157" s="77" t="b">
        <f t="shared" si="282"/>
        <v>0</v>
      </c>
      <c r="P2157" s="77" t="b">
        <f t="shared" si="283"/>
        <v>0</v>
      </c>
      <c r="Q2157" s="77" t="b">
        <f t="shared" si="284"/>
        <v>0</v>
      </c>
      <c r="R2157" s="77">
        <f t="shared" si="285"/>
        <v>0</v>
      </c>
      <c r="T2157" s="77">
        <v>2146</v>
      </c>
    </row>
    <row r="2158" spans="1:20" s="5" customFormat="1" hidden="1" outlineLevel="1">
      <c r="A2158" s="29"/>
      <c r="B2158" s="606">
        <v>400</v>
      </c>
      <c r="C2158" s="654" t="s">
        <v>2739</v>
      </c>
      <c r="D2158" s="109">
        <v>92</v>
      </c>
      <c r="E2158" s="147" t="s">
        <v>2857</v>
      </c>
      <c r="F2158" s="147" t="s">
        <v>2858</v>
      </c>
      <c r="G2158" s="904">
        <v>1</v>
      </c>
      <c r="H2158" s="32" t="s">
        <v>742</v>
      </c>
      <c r="I2158" s="348"/>
      <c r="J2158" s="521">
        <v>0</v>
      </c>
      <c r="K2158" s="58">
        <v>0</v>
      </c>
      <c r="L2158" s="199">
        <f t="shared" si="280"/>
        <v>0</v>
      </c>
      <c r="M2158" s="200">
        <f t="shared" si="281"/>
        <v>0</v>
      </c>
      <c r="O2158" s="77" t="b">
        <f t="shared" si="282"/>
        <v>0</v>
      </c>
      <c r="P2158" s="77" t="b">
        <f t="shared" si="283"/>
        <v>0</v>
      </c>
      <c r="Q2158" s="77" t="b">
        <f t="shared" si="284"/>
        <v>0</v>
      </c>
      <c r="R2158" s="77">
        <f t="shared" si="285"/>
        <v>0</v>
      </c>
      <c r="T2158" s="77">
        <v>2147</v>
      </c>
    </row>
    <row r="2159" spans="1:20" s="5" customFormat="1" ht="22.5" hidden="1" outlineLevel="1">
      <c r="A2159" s="29"/>
      <c r="B2159" s="606">
        <v>400</v>
      </c>
      <c r="C2159" s="654" t="s">
        <v>2739</v>
      </c>
      <c r="D2159" s="109">
        <v>93</v>
      </c>
      <c r="E2159" s="147" t="s">
        <v>2859</v>
      </c>
      <c r="F2159" s="147" t="s">
        <v>2860</v>
      </c>
      <c r="G2159" s="904">
        <v>1</v>
      </c>
      <c r="H2159" s="32" t="s">
        <v>742</v>
      </c>
      <c r="I2159" s="348"/>
      <c r="J2159" s="521">
        <v>0</v>
      </c>
      <c r="K2159" s="58">
        <v>0</v>
      </c>
      <c r="L2159" s="199">
        <f t="shared" si="280"/>
        <v>0</v>
      </c>
      <c r="M2159" s="200">
        <f t="shared" si="281"/>
        <v>0</v>
      </c>
      <c r="O2159" s="77" t="b">
        <f t="shared" si="282"/>
        <v>0</v>
      </c>
      <c r="P2159" s="77" t="b">
        <f t="shared" si="283"/>
        <v>0</v>
      </c>
      <c r="Q2159" s="77" t="b">
        <f t="shared" si="284"/>
        <v>0</v>
      </c>
      <c r="R2159" s="77">
        <f t="shared" si="285"/>
        <v>0</v>
      </c>
      <c r="T2159" s="77">
        <v>2148</v>
      </c>
    </row>
    <row r="2160" spans="1:20" s="5" customFormat="1" ht="22.5" hidden="1" outlineLevel="1">
      <c r="A2160" s="29"/>
      <c r="B2160" s="606">
        <v>400</v>
      </c>
      <c r="C2160" s="654" t="s">
        <v>2739</v>
      </c>
      <c r="D2160" s="109">
        <v>94</v>
      </c>
      <c r="E2160" s="147" t="s">
        <v>2861</v>
      </c>
      <c r="F2160" s="147" t="s">
        <v>2862</v>
      </c>
      <c r="G2160" s="904">
        <v>3</v>
      </c>
      <c r="H2160" s="32" t="s">
        <v>742</v>
      </c>
      <c r="I2160" s="348"/>
      <c r="J2160" s="521">
        <v>0</v>
      </c>
      <c r="K2160" s="58">
        <v>0</v>
      </c>
      <c r="L2160" s="199">
        <f t="shared" si="280"/>
        <v>0</v>
      </c>
      <c r="M2160" s="200">
        <f t="shared" si="281"/>
        <v>0</v>
      </c>
      <c r="O2160" s="77" t="b">
        <f t="shared" si="282"/>
        <v>0</v>
      </c>
      <c r="P2160" s="77" t="b">
        <f t="shared" si="283"/>
        <v>0</v>
      </c>
      <c r="Q2160" s="77" t="b">
        <f t="shared" si="284"/>
        <v>0</v>
      </c>
      <c r="R2160" s="77">
        <f t="shared" si="285"/>
        <v>0</v>
      </c>
      <c r="T2160" s="77">
        <v>2149</v>
      </c>
    </row>
    <row r="2161" spans="1:20" s="5" customFormat="1" ht="22.5" hidden="1" outlineLevel="1">
      <c r="A2161" s="29"/>
      <c r="B2161" s="606">
        <v>400</v>
      </c>
      <c r="C2161" s="654" t="s">
        <v>2739</v>
      </c>
      <c r="D2161" s="109">
        <v>95</v>
      </c>
      <c r="E2161" s="147" t="s">
        <v>2863</v>
      </c>
      <c r="F2161" s="147" t="s">
        <v>2864</v>
      </c>
      <c r="G2161" s="904">
        <v>1</v>
      </c>
      <c r="H2161" s="32" t="s">
        <v>742</v>
      </c>
      <c r="I2161" s="348"/>
      <c r="J2161" s="521">
        <v>0</v>
      </c>
      <c r="K2161" s="58">
        <v>0</v>
      </c>
      <c r="L2161" s="199">
        <f t="shared" si="280"/>
        <v>0</v>
      </c>
      <c r="M2161" s="200">
        <f t="shared" si="281"/>
        <v>0</v>
      </c>
      <c r="O2161" s="77" t="b">
        <f t="shared" si="282"/>
        <v>0</v>
      </c>
      <c r="P2161" s="77" t="b">
        <f t="shared" si="283"/>
        <v>0</v>
      </c>
      <c r="Q2161" s="77" t="b">
        <f t="shared" si="284"/>
        <v>0</v>
      </c>
      <c r="R2161" s="77">
        <f t="shared" si="285"/>
        <v>0</v>
      </c>
      <c r="T2161" s="77">
        <v>2150</v>
      </c>
    </row>
    <row r="2162" spans="1:20" s="5" customFormat="1" ht="22.5" hidden="1" outlineLevel="1">
      <c r="A2162" s="29"/>
      <c r="B2162" s="606">
        <v>400</v>
      </c>
      <c r="C2162" s="654" t="s">
        <v>2739</v>
      </c>
      <c r="D2162" s="109">
        <v>96</v>
      </c>
      <c r="E2162" s="147" t="s">
        <v>2865</v>
      </c>
      <c r="F2162" s="147" t="s">
        <v>2866</v>
      </c>
      <c r="G2162" s="904">
        <v>2</v>
      </c>
      <c r="H2162" s="32" t="s">
        <v>742</v>
      </c>
      <c r="I2162" s="348"/>
      <c r="J2162" s="521">
        <v>0</v>
      </c>
      <c r="K2162" s="58">
        <v>0</v>
      </c>
      <c r="L2162" s="199">
        <f t="shared" si="280"/>
        <v>0</v>
      </c>
      <c r="M2162" s="200">
        <f t="shared" si="281"/>
        <v>0</v>
      </c>
      <c r="O2162" s="77" t="b">
        <f t="shared" si="282"/>
        <v>0</v>
      </c>
      <c r="P2162" s="77" t="b">
        <f t="shared" si="283"/>
        <v>0</v>
      </c>
      <c r="Q2162" s="77" t="b">
        <f t="shared" si="284"/>
        <v>0</v>
      </c>
      <c r="R2162" s="77">
        <f t="shared" si="285"/>
        <v>0</v>
      </c>
      <c r="T2162" s="77">
        <v>2151</v>
      </c>
    </row>
    <row r="2163" spans="1:20" s="5" customFormat="1" ht="22.5" hidden="1" outlineLevel="1">
      <c r="A2163" s="29"/>
      <c r="B2163" s="606">
        <v>400</v>
      </c>
      <c r="C2163" s="654" t="s">
        <v>2739</v>
      </c>
      <c r="D2163" s="109">
        <v>97</v>
      </c>
      <c r="E2163" s="147" t="s">
        <v>2867</v>
      </c>
      <c r="F2163" s="147" t="s">
        <v>2868</v>
      </c>
      <c r="G2163" s="904">
        <v>4</v>
      </c>
      <c r="H2163" s="32" t="s">
        <v>742</v>
      </c>
      <c r="I2163" s="348"/>
      <c r="J2163" s="521">
        <v>0</v>
      </c>
      <c r="K2163" s="58">
        <v>0</v>
      </c>
      <c r="L2163" s="199">
        <f t="shared" si="280"/>
        <v>0</v>
      </c>
      <c r="M2163" s="200">
        <f t="shared" si="281"/>
        <v>0</v>
      </c>
      <c r="O2163" s="77" t="b">
        <f t="shared" si="282"/>
        <v>0</v>
      </c>
      <c r="P2163" s="77" t="b">
        <f t="shared" si="283"/>
        <v>0</v>
      </c>
      <c r="Q2163" s="77" t="b">
        <f t="shared" si="284"/>
        <v>0</v>
      </c>
      <c r="R2163" s="77">
        <f t="shared" si="285"/>
        <v>0</v>
      </c>
      <c r="T2163" s="77">
        <v>2152</v>
      </c>
    </row>
    <row r="2164" spans="1:20" s="5" customFormat="1" ht="22.5" hidden="1" outlineLevel="1">
      <c r="A2164" s="29"/>
      <c r="B2164" s="606">
        <v>400</v>
      </c>
      <c r="C2164" s="654" t="s">
        <v>2739</v>
      </c>
      <c r="D2164" s="109">
        <v>98</v>
      </c>
      <c r="E2164" s="147" t="s">
        <v>2869</v>
      </c>
      <c r="F2164" s="147" t="s">
        <v>2870</v>
      </c>
      <c r="G2164" s="904">
        <v>1</v>
      </c>
      <c r="H2164" s="32" t="s">
        <v>742</v>
      </c>
      <c r="I2164" s="348"/>
      <c r="J2164" s="521">
        <v>0</v>
      </c>
      <c r="K2164" s="58">
        <v>0</v>
      </c>
      <c r="L2164" s="199">
        <f t="shared" si="280"/>
        <v>0</v>
      </c>
      <c r="M2164" s="200">
        <f t="shared" si="281"/>
        <v>0</v>
      </c>
      <c r="O2164" s="77" t="b">
        <f t="shared" si="282"/>
        <v>0</v>
      </c>
      <c r="P2164" s="77" t="b">
        <f t="shared" si="283"/>
        <v>0</v>
      </c>
      <c r="Q2164" s="77" t="b">
        <f t="shared" si="284"/>
        <v>0</v>
      </c>
      <c r="R2164" s="77">
        <f t="shared" si="285"/>
        <v>0</v>
      </c>
      <c r="T2164" s="77">
        <v>2153</v>
      </c>
    </row>
    <row r="2165" spans="1:20" s="5" customFormat="1" ht="22.5" hidden="1" outlineLevel="1">
      <c r="A2165" s="29"/>
      <c r="B2165" s="606">
        <v>400</v>
      </c>
      <c r="C2165" s="654" t="s">
        <v>2739</v>
      </c>
      <c r="D2165" s="109">
        <v>99</v>
      </c>
      <c r="E2165" s="147" t="s">
        <v>2871</v>
      </c>
      <c r="F2165" s="147" t="s">
        <v>2872</v>
      </c>
      <c r="G2165" s="904">
        <v>3</v>
      </c>
      <c r="H2165" s="32" t="s">
        <v>742</v>
      </c>
      <c r="I2165" s="348"/>
      <c r="J2165" s="521">
        <v>0</v>
      </c>
      <c r="K2165" s="58">
        <v>0</v>
      </c>
      <c r="L2165" s="199">
        <f t="shared" si="280"/>
        <v>0</v>
      </c>
      <c r="M2165" s="200">
        <f t="shared" si="281"/>
        <v>0</v>
      </c>
      <c r="O2165" s="77" t="b">
        <f t="shared" si="282"/>
        <v>0</v>
      </c>
      <c r="P2165" s="77" t="b">
        <f t="shared" si="283"/>
        <v>0</v>
      </c>
      <c r="Q2165" s="77" t="b">
        <f t="shared" si="284"/>
        <v>0</v>
      </c>
      <c r="R2165" s="77">
        <f t="shared" si="285"/>
        <v>0</v>
      </c>
      <c r="T2165" s="77">
        <v>2154</v>
      </c>
    </row>
    <row r="2166" spans="1:20" s="5" customFormat="1" ht="22.5" hidden="1" outlineLevel="1">
      <c r="A2166" s="29"/>
      <c r="B2166" s="606">
        <v>400</v>
      </c>
      <c r="C2166" s="654" t="s">
        <v>2739</v>
      </c>
      <c r="D2166" s="109">
        <v>100</v>
      </c>
      <c r="E2166" s="147" t="s">
        <v>2873</v>
      </c>
      <c r="F2166" s="147" t="s">
        <v>2874</v>
      </c>
      <c r="G2166" s="904">
        <v>1</v>
      </c>
      <c r="H2166" s="32" t="s">
        <v>742</v>
      </c>
      <c r="I2166" s="348"/>
      <c r="J2166" s="521">
        <v>0</v>
      </c>
      <c r="K2166" s="58">
        <v>0</v>
      </c>
      <c r="L2166" s="199">
        <f t="shared" si="280"/>
        <v>0</v>
      </c>
      <c r="M2166" s="200">
        <f t="shared" si="281"/>
        <v>0</v>
      </c>
      <c r="O2166" s="77" t="b">
        <f t="shared" si="282"/>
        <v>0</v>
      </c>
      <c r="P2166" s="77" t="b">
        <f t="shared" si="283"/>
        <v>0</v>
      </c>
      <c r="Q2166" s="77" t="b">
        <f t="shared" si="284"/>
        <v>0</v>
      </c>
      <c r="R2166" s="77">
        <f t="shared" si="285"/>
        <v>0</v>
      </c>
      <c r="T2166" s="77">
        <v>2155</v>
      </c>
    </row>
    <row r="2167" spans="1:20" s="5" customFormat="1" ht="22.5" hidden="1" outlineLevel="1">
      <c r="A2167" s="29"/>
      <c r="B2167" s="606">
        <v>400</v>
      </c>
      <c r="C2167" s="654" t="s">
        <v>2739</v>
      </c>
      <c r="D2167" s="109">
        <v>101</v>
      </c>
      <c r="E2167" s="147" t="s">
        <v>2875</v>
      </c>
      <c r="F2167" s="147" t="s">
        <v>2876</v>
      </c>
      <c r="G2167" s="904">
        <v>2</v>
      </c>
      <c r="H2167" s="32" t="s">
        <v>742</v>
      </c>
      <c r="I2167" s="348"/>
      <c r="J2167" s="521">
        <v>0</v>
      </c>
      <c r="K2167" s="58">
        <v>0</v>
      </c>
      <c r="L2167" s="199">
        <f t="shared" si="280"/>
        <v>0</v>
      </c>
      <c r="M2167" s="200">
        <f t="shared" si="281"/>
        <v>0</v>
      </c>
      <c r="O2167" s="77" t="b">
        <f t="shared" si="282"/>
        <v>0</v>
      </c>
      <c r="P2167" s="77" t="b">
        <f t="shared" si="283"/>
        <v>0</v>
      </c>
      <c r="Q2167" s="77" t="b">
        <f t="shared" si="284"/>
        <v>0</v>
      </c>
      <c r="R2167" s="77">
        <f t="shared" si="285"/>
        <v>0</v>
      </c>
      <c r="T2167" s="77">
        <v>2156</v>
      </c>
    </row>
    <row r="2168" spans="1:20" s="5" customFormat="1" ht="22.5" hidden="1" outlineLevel="1">
      <c r="A2168" s="29"/>
      <c r="B2168" s="606">
        <v>400</v>
      </c>
      <c r="C2168" s="654" t="s">
        <v>2739</v>
      </c>
      <c r="D2168" s="109">
        <v>102</v>
      </c>
      <c r="E2168" s="147" t="s">
        <v>2877</v>
      </c>
      <c r="F2168" s="147" t="s">
        <v>2878</v>
      </c>
      <c r="G2168" s="904">
        <v>1</v>
      </c>
      <c r="H2168" s="32" t="s">
        <v>742</v>
      </c>
      <c r="I2168" s="348"/>
      <c r="J2168" s="521">
        <v>0</v>
      </c>
      <c r="K2168" s="58">
        <v>0</v>
      </c>
      <c r="L2168" s="199">
        <f t="shared" si="280"/>
        <v>0</v>
      </c>
      <c r="M2168" s="200">
        <f t="shared" si="281"/>
        <v>0</v>
      </c>
      <c r="O2168" s="77" t="b">
        <f t="shared" si="282"/>
        <v>0</v>
      </c>
      <c r="P2168" s="77" t="b">
        <f t="shared" si="283"/>
        <v>0</v>
      </c>
      <c r="Q2168" s="77" t="b">
        <f t="shared" si="284"/>
        <v>0</v>
      </c>
      <c r="R2168" s="77">
        <f t="shared" si="285"/>
        <v>0</v>
      </c>
      <c r="T2168" s="77">
        <v>2157</v>
      </c>
    </row>
    <row r="2169" spans="1:20" s="5" customFormat="1" hidden="1" outlineLevel="1">
      <c r="A2169" s="29"/>
      <c r="B2169" s="606">
        <v>400</v>
      </c>
      <c r="C2169" s="654" t="s">
        <v>2739</v>
      </c>
      <c r="D2169" s="109">
        <v>103</v>
      </c>
      <c r="E2169" s="147" t="s">
        <v>2879</v>
      </c>
      <c r="F2169" s="147" t="s">
        <v>2880</v>
      </c>
      <c r="G2169" s="904">
        <v>1</v>
      </c>
      <c r="H2169" s="32" t="s">
        <v>742</v>
      </c>
      <c r="I2169" s="348"/>
      <c r="J2169" s="521">
        <v>0</v>
      </c>
      <c r="K2169" s="58">
        <v>0</v>
      </c>
      <c r="L2169" s="199">
        <f t="shared" si="280"/>
        <v>0</v>
      </c>
      <c r="M2169" s="200">
        <f t="shared" si="281"/>
        <v>0</v>
      </c>
      <c r="O2169" s="77" t="b">
        <f t="shared" si="282"/>
        <v>0</v>
      </c>
      <c r="P2169" s="77" t="b">
        <f t="shared" si="283"/>
        <v>0</v>
      </c>
      <c r="Q2169" s="77" t="b">
        <f t="shared" si="284"/>
        <v>0</v>
      </c>
      <c r="R2169" s="77">
        <f t="shared" si="285"/>
        <v>0</v>
      </c>
      <c r="T2169" s="77">
        <v>2158</v>
      </c>
    </row>
    <row r="2170" spans="1:20" s="5" customFormat="1" hidden="1" outlineLevel="1">
      <c r="A2170" s="29"/>
      <c r="B2170" s="606">
        <v>400</v>
      </c>
      <c r="C2170" s="654" t="s">
        <v>2739</v>
      </c>
      <c r="D2170" s="109">
        <v>104</v>
      </c>
      <c r="E2170" s="147" t="s">
        <v>2881</v>
      </c>
      <c r="F2170" s="147" t="s">
        <v>2882</v>
      </c>
      <c r="G2170" s="904">
        <v>2</v>
      </c>
      <c r="H2170" s="32" t="s">
        <v>742</v>
      </c>
      <c r="I2170" s="348"/>
      <c r="J2170" s="521">
        <v>0</v>
      </c>
      <c r="K2170" s="58">
        <v>0</v>
      </c>
      <c r="L2170" s="199">
        <f t="shared" si="280"/>
        <v>0</v>
      </c>
      <c r="M2170" s="200">
        <f t="shared" si="281"/>
        <v>0</v>
      </c>
      <c r="O2170" s="77" t="b">
        <f t="shared" si="282"/>
        <v>0</v>
      </c>
      <c r="P2170" s="77" t="b">
        <f t="shared" si="283"/>
        <v>0</v>
      </c>
      <c r="Q2170" s="77" t="b">
        <f t="shared" si="284"/>
        <v>0</v>
      </c>
      <c r="R2170" s="77">
        <f t="shared" si="285"/>
        <v>0</v>
      </c>
      <c r="T2170" s="77">
        <v>2159</v>
      </c>
    </row>
    <row r="2171" spans="1:20" s="5" customFormat="1" hidden="1" outlineLevel="1">
      <c r="A2171" s="29"/>
      <c r="B2171" s="606">
        <v>400</v>
      </c>
      <c r="C2171" s="654" t="s">
        <v>2739</v>
      </c>
      <c r="D2171" s="109">
        <v>105</v>
      </c>
      <c r="E2171" s="147" t="s">
        <v>2883</v>
      </c>
      <c r="F2171" s="147" t="s">
        <v>2884</v>
      </c>
      <c r="G2171" s="904">
        <v>1</v>
      </c>
      <c r="H2171" s="32" t="s">
        <v>742</v>
      </c>
      <c r="I2171" s="348"/>
      <c r="J2171" s="521">
        <v>0</v>
      </c>
      <c r="K2171" s="58">
        <v>0</v>
      </c>
      <c r="L2171" s="199">
        <f t="shared" si="280"/>
        <v>0</v>
      </c>
      <c r="M2171" s="200">
        <f t="shared" si="281"/>
        <v>0</v>
      </c>
      <c r="O2171" s="77" t="b">
        <f t="shared" si="282"/>
        <v>0</v>
      </c>
      <c r="P2171" s="77" t="b">
        <f t="shared" si="283"/>
        <v>0</v>
      </c>
      <c r="Q2171" s="77" t="b">
        <f t="shared" si="284"/>
        <v>0</v>
      </c>
      <c r="R2171" s="77">
        <f t="shared" si="285"/>
        <v>0</v>
      </c>
      <c r="T2171" s="77">
        <v>2160</v>
      </c>
    </row>
    <row r="2172" spans="1:20" s="5" customFormat="1" hidden="1" outlineLevel="1">
      <c r="A2172" s="29"/>
      <c r="B2172" s="606">
        <v>400</v>
      </c>
      <c r="C2172" s="654" t="s">
        <v>2739</v>
      </c>
      <c r="D2172" s="109">
        <v>106</v>
      </c>
      <c r="E2172" s="147" t="s">
        <v>2885</v>
      </c>
      <c r="F2172" s="147" t="s">
        <v>2886</v>
      </c>
      <c r="G2172" s="904">
        <v>4</v>
      </c>
      <c r="H2172" s="32" t="s">
        <v>742</v>
      </c>
      <c r="I2172" s="348"/>
      <c r="J2172" s="521">
        <v>0</v>
      </c>
      <c r="K2172" s="58">
        <v>0</v>
      </c>
      <c r="L2172" s="199">
        <f t="shared" si="280"/>
        <v>0</v>
      </c>
      <c r="M2172" s="200">
        <f t="shared" si="281"/>
        <v>0</v>
      </c>
      <c r="O2172" s="77" t="b">
        <f t="shared" si="282"/>
        <v>0</v>
      </c>
      <c r="P2172" s="77" t="b">
        <f t="shared" si="283"/>
        <v>0</v>
      </c>
      <c r="Q2172" s="77" t="b">
        <f t="shared" si="284"/>
        <v>0</v>
      </c>
      <c r="R2172" s="77">
        <f t="shared" si="285"/>
        <v>0</v>
      </c>
      <c r="T2172" s="77">
        <v>2161</v>
      </c>
    </row>
    <row r="2173" spans="1:20" s="5" customFormat="1" hidden="1" outlineLevel="1">
      <c r="A2173" s="29"/>
      <c r="B2173" s="606">
        <v>400</v>
      </c>
      <c r="C2173" s="654" t="s">
        <v>2739</v>
      </c>
      <c r="D2173" s="109">
        <v>107</v>
      </c>
      <c r="E2173" s="147" t="s">
        <v>2887</v>
      </c>
      <c r="F2173" s="147" t="s">
        <v>2888</v>
      </c>
      <c r="G2173" s="904">
        <v>2</v>
      </c>
      <c r="H2173" s="32" t="s">
        <v>742</v>
      </c>
      <c r="I2173" s="348"/>
      <c r="J2173" s="521">
        <v>0</v>
      </c>
      <c r="K2173" s="58">
        <v>0</v>
      </c>
      <c r="L2173" s="199">
        <f t="shared" si="280"/>
        <v>0</v>
      </c>
      <c r="M2173" s="200">
        <f t="shared" si="281"/>
        <v>0</v>
      </c>
      <c r="O2173" s="77" t="b">
        <f t="shared" si="282"/>
        <v>0</v>
      </c>
      <c r="P2173" s="77" t="b">
        <f t="shared" si="283"/>
        <v>0</v>
      </c>
      <c r="Q2173" s="77" t="b">
        <f t="shared" si="284"/>
        <v>0</v>
      </c>
      <c r="R2173" s="77">
        <f t="shared" si="285"/>
        <v>0</v>
      </c>
      <c r="T2173" s="77">
        <v>2162</v>
      </c>
    </row>
    <row r="2174" spans="1:20" s="5" customFormat="1" hidden="1" outlineLevel="1">
      <c r="A2174" s="29"/>
      <c r="B2174" s="606">
        <v>400</v>
      </c>
      <c r="C2174" s="654" t="s">
        <v>2739</v>
      </c>
      <c r="D2174" s="109">
        <v>108</v>
      </c>
      <c r="E2174" s="147" t="s">
        <v>2889</v>
      </c>
      <c r="F2174" s="147" t="s">
        <v>2890</v>
      </c>
      <c r="G2174" s="904">
        <v>4</v>
      </c>
      <c r="H2174" s="32" t="s">
        <v>742</v>
      </c>
      <c r="I2174" s="348"/>
      <c r="J2174" s="521">
        <v>0</v>
      </c>
      <c r="K2174" s="58">
        <v>0</v>
      </c>
      <c r="L2174" s="199">
        <f t="shared" si="280"/>
        <v>0</v>
      </c>
      <c r="M2174" s="200">
        <f t="shared" si="281"/>
        <v>0</v>
      </c>
      <c r="O2174" s="77" t="b">
        <f t="shared" si="282"/>
        <v>0</v>
      </c>
      <c r="P2174" s="77" t="b">
        <f t="shared" si="283"/>
        <v>0</v>
      </c>
      <c r="Q2174" s="77" t="b">
        <f t="shared" si="284"/>
        <v>0</v>
      </c>
      <c r="R2174" s="77">
        <f t="shared" si="285"/>
        <v>0</v>
      </c>
      <c r="T2174" s="77">
        <v>2163</v>
      </c>
    </row>
    <row r="2175" spans="1:20" s="5" customFormat="1" hidden="1" outlineLevel="1">
      <c r="A2175" s="29"/>
      <c r="B2175" s="606">
        <v>400</v>
      </c>
      <c r="C2175" s="654" t="s">
        <v>2739</v>
      </c>
      <c r="D2175" s="109">
        <v>109</v>
      </c>
      <c r="E2175" s="147" t="s">
        <v>2891</v>
      </c>
      <c r="F2175" s="147" t="s">
        <v>2892</v>
      </c>
      <c r="G2175" s="904">
        <v>4</v>
      </c>
      <c r="H2175" s="32" t="s">
        <v>742</v>
      </c>
      <c r="I2175" s="348"/>
      <c r="J2175" s="521">
        <v>0</v>
      </c>
      <c r="K2175" s="58">
        <v>0</v>
      </c>
      <c r="L2175" s="199">
        <f t="shared" si="280"/>
        <v>0</v>
      </c>
      <c r="M2175" s="200">
        <f t="shared" si="281"/>
        <v>0</v>
      </c>
      <c r="O2175" s="77" t="b">
        <f t="shared" si="282"/>
        <v>0</v>
      </c>
      <c r="P2175" s="77" t="b">
        <f t="shared" si="283"/>
        <v>0</v>
      </c>
      <c r="Q2175" s="77" t="b">
        <f t="shared" si="284"/>
        <v>0</v>
      </c>
      <c r="R2175" s="77">
        <f t="shared" si="285"/>
        <v>0</v>
      </c>
      <c r="T2175" s="77">
        <v>2164</v>
      </c>
    </row>
    <row r="2176" spans="1:20" s="5" customFormat="1" hidden="1" outlineLevel="1">
      <c r="A2176" s="29"/>
      <c r="B2176" s="606">
        <v>400</v>
      </c>
      <c r="C2176" s="654" t="s">
        <v>2739</v>
      </c>
      <c r="D2176" s="109">
        <v>110</v>
      </c>
      <c r="E2176" s="147" t="s">
        <v>2893</v>
      </c>
      <c r="F2176" s="147" t="s">
        <v>2894</v>
      </c>
      <c r="G2176" s="904">
        <v>4</v>
      </c>
      <c r="H2176" s="32" t="s">
        <v>742</v>
      </c>
      <c r="I2176" s="348"/>
      <c r="J2176" s="521">
        <v>0</v>
      </c>
      <c r="K2176" s="58">
        <v>0</v>
      </c>
      <c r="L2176" s="199">
        <f t="shared" si="280"/>
        <v>0</v>
      </c>
      <c r="M2176" s="200">
        <f t="shared" si="281"/>
        <v>0</v>
      </c>
      <c r="O2176" s="77" t="b">
        <f t="shared" si="282"/>
        <v>0</v>
      </c>
      <c r="P2176" s="77" t="b">
        <f t="shared" si="283"/>
        <v>0</v>
      </c>
      <c r="Q2176" s="77" t="b">
        <f t="shared" si="284"/>
        <v>0</v>
      </c>
      <c r="R2176" s="77">
        <f t="shared" si="285"/>
        <v>0</v>
      </c>
      <c r="T2176" s="77">
        <v>2165</v>
      </c>
    </row>
    <row r="2177" spans="1:20" s="5" customFormat="1" hidden="1" outlineLevel="1">
      <c r="A2177" s="29"/>
      <c r="B2177" s="606">
        <v>400</v>
      </c>
      <c r="C2177" s="654" t="s">
        <v>2739</v>
      </c>
      <c r="D2177" s="109">
        <v>111</v>
      </c>
      <c r="E2177" s="147" t="s">
        <v>2895</v>
      </c>
      <c r="F2177" s="147" t="s">
        <v>2896</v>
      </c>
      <c r="G2177" s="904">
        <v>1</v>
      </c>
      <c r="H2177" s="32" t="s">
        <v>742</v>
      </c>
      <c r="I2177" s="348"/>
      <c r="J2177" s="521">
        <v>0</v>
      </c>
      <c r="K2177" s="58">
        <v>0</v>
      </c>
      <c r="L2177" s="199">
        <f t="shared" si="280"/>
        <v>0</v>
      </c>
      <c r="M2177" s="200">
        <f t="shared" si="281"/>
        <v>0</v>
      </c>
      <c r="O2177" s="77" t="b">
        <f t="shared" si="282"/>
        <v>0</v>
      </c>
      <c r="P2177" s="77" t="b">
        <f t="shared" si="283"/>
        <v>0</v>
      </c>
      <c r="Q2177" s="77" t="b">
        <f t="shared" si="284"/>
        <v>0</v>
      </c>
      <c r="R2177" s="77">
        <f t="shared" si="285"/>
        <v>0</v>
      </c>
      <c r="T2177" s="77">
        <v>2166</v>
      </c>
    </row>
    <row r="2178" spans="1:20" s="5" customFormat="1" hidden="1" outlineLevel="1">
      <c r="A2178" s="29"/>
      <c r="B2178" s="606">
        <v>400</v>
      </c>
      <c r="C2178" s="654" t="s">
        <v>2739</v>
      </c>
      <c r="D2178" s="109">
        <v>112</v>
      </c>
      <c r="E2178" s="147" t="s">
        <v>2897</v>
      </c>
      <c r="F2178" s="147" t="s">
        <v>2898</v>
      </c>
      <c r="G2178" s="904">
        <v>1</v>
      </c>
      <c r="H2178" s="32" t="s">
        <v>742</v>
      </c>
      <c r="I2178" s="348"/>
      <c r="J2178" s="521">
        <v>0</v>
      </c>
      <c r="K2178" s="58">
        <v>0</v>
      </c>
      <c r="L2178" s="199">
        <f t="shared" si="280"/>
        <v>0</v>
      </c>
      <c r="M2178" s="200">
        <f t="shared" si="281"/>
        <v>0</v>
      </c>
      <c r="O2178" s="77" t="b">
        <f t="shared" si="282"/>
        <v>0</v>
      </c>
      <c r="P2178" s="77" t="b">
        <f t="shared" si="283"/>
        <v>0</v>
      </c>
      <c r="Q2178" s="77" t="b">
        <f t="shared" si="284"/>
        <v>0</v>
      </c>
      <c r="R2178" s="77">
        <f t="shared" si="285"/>
        <v>0</v>
      </c>
      <c r="T2178" s="77">
        <v>2167</v>
      </c>
    </row>
    <row r="2179" spans="1:20" s="5" customFormat="1" hidden="1" outlineLevel="1">
      <c r="A2179" s="29"/>
      <c r="B2179" s="606">
        <v>400</v>
      </c>
      <c r="C2179" s="654" t="s">
        <v>2739</v>
      </c>
      <c r="D2179" s="109">
        <v>113</v>
      </c>
      <c r="E2179" s="147" t="s">
        <v>2899</v>
      </c>
      <c r="F2179" s="147" t="s">
        <v>2900</v>
      </c>
      <c r="G2179" s="904">
        <v>1</v>
      </c>
      <c r="H2179" s="32" t="s">
        <v>742</v>
      </c>
      <c r="I2179" s="348"/>
      <c r="J2179" s="521">
        <v>0</v>
      </c>
      <c r="K2179" s="58">
        <v>0</v>
      </c>
      <c r="L2179" s="199">
        <f t="shared" si="280"/>
        <v>0</v>
      </c>
      <c r="M2179" s="200">
        <f t="shared" si="281"/>
        <v>0</v>
      </c>
      <c r="O2179" s="77" t="b">
        <f t="shared" si="282"/>
        <v>0</v>
      </c>
      <c r="P2179" s="77" t="b">
        <f t="shared" si="283"/>
        <v>0</v>
      </c>
      <c r="Q2179" s="77" t="b">
        <f t="shared" si="284"/>
        <v>0</v>
      </c>
      <c r="R2179" s="77">
        <f t="shared" si="285"/>
        <v>0</v>
      </c>
      <c r="T2179" s="77">
        <v>2168</v>
      </c>
    </row>
    <row r="2180" spans="1:20" s="5" customFormat="1" hidden="1" outlineLevel="1">
      <c r="A2180" s="29"/>
      <c r="B2180" s="606">
        <v>400</v>
      </c>
      <c r="C2180" s="654" t="s">
        <v>2739</v>
      </c>
      <c r="D2180" s="109">
        <v>114</v>
      </c>
      <c r="E2180" s="147" t="s">
        <v>2901</v>
      </c>
      <c r="F2180" s="147" t="s">
        <v>2902</v>
      </c>
      <c r="G2180" s="904">
        <v>1</v>
      </c>
      <c r="H2180" s="32" t="s">
        <v>742</v>
      </c>
      <c r="I2180" s="348"/>
      <c r="J2180" s="521">
        <v>0</v>
      </c>
      <c r="K2180" s="58">
        <v>0</v>
      </c>
      <c r="L2180" s="199">
        <f t="shared" si="280"/>
        <v>0</v>
      </c>
      <c r="M2180" s="200">
        <f t="shared" si="281"/>
        <v>0</v>
      </c>
      <c r="O2180" s="77" t="b">
        <f t="shared" si="282"/>
        <v>0</v>
      </c>
      <c r="P2180" s="77" t="b">
        <f t="shared" si="283"/>
        <v>0</v>
      </c>
      <c r="Q2180" s="77" t="b">
        <f t="shared" si="284"/>
        <v>0</v>
      </c>
      <c r="R2180" s="77">
        <f t="shared" si="285"/>
        <v>0</v>
      </c>
      <c r="T2180" s="77">
        <v>2169</v>
      </c>
    </row>
    <row r="2181" spans="1:20" s="5" customFormat="1" hidden="1" outlineLevel="1">
      <c r="A2181" s="29"/>
      <c r="B2181" s="606">
        <v>400</v>
      </c>
      <c r="C2181" s="654" t="s">
        <v>2739</v>
      </c>
      <c r="D2181" s="109">
        <v>115</v>
      </c>
      <c r="E2181" s="147" t="s">
        <v>2903</v>
      </c>
      <c r="F2181" s="147" t="s">
        <v>2904</v>
      </c>
      <c r="G2181" s="904">
        <v>1</v>
      </c>
      <c r="H2181" s="32" t="s">
        <v>742</v>
      </c>
      <c r="I2181" s="348"/>
      <c r="J2181" s="521">
        <v>0</v>
      </c>
      <c r="K2181" s="58">
        <v>0</v>
      </c>
      <c r="L2181" s="199">
        <f t="shared" si="280"/>
        <v>0</v>
      </c>
      <c r="M2181" s="200">
        <f t="shared" si="281"/>
        <v>0</v>
      </c>
      <c r="O2181" s="77" t="b">
        <f t="shared" si="282"/>
        <v>0</v>
      </c>
      <c r="P2181" s="77" t="b">
        <f t="shared" si="283"/>
        <v>0</v>
      </c>
      <c r="Q2181" s="77" t="b">
        <f t="shared" si="284"/>
        <v>0</v>
      </c>
      <c r="R2181" s="77">
        <f t="shared" si="285"/>
        <v>0</v>
      </c>
      <c r="T2181" s="77">
        <v>2170</v>
      </c>
    </row>
    <row r="2182" spans="1:20" s="5" customFormat="1" hidden="1" outlineLevel="1">
      <c r="A2182" s="29"/>
      <c r="B2182" s="606">
        <v>400</v>
      </c>
      <c r="C2182" s="654" t="s">
        <v>2739</v>
      </c>
      <c r="D2182" s="109">
        <v>116</v>
      </c>
      <c r="E2182" s="147" t="s">
        <v>2905</v>
      </c>
      <c r="F2182" s="147" t="s">
        <v>2906</v>
      </c>
      <c r="G2182" s="904">
        <v>20</v>
      </c>
      <c r="H2182" s="32" t="s">
        <v>742</v>
      </c>
      <c r="I2182" s="348"/>
      <c r="J2182" s="521">
        <v>0</v>
      </c>
      <c r="K2182" s="58">
        <v>0</v>
      </c>
      <c r="L2182" s="199">
        <f t="shared" si="280"/>
        <v>0</v>
      </c>
      <c r="M2182" s="200">
        <f t="shared" si="281"/>
        <v>0</v>
      </c>
      <c r="O2182" s="77" t="b">
        <f t="shared" si="282"/>
        <v>0</v>
      </c>
      <c r="P2182" s="77" t="b">
        <f t="shared" si="283"/>
        <v>0</v>
      </c>
      <c r="Q2182" s="77" t="b">
        <f t="shared" si="284"/>
        <v>0</v>
      </c>
      <c r="R2182" s="77">
        <f t="shared" si="285"/>
        <v>0</v>
      </c>
      <c r="T2182" s="77">
        <v>2171</v>
      </c>
    </row>
    <row r="2183" spans="1:20" s="5" customFormat="1" hidden="1" outlineLevel="1">
      <c r="A2183" s="29"/>
      <c r="B2183" s="606">
        <v>400</v>
      </c>
      <c r="C2183" s="654" t="s">
        <v>2739</v>
      </c>
      <c r="D2183" s="109">
        <v>117</v>
      </c>
      <c r="E2183" s="147" t="s">
        <v>2907</v>
      </c>
      <c r="F2183" s="147" t="s">
        <v>2908</v>
      </c>
      <c r="G2183" s="904">
        <v>3</v>
      </c>
      <c r="H2183" s="32" t="s">
        <v>742</v>
      </c>
      <c r="I2183" s="348"/>
      <c r="J2183" s="521">
        <v>0</v>
      </c>
      <c r="K2183" s="58">
        <v>0</v>
      </c>
      <c r="L2183" s="199">
        <f t="shared" si="280"/>
        <v>0</v>
      </c>
      <c r="M2183" s="200">
        <f t="shared" si="281"/>
        <v>0</v>
      </c>
      <c r="O2183" s="77" t="b">
        <f t="shared" si="282"/>
        <v>0</v>
      </c>
      <c r="P2183" s="77" t="b">
        <f t="shared" si="283"/>
        <v>0</v>
      </c>
      <c r="Q2183" s="77" t="b">
        <f t="shared" si="284"/>
        <v>0</v>
      </c>
      <c r="R2183" s="77">
        <f t="shared" si="285"/>
        <v>0</v>
      </c>
      <c r="T2183" s="77">
        <v>2172</v>
      </c>
    </row>
    <row r="2184" spans="1:20" s="5" customFormat="1" hidden="1" outlineLevel="1">
      <c r="A2184" s="29"/>
      <c r="B2184" s="606">
        <v>400</v>
      </c>
      <c r="C2184" s="654" t="s">
        <v>2739</v>
      </c>
      <c r="D2184" s="109">
        <v>118</v>
      </c>
      <c r="E2184" s="147" t="s">
        <v>2909</v>
      </c>
      <c r="F2184" s="147" t="s">
        <v>2910</v>
      </c>
      <c r="G2184" s="904">
        <v>9</v>
      </c>
      <c r="H2184" s="32" t="s">
        <v>742</v>
      </c>
      <c r="I2184" s="348"/>
      <c r="J2184" s="521">
        <v>0</v>
      </c>
      <c r="K2184" s="58">
        <v>0</v>
      </c>
      <c r="L2184" s="199">
        <f t="shared" si="280"/>
        <v>0</v>
      </c>
      <c r="M2184" s="200">
        <f t="shared" si="281"/>
        <v>0</v>
      </c>
      <c r="O2184" s="77" t="b">
        <f t="shared" si="282"/>
        <v>0</v>
      </c>
      <c r="P2184" s="77" t="b">
        <f t="shared" si="283"/>
        <v>0</v>
      </c>
      <c r="Q2184" s="77" t="b">
        <f t="shared" si="284"/>
        <v>0</v>
      </c>
      <c r="R2184" s="77">
        <f t="shared" si="285"/>
        <v>0</v>
      </c>
      <c r="T2184" s="77">
        <v>2173</v>
      </c>
    </row>
    <row r="2185" spans="1:20" s="5" customFormat="1" hidden="1" outlineLevel="1">
      <c r="A2185" s="29"/>
      <c r="B2185" s="606">
        <v>400</v>
      </c>
      <c r="C2185" s="654" t="s">
        <v>2739</v>
      </c>
      <c r="D2185" s="109">
        <v>119</v>
      </c>
      <c r="E2185" s="147" t="s">
        <v>2911</v>
      </c>
      <c r="F2185" s="147" t="s">
        <v>2912</v>
      </c>
      <c r="G2185" s="904">
        <v>21</v>
      </c>
      <c r="H2185" s="32" t="s">
        <v>742</v>
      </c>
      <c r="I2185" s="348"/>
      <c r="J2185" s="521">
        <v>0</v>
      </c>
      <c r="K2185" s="58">
        <v>0</v>
      </c>
      <c r="L2185" s="199">
        <f t="shared" si="280"/>
        <v>0</v>
      </c>
      <c r="M2185" s="200">
        <f t="shared" si="281"/>
        <v>0</v>
      </c>
      <c r="O2185" s="77" t="b">
        <f t="shared" si="282"/>
        <v>0</v>
      </c>
      <c r="P2185" s="77" t="b">
        <f t="shared" si="283"/>
        <v>0</v>
      </c>
      <c r="Q2185" s="77" t="b">
        <f t="shared" si="284"/>
        <v>0</v>
      </c>
      <c r="R2185" s="77">
        <f t="shared" si="285"/>
        <v>0</v>
      </c>
      <c r="T2185" s="77">
        <v>2174</v>
      </c>
    </row>
    <row r="2186" spans="1:20" s="5" customFormat="1" hidden="1" outlineLevel="1">
      <c r="A2186" s="29"/>
      <c r="B2186" s="606">
        <v>400</v>
      </c>
      <c r="C2186" s="654" t="s">
        <v>2739</v>
      </c>
      <c r="D2186" s="109">
        <v>120</v>
      </c>
      <c r="E2186" s="147" t="s">
        <v>2913</v>
      </c>
      <c r="F2186" s="147" t="s">
        <v>2914</v>
      </c>
      <c r="G2186" s="904">
        <v>1</v>
      </c>
      <c r="H2186" s="32" t="s">
        <v>742</v>
      </c>
      <c r="I2186" s="348"/>
      <c r="J2186" s="521">
        <v>0</v>
      </c>
      <c r="K2186" s="58">
        <v>0</v>
      </c>
      <c r="L2186" s="199">
        <f t="shared" si="280"/>
        <v>0</v>
      </c>
      <c r="M2186" s="200">
        <f t="shared" si="281"/>
        <v>0</v>
      </c>
      <c r="O2186" s="77" t="b">
        <f t="shared" si="282"/>
        <v>0</v>
      </c>
      <c r="P2186" s="77" t="b">
        <f t="shared" si="283"/>
        <v>0</v>
      </c>
      <c r="Q2186" s="77" t="b">
        <f t="shared" si="284"/>
        <v>0</v>
      </c>
      <c r="R2186" s="77">
        <f t="shared" si="285"/>
        <v>0</v>
      </c>
      <c r="T2186" s="77">
        <v>2175</v>
      </c>
    </row>
    <row r="2187" spans="1:20" s="5" customFormat="1" hidden="1" outlineLevel="1">
      <c r="A2187" s="29"/>
      <c r="B2187" s="606">
        <v>400</v>
      </c>
      <c r="C2187" s="654" t="s">
        <v>2739</v>
      </c>
      <c r="D2187" s="109">
        <v>121</v>
      </c>
      <c r="E2187" s="147" t="s">
        <v>2915</v>
      </c>
      <c r="F2187" s="147" t="s">
        <v>2916</v>
      </c>
      <c r="G2187" s="904">
        <v>8</v>
      </c>
      <c r="H2187" s="32" t="s">
        <v>742</v>
      </c>
      <c r="I2187" s="348"/>
      <c r="J2187" s="521">
        <v>0</v>
      </c>
      <c r="K2187" s="58">
        <v>0</v>
      </c>
      <c r="L2187" s="199">
        <f t="shared" si="280"/>
        <v>0</v>
      </c>
      <c r="M2187" s="200">
        <f t="shared" si="281"/>
        <v>0</v>
      </c>
      <c r="O2187" s="77" t="b">
        <f t="shared" si="282"/>
        <v>0</v>
      </c>
      <c r="P2187" s="77" t="b">
        <f t="shared" si="283"/>
        <v>0</v>
      </c>
      <c r="Q2187" s="77" t="b">
        <f t="shared" si="284"/>
        <v>0</v>
      </c>
      <c r="R2187" s="77">
        <f t="shared" si="285"/>
        <v>0</v>
      </c>
      <c r="T2187" s="77">
        <v>2176</v>
      </c>
    </row>
    <row r="2188" spans="1:20" s="5" customFormat="1" hidden="1" outlineLevel="1">
      <c r="A2188" s="29"/>
      <c r="B2188" s="606">
        <v>400</v>
      </c>
      <c r="C2188" s="654" t="s">
        <v>2739</v>
      </c>
      <c r="D2188" s="109">
        <v>122</v>
      </c>
      <c r="E2188" s="147" t="s">
        <v>2917</v>
      </c>
      <c r="F2188" s="147" t="s">
        <v>2918</v>
      </c>
      <c r="G2188" s="904">
        <v>54</v>
      </c>
      <c r="H2188" s="32" t="s">
        <v>742</v>
      </c>
      <c r="I2188" s="348"/>
      <c r="J2188" s="521">
        <v>0</v>
      </c>
      <c r="K2188" s="58">
        <v>0</v>
      </c>
      <c r="L2188" s="199">
        <f t="shared" si="280"/>
        <v>0</v>
      </c>
      <c r="M2188" s="200">
        <f t="shared" si="281"/>
        <v>0</v>
      </c>
      <c r="O2188" s="77" t="b">
        <f t="shared" si="282"/>
        <v>0</v>
      </c>
      <c r="P2188" s="77" t="b">
        <f t="shared" si="283"/>
        <v>0</v>
      </c>
      <c r="Q2188" s="77" t="b">
        <f t="shared" si="284"/>
        <v>0</v>
      </c>
      <c r="R2188" s="77">
        <f t="shared" si="285"/>
        <v>0</v>
      </c>
      <c r="T2188" s="77">
        <v>2177</v>
      </c>
    </row>
    <row r="2189" spans="1:20" s="5" customFormat="1" hidden="1" outlineLevel="1">
      <c r="A2189" s="29"/>
      <c r="B2189" s="606">
        <v>400</v>
      </c>
      <c r="C2189" s="654" t="s">
        <v>2739</v>
      </c>
      <c r="D2189" s="109">
        <v>123</v>
      </c>
      <c r="E2189" s="147" t="s">
        <v>2919</v>
      </c>
      <c r="F2189" s="147" t="s">
        <v>2920</v>
      </c>
      <c r="G2189" s="904">
        <v>1</v>
      </c>
      <c r="H2189" s="32" t="s">
        <v>742</v>
      </c>
      <c r="I2189" s="348"/>
      <c r="J2189" s="521">
        <v>0</v>
      </c>
      <c r="K2189" s="58">
        <v>0</v>
      </c>
      <c r="L2189" s="199">
        <f t="shared" si="280"/>
        <v>0</v>
      </c>
      <c r="M2189" s="200">
        <f t="shared" si="281"/>
        <v>0</v>
      </c>
      <c r="O2189" s="77" t="b">
        <f t="shared" si="282"/>
        <v>0</v>
      </c>
      <c r="P2189" s="77" t="b">
        <f t="shared" si="283"/>
        <v>0</v>
      </c>
      <c r="Q2189" s="77" t="b">
        <f t="shared" si="284"/>
        <v>0</v>
      </c>
      <c r="R2189" s="77">
        <f t="shared" si="285"/>
        <v>0</v>
      </c>
      <c r="T2189" s="77">
        <v>2178</v>
      </c>
    </row>
    <row r="2190" spans="1:20" s="5" customFormat="1" hidden="1" outlineLevel="1">
      <c r="A2190" s="29"/>
      <c r="B2190" s="606">
        <v>400</v>
      </c>
      <c r="C2190" s="654" t="s">
        <v>2739</v>
      </c>
      <c r="D2190" s="109">
        <v>124</v>
      </c>
      <c r="E2190" s="147" t="s">
        <v>2921</v>
      </c>
      <c r="F2190" s="147" t="s">
        <v>2922</v>
      </c>
      <c r="G2190" s="904">
        <v>4</v>
      </c>
      <c r="H2190" s="32" t="s">
        <v>742</v>
      </c>
      <c r="I2190" s="348"/>
      <c r="J2190" s="521">
        <v>0</v>
      </c>
      <c r="K2190" s="58">
        <v>0</v>
      </c>
      <c r="L2190" s="199">
        <f t="shared" si="280"/>
        <v>0</v>
      </c>
      <c r="M2190" s="200">
        <f t="shared" si="281"/>
        <v>0</v>
      </c>
      <c r="O2190" s="77" t="b">
        <f t="shared" si="282"/>
        <v>0</v>
      </c>
      <c r="P2190" s="77" t="b">
        <f t="shared" si="283"/>
        <v>0</v>
      </c>
      <c r="Q2190" s="77" t="b">
        <f t="shared" si="284"/>
        <v>0</v>
      </c>
      <c r="R2190" s="77">
        <f t="shared" si="285"/>
        <v>0</v>
      </c>
      <c r="T2190" s="77">
        <v>2179</v>
      </c>
    </row>
    <row r="2191" spans="1:20" s="5" customFormat="1" hidden="1" outlineLevel="1">
      <c r="A2191" s="29"/>
      <c r="B2191" s="606">
        <v>400</v>
      </c>
      <c r="C2191" s="654" t="s">
        <v>2739</v>
      </c>
      <c r="D2191" s="109">
        <v>125</v>
      </c>
      <c r="E2191" s="147" t="s">
        <v>2923</v>
      </c>
      <c r="F2191" s="147" t="s">
        <v>2924</v>
      </c>
      <c r="G2191" s="904">
        <v>1</v>
      </c>
      <c r="H2191" s="32" t="s">
        <v>742</v>
      </c>
      <c r="I2191" s="348"/>
      <c r="J2191" s="521">
        <v>0</v>
      </c>
      <c r="K2191" s="58">
        <v>0</v>
      </c>
      <c r="L2191" s="199">
        <f t="shared" si="280"/>
        <v>0</v>
      </c>
      <c r="M2191" s="200">
        <f t="shared" si="281"/>
        <v>0</v>
      </c>
      <c r="O2191" s="77" t="b">
        <f t="shared" si="282"/>
        <v>0</v>
      </c>
      <c r="P2191" s="77" t="b">
        <f t="shared" si="283"/>
        <v>0</v>
      </c>
      <c r="Q2191" s="77" t="b">
        <f t="shared" si="284"/>
        <v>0</v>
      </c>
      <c r="R2191" s="77">
        <f t="shared" si="285"/>
        <v>0</v>
      </c>
      <c r="T2191" s="77">
        <v>2180</v>
      </c>
    </row>
    <row r="2192" spans="1:20" s="5" customFormat="1" hidden="1" outlineLevel="1">
      <c r="A2192" s="29"/>
      <c r="B2192" s="606">
        <v>400</v>
      </c>
      <c r="C2192" s="654" t="s">
        <v>2739</v>
      </c>
      <c r="D2192" s="109">
        <v>126</v>
      </c>
      <c r="E2192" s="147" t="s">
        <v>2925</v>
      </c>
      <c r="F2192" s="147" t="s">
        <v>2926</v>
      </c>
      <c r="G2192" s="904">
        <v>7</v>
      </c>
      <c r="H2192" s="32" t="s">
        <v>742</v>
      </c>
      <c r="I2192" s="348"/>
      <c r="J2192" s="521">
        <v>0</v>
      </c>
      <c r="K2192" s="58">
        <v>0</v>
      </c>
      <c r="L2192" s="199">
        <f t="shared" si="280"/>
        <v>0</v>
      </c>
      <c r="M2192" s="200">
        <f t="shared" si="281"/>
        <v>0</v>
      </c>
      <c r="O2192" s="77" t="b">
        <f t="shared" si="282"/>
        <v>0</v>
      </c>
      <c r="P2192" s="77" t="b">
        <f t="shared" si="283"/>
        <v>0</v>
      </c>
      <c r="Q2192" s="77" t="b">
        <f t="shared" si="284"/>
        <v>0</v>
      </c>
      <c r="R2192" s="77">
        <f t="shared" si="285"/>
        <v>0</v>
      </c>
      <c r="T2192" s="77">
        <v>2181</v>
      </c>
    </row>
    <row r="2193" spans="1:20" s="5" customFormat="1" hidden="1" outlineLevel="1">
      <c r="A2193" s="29"/>
      <c r="B2193" s="606">
        <v>400</v>
      </c>
      <c r="C2193" s="654" t="s">
        <v>2739</v>
      </c>
      <c r="D2193" s="109">
        <v>127</v>
      </c>
      <c r="E2193" s="147" t="s">
        <v>2927</v>
      </c>
      <c r="F2193" s="147" t="s">
        <v>2928</v>
      </c>
      <c r="G2193" s="904">
        <v>1</v>
      </c>
      <c r="H2193" s="32" t="s">
        <v>742</v>
      </c>
      <c r="I2193" s="348"/>
      <c r="J2193" s="521">
        <v>0</v>
      </c>
      <c r="K2193" s="58">
        <v>0</v>
      </c>
      <c r="L2193" s="199">
        <f t="shared" si="280"/>
        <v>0</v>
      </c>
      <c r="M2193" s="200">
        <f t="shared" si="281"/>
        <v>0</v>
      </c>
      <c r="O2193" s="77" t="b">
        <f t="shared" si="282"/>
        <v>0</v>
      </c>
      <c r="P2193" s="77" t="b">
        <f t="shared" si="283"/>
        <v>0</v>
      </c>
      <c r="Q2193" s="77" t="b">
        <f t="shared" si="284"/>
        <v>0</v>
      </c>
      <c r="R2193" s="77">
        <f t="shared" si="285"/>
        <v>0</v>
      </c>
      <c r="T2193" s="77">
        <v>2182</v>
      </c>
    </row>
    <row r="2194" spans="1:20" s="5" customFormat="1" hidden="1" outlineLevel="1">
      <c r="A2194" s="29"/>
      <c r="B2194" s="606">
        <v>400</v>
      </c>
      <c r="C2194" s="654" t="s">
        <v>2739</v>
      </c>
      <c r="D2194" s="109">
        <v>128</v>
      </c>
      <c r="E2194" s="147" t="s">
        <v>2929</v>
      </c>
      <c r="F2194" s="147" t="s">
        <v>2930</v>
      </c>
      <c r="G2194" s="904">
        <v>2</v>
      </c>
      <c r="H2194" s="32" t="s">
        <v>742</v>
      </c>
      <c r="I2194" s="348"/>
      <c r="J2194" s="521">
        <v>0</v>
      </c>
      <c r="K2194" s="58">
        <v>0</v>
      </c>
      <c r="L2194" s="199">
        <f t="shared" si="280"/>
        <v>0</v>
      </c>
      <c r="M2194" s="200">
        <f t="shared" si="281"/>
        <v>0</v>
      </c>
      <c r="O2194" s="77" t="b">
        <f t="shared" si="282"/>
        <v>0</v>
      </c>
      <c r="P2194" s="77" t="b">
        <f t="shared" si="283"/>
        <v>0</v>
      </c>
      <c r="Q2194" s="77" t="b">
        <f t="shared" si="284"/>
        <v>0</v>
      </c>
      <c r="R2194" s="77">
        <f t="shared" si="285"/>
        <v>0</v>
      </c>
      <c r="T2194" s="77">
        <v>2183</v>
      </c>
    </row>
    <row r="2195" spans="1:20" s="5" customFormat="1" hidden="1" outlineLevel="1">
      <c r="A2195" s="29"/>
      <c r="B2195" s="606">
        <v>400</v>
      </c>
      <c r="C2195" s="654" t="s">
        <v>2739</v>
      </c>
      <c r="D2195" s="109">
        <v>129</v>
      </c>
      <c r="E2195" s="147" t="s">
        <v>2931</v>
      </c>
      <c r="F2195" s="147" t="s">
        <v>2932</v>
      </c>
      <c r="G2195" s="904">
        <v>1</v>
      </c>
      <c r="H2195" s="32" t="s">
        <v>742</v>
      </c>
      <c r="I2195" s="348"/>
      <c r="J2195" s="521">
        <v>0</v>
      </c>
      <c r="K2195" s="58">
        <v>0</v>
      </c>
      <c r="L2195" s="199">
        <f t="shared" ref="L2195:L2258" si="286">J2195+K2195</f>
        <v>0</v>
      </c>
      <c r="M2195" s="200">
        <f t="shared" ref="M2195:M2258" si="287">L2195*(G2195+I2195)</f>
        <v>0</v>
      </c>
      <c r="O2195" s="77" t="b">
        <f t="shared" ref="O2195:O2258" si="288">ISBLANK(D2195)</f>
        <v>0</v>
      </c>
      <c r="P2195" s="77" t="b">
        <f t="shared" ref="P2195:P2258" si="289">ISBLANK(G2195)</f>
        <v>0</v>
      </c>
      <c r="Q2195" s="77" t="b">
        <f t="shared" ref="Q2195:Q2258" si="290">ISBLANK(M2195)</f>
        <v>0</v>
      </c>
      <c r="R2195" s="77">
        <f t="shared" ref="R2195:R2258" si="291">IF(AND(O2195=P2195,O2195=Q2195),,"!!!")</f>
        <v>0</v>
      </c>
      <c r="T2195" s="77">
        <v>2184</v>
      </c>
    </row>
    <row r="2196" spans="1:20" s="5" customFormat="1" hidden="1" outlineLevel="1">
      <c r="A2196" s="29"/>
      <c r="B2196" s="606">
        <v>400</v>
      </c>
      <c r="C2196" s="654" t="s">
        <v>2739</v>
      </c>
      <c r="D2196" s="109">
        <v>130</v>
      </c>
      <c r="E2196" s="147" t="s">
        <v>2933</v>
      </c>
      <c r="F2196" s="147" t="s">
        <v>2934</v>
      </c>
      <c r="G2196" s="904">
        <v>1</v>
      </c>
      <c r="H2196" s="32" t="s">
        <v>742</v>
      </c>
      <c r="I2196" s="348"/>
      <c r="J2196" s="521">
        <v>0</v>
      </c>
      <c r="K2196" s="58">
        <v>0</v>
      </c>
      <c r="L2196" s="199">
        <f t="shared" si="286"/>
        <v>0</v>
      </c>
      <c r="M2196" s="200">
        <f t="shared" si="287"/>
        <v>0</v>
      </c>
      <c r="O2196" s="77" t="b">
        <f t="shared" si="288"/>
        <v>0</v>
      </c>
      <c r="P2196" s="77" t="b">
        <f t="shared" si="289"/>
        <v>0</v>
      </c>
      <c r="Q2196" s="77" t="b">
        <f t="shared" si="290"/>
        <v>0</v>
      </c>
      <c r="R2196" s="77">
        <f t="shared" si="291"/>
        <v>0</v>
      </c>
      <c r="T2196" s="77">
        <v>2185</v>
      </c>
    </row>
    <row r="2197" spans="1:20" s="5" customFormat="1" hidden="1" outlineLevel="1">
      <c r="A2197" s="29"/>
      <c r="B2197" s="606">
        <v>400</v>
      </c>
      <c r="C2197" s="654" t="s">
        <v>2739</v>
      </c>
      <c r="D2197" s="109">
        <v>131</v>
      </c>
      <c r="E2197" s="147" t="s">
        <v>2935</v>
      </c>
      <c r="F2197" s="147" t="s">
        <v>2936</v>
      </c>
      <c r="G2197" s="904">
        <v>1</v>
      </c>
      <c r="H2197" s="32" t="s">
        <v>742</v>
      </c>
      <c r="I2197" s="348"/>
      <c r="J2197" s="521">
        <v>0</v>
      </c>
      <c r="K2197" s="58">
        <v>0</v>
      </c>
      <c r="L2197" s="199">
        <f t="shared" si="286"/>
        <v>0</v>
      </c>
      <c r="M2197" s="200">
        <f t="shared" si="287"/>
        <v>0</v>
      </c>
      <c r="O2197" s="77" t="b">
        <f t="shared" si="288"/>
        <v>0</v>
      </c>
      <c r="P2197" s="77" t="b">
        <f t="shared" si="289"/>
        <v>0</v>
      </c>
      <c r="Q2197" s="77" t="b">
        <f t="shared" si="290"/>
        <v>0</v>
      </c>
      <c r="R2197" s="77">
        <f t="shared" si="291"/>
        <v>0</v>
      </c>
      <c r="T2197" s="77">
        <v>2186</v>
      </c>
    </row>
    <row r="2198" spans="1:20" s="5" customFormat="1" hidden="1" outlineLevel="1">
      <c r="A2198" s="29"/>
      <c r="B2198" s="606">
        <v>400</v>
      </c>
      <c r="C2198" s="654" t="s">
        <v>2739</v>
      </c>
      <c r="D2198" s="109">
        <v>132</v>
      </c>
      <c r="E2198" s="147" t="s">
        <v>2937</v>
      </c>
      <c r="F2198" s="147" t="s">
        <v>2938</v>
      </c>
      <c r="G2198" s="904">
        <v>2</v>
      </c>
      <c r="H2198" s="32" t="s">
        <v>742</v>
      </c>
      <c r="I2198" s="348"/>
      <c r="J2198" s="521">
        <v>0</v>
      </c>
      <c r="K2198" s="58">
        <v>0</v>
      </c>
      <c r="L2198" s="199">
        <f t="shared" si="286"/>
        <v>0</v>
      </c>
      <c r="M2198" s="200">
        <f t="shared" si="287"/>
        <v>0</v>
      </c>
      <c r="O2198" s="77" t="b">
        <f t="shared" si="288"/>
        <v>0</v>
      </c>
      <c r="P2198" s="77" t="b">
        <f t="shared" si="289"/>
        <v>0</v>
      </c>
      <c r="Q2198" s="77" t="b">
        <f t="shared" si="290"/>
        <v>0</v>
      </c>
      <c r="R2198" s="77">
        <f t="shared" si="291"/>
        <v>0</v>
      </c>
      <c r="T2198" s="77">
        <v>2187</v>
      </c>
    </row>
    <row r="2199" spans="1:20" s="5" customFormat="1" hidden="1" outlineLevel="1">
      <c r="A2199" s="29"/>
      <c r="B2199" s="606">
        <v>400</v>
      </c>
      <c r="C2199" s="654" t="s">
        <v>2739</v>
      </c>
      <c r="D2199" s="109">
        <v>133</v>
      </c>
      <c r="E2199" s="147" t="s">
        <v>2939</v>
      </c>
      <c r="F2199" s="147" t="s">
        <v>2940</v>
      </c>
      <c r="G2199" s="904">
        <v>2</v>
      </c>
      <c r="H2199" s="32" t="s">
        <v>742</v>
      </c>
      <c r="I2199" s="348"/>
      <c r="J2199" s="521">
        <v>0</v>
      </c>
      <c r="K2199" s="58">
        <v>0</v>
      </c>
      <c r="L2199" s="199">
        <f t="shared" si="286"/>
        <v>0</v>
      </c>
      <c r="M2199" s="200">
        <f t="shared" si="287"/>
        <v>0</v>
      </c>
      <c r="O2199" s="77" t="b">
        <f t="shared" si="288"/>
        <v>0</v>
      </c>
      <c r="P2199" s="77" t="b">
        <f t="shared" si="289"/>
        <v>0</v>
      </c>
      <c r="Q2199" s="77" t="b">
        <f t="shared" si="290"/>
        <v>0</v>
      </c>
      <c r="R2199" s="77">
        <f t="shared" si="291"/>
        <v>0</v>
      </c>
      <c r="T2199" s="77">
        <v>2188</v>
      </c>
    </row>
    <row r="2200" spans="1:20" s="5" customFormat="1" hidden="1" outlineLevel="1">
      <c r="A2200" s="29"/>
      <c r="B2200" s="606">
        <v>400</v>
      </c>
      <c r="C2200" s="654" t="s">
        <v>2739</v>
      </c>
      <c r="D2200" s="109">
        <v>134</v>
      </c>
      <c r="E2200" s="147" t="s">
        <v>2941</v>
      </c>
      <c r="F2200" s="147" t="s">
        <v>2942</v>
      </c>
      <c r="G2200" s="904">
        <v>3</v>
      </c>
      <c r="H2200" s="32" t="s">
        <v>742</v>
      </c>
      <c r="I2200" s="348"/>
      <c r="J2200" s="521">
        <v>0</v>
      </c>
      <c r="K2200" s="58">
        <v>0</v>
      </c>
      <c r="L2200" s="199">
        <f t="shared" si="286"/>
        <v>0</v>
      </c>
      <c r="M2200" s="200">
        <f t="shared" si="287"/>
        <v>0</v>
      </c>
      <c r="O2200" s="77" t="b">
        <f t="shared" si="288"/>
        <v>0</v>
      </c>
      <c r="P2200" s="77" t="b">
        <f t="shared" si="289"/>
        <v>0</v>
      </c>
      <c r="Q2200" s="77" t="b">
        <f t="shared" si="290"/>
        <v>0</v>
      </c>
      <c r="R2200" s="77">
        <f t="shared" si="291"/>
        <v>0</v>
      </c>
      <c r="T2200" s="77">
        <v>2189</v>
      </c>
    </row>
    <row r="2201" spans="1:20" s="5" customFormat="1" hidden="1" outlineLevel="1">
      <c r="A2201" s="29"/>
      <c r="B2201" s="606">
        <v>400</v>
      </c>
      <c r="C2201" s="654" t="s">
        <v>2739</v>
      </c>
      <c r="D2201" s="109">
        <v>135</v>
      </c>
      <c r="E2201" s="147" t="s">
        <v>2943</v>
      </c>
      <c r="F2201" s="147" t="s">
        <v>2944</v>
      </c>
      <c r="G2201" s="904">
        <v>2</v>
      </c>
      <c r="H2201" s="32" t="s">
        <v>742</v>
      </c>
      <c r="I2201" s="348"/>
      <c r="J2201" s="521">
        <v>0</v>
      </c>
      <c r="K2201" s="58">
        <v>0</v>
      </c>
      <c r="L2201" s="199">
        <f t="shared" si="286"/>
        <v>0</v>
      </c>
      <c r="M2201" s="200">
        <f t="shared" si="287"/>
        <v>0</v>
      </c>
      <c r="O2201" s="77" t="b">
        <f t="shared" si="288"/>
        <v>0</v>
      </c>
      <c r="P2201" s="77" t="b">
        <f t="shared" si="289"/>
        <v>0</v>
      </c>
      <c r="Q2201" s="77" t="b">
        <f t="shared" si="290"/>
        <v>0</v>
      </c>
      <c r="R2201" s="77">
        <f t="shared" si="291"/>
        <v>0</v>
      </c>
      <c r="T2201" s="77">
        <v>2190</v>
      </c>
    </row>
    <row r="2202" spans="1:20" s="5" customFormat="1" hidden="1" outlineLevel="1">
      <c r="A2202" s="29"/>
      <c r="B2202" s="606">
        <v>400</v>
      </c>
      <c r="C2202" s="654" t="s">
        <v>2739</v>
      </c>
      <c r="D2202" s="109">
        <v>136</v>
      </c>
      <c r="E2202" s="147" t="s">
        <v>2945</v>
      </c>
      <c r="F2202" s="147" t="s">
        <v>2946</v>
      </c>
      <c r="G2202" s="904">
        <v>5</v>
      </c>
      <c r="H2202" s="32" t="s">
        <v>742</v>
      </c>
      <c r="I2202" s="348"/>
      <c r="J2202" s="521">
        <v>0</v>
      </c>
      <c r="K2202" s="58">
        <v>0</v>
      </c>
      <c r="L2202" s="199">
        <f t="shared" si="286"/>
        <v>0</v>
      </c>
      <c r="M2202" s="200">
        <f t="shared" si="287"/>
        <v>0</v>
      </c>
      <c r="O2202" s="77" t="b">
        <f t="shared" si="288"/>
        <v>0</v>
      </c>
      <c r="P2202" s="77" t="b">
        <f t="shared" si="289"/>
        <v>0</v>
      </c>
      <c r="Q2202" s="77" t="b">
        <f t="shared" si="290"/>
        <v>0</v>
      </c>
      <c r="R2202" s="77">
        <f t="shared" si="291"/>
        <v>0</v>
      </c>
      <c r="T2202" s="77">
        <v>2191</v>
      </c>
    </row>
    <row r="2203" spans="1:20" s="5" customFormat="1" hidden="1" outlineLevel="1">
      <c r="A2203" s="29"/>
      <c r="B2203" s="606">
        <v>400</v>
      </c>
      <c r="C2203" s="654" t="s">
        <v>2739</v>
      </c>
      <c r="D2203" s="109">
        <v>137</v>
      </c>
      <c r="E2203" s="147" t="s">
        <v>2947</v>
      </c>
      <c r="F2203" s="147" t="s">
        <v>2948</v>
      </c>
      <c r="G2203" s="904">
        <v>3</v>
      </c>
      <c r="H2203" s="32" t="s">
        <v>742</v>
      </c>
      <c r="I2203" s="348"/>
      <c r="J2203" s="521">
        <v>0</v>
      </c>
      <c r="K2203" s="58">
        <v>0</v>
      </c>
      <c r="L2203" s="199">
        <f t="shared" si="286"/>
        <v>0</v>
      </c>
      <c r="M2203" s="200">
        <f t="shared" si="287"/>
        <v>0</v>
      </c>
      <c r="O2203" s="77" t="b">
        <f t="shared" si="288"/>
        <v>0</v>
      </c>
      <c r="P2203" s="77" t="b">
        <f t="shared" si="289"/>
        <v>0</v>
      </c>
      <c r="Q2203" s="77" t="b">
        <f t="shared" si="290"/>
        <v>0</v>
      </c>
      <c r="R2203" s="77">
        <f t="shared" si="291"/>
        <v>0</v>
      </c>
      <c r="T2203" s="77">
        <v>2192</v>
      </c>
    </row>
    <row r="2204" spans="1:20" s="5" customFormat="1" hidden="1" outlineLevel="1">
      <c r="A2204" s="29"/>
      <c r="B2204" s="606">
        <v>400</v>
      </c>
      <c r="C2204" s="654" t="s">
        <v>2739</v>
      </c>
      <c r="D2204" s="109">
        <v>138</v>
      </c>
      <c r="E2204" s="147" t="s">
        <v>2949</v>
      </c>
      <c r="F2204" s="147" t="s">
        <v>2950</v>
      </c>
      <c r="G2204" s="904">
        <v>23</v>
      </c>
      <c r="H2204" s="32" t="s">
        <v>742</v>
      </c>
      <c r="I2204" s="348"/>
      <c r="J2204" s="521">
        <v>0</v>
      </c>
      <c r="K2204" s="58">
        <v>0</v>
      </c>
      <c r="L2204" s="199">
        <f t="shared" si="286"/>
        <v>0</v>
      </c>
      <c r="M2204" s="200">
        <f t="shared" si="287"/>
        <v>0</v>
      </c>
      <c r="O2204" s="77" t="b">
        <f t="shared" si="288"/>
        <v>0</v>
      </c>
      <c r="P2204" s="77" t="b">
        <f t="shared" si="289"/>
        <v>0</v>
      </c>
      <c r="Q2204" s="77" t="b">
        <f t="shared" si="290"/>
        <v>0</v>
      </c>
      <c r="R2204" s="77">
        <f t="shared" si="291"/>
        <v>0</v>
      </c>
      <c r="T2204" s="77">
        <v>2193</v>
      </c>
    </row>
    <row r="2205" spans="1:20" s="5" customFormat="1" hidden="1" outlineLevel="1">
      <c r="A2205" s="29"/>
      <c r="B2205" s="606">
        <v>400</v>
      </c>
      <c r="C2205" s="654" t="s">
        <v>2739</v>
      </c>
      <c r="D2205" s="109">
        <v>139</v>
      </c>
      <c r="E2205" s="147" t="s">
        <v>2951</v>
      </c>
      <c r="F2205" s="147" t="s">
        <v>2952</v>
      </c>
      <c r="G2205" s="904">
        <v>2</v>
      </c>
      <c r="H2205" s="32" t="s">
        <v>742</v>
      </c>
      <c r="I2205" s="348"/>
      <c r="J2205" s="521">
        <v>0</v>
      </c>
      <c r="K2205" s="58">
        <v>0</v>
      </c>
      <c r="L2205" s="199">
        <f t="shared" si="286"/>
        <v>0</v>
      </c>
      <c r="M2205" s="200">
        <f t="shared" si="287"/>
        <v>0</v>
      </c>
      <c r="O2205" s="77" t="b">
        <f t="shared" si="288"/>
        <v>0</v>
      </c>
      <c r="P2205" s="77" t="b">
        <f t="shared" si="289"/>
        <v>0</v>
      </c>
      <c r="Q2205" s="77" t="b">
        <f t="shared" si="290"/>
        <v>0</v>
      </c>
      <c r="R2205" s="77">
        <f t="shared" si="291"/>
        <v>0</v>
      </c>
      <c r="T2205" s="77">
        <v>2194</v>
      </c>
    </row>
    <row r="2206" spans="1:20" s="5" customFormat="1" hidden="1" outlineLevel="1">
      <c r="A2206" s="29"/>
      <c r="B2206" s="606">
        <v>400</v>
      </c>
      <c r="C2206" s="654" t="s">
        <v>2739</v>
      </c>
      <c r="D2206" s="109">
        <v>140</v>
      </c>
      <c r="E2206" s="147" t="s">
        <v>2953</v>
      </c>
      <c r="F2206" s="147" t="s">
        <v>2954</v>
      </c>
      <c r="G2206" s="904">
        <v>8</v>
      </c>
      <c r="H2206" s="32" t="s">
        <v>742</v>
      </c>
      <c r="I2206" s="348"/>
      <c r="J2206" s="521">
        <v>0</v>
      </c>
      <c r="K2206" s="58">
        <v>0</v>
      </c>
      <c r="L2206" s="199">
        <f t="shared" si="286"/>
        <v>0</v>
      </c>
      <c r="M2206" s="200">
        <f t="shared" si="287"/>
        <v>0</v>
      </c>
      <c r="O2206" s="77" t="b">
        <f t="shared" si="288"/>
        <v>0</v>
      </c>
      <c r="P2206" s="77" t="b">
        <f t="shared" si="289"/>
        <v>0</v>
      </c>
      <c r="Q2206" s="77" t="b">
        <f t="shared" si="290"/>
        <v>0</v>
      </c>
      <c r="R2206" s="77">
        <f t="shared" si="291"/>
        <v>0</v>
      </c>
      <c r="T2206" s="77">
        <v>2195</v>
      </c>
    </row>
    <row r="2207" spans="1:20" s="5" customFormat="1" hidden="1" outlineLevel="1">
      <c r="A2207" s="29"/>
      <c r="B2207" s="606">
        <v>400</v>
      </c>
      <c r="C2207" s="654" t="s">
        <v>2739</v>
      </c>
      <c r="D2207" s="109">
        <v>141</v>
      </c>
      <c r="E2207" s="147" t="s">
        <v>2955</v>
      </c>
      <c r="F2207" s="147" t="s">
        <v>2956</v>
      </c>
      <c r="G2207" s="904">
        <v>8</v>
      </c>
      <c r="H2207" s="32" t="s">
        <v>742</v>
      </c>
      <c r="I2207" s="348"/>
      <c r="J2207" s="521">
        <v>0</v>
      </c>
      <c r="K2207" s="58">
        <v>0</v>
      </c>
      <c r="L2207" s="199">
        <f t="shared" si="286"/>
        <v>0</v>
      </c>
      <c r="M2207" s="200">
        <f t="shared" si="287"/>
        <v>0</v>
      </c>
      <c r="O2207" s="77" t="b">
        <f t="shared" si="288"/>
        <v>0</v>
      </c>
      <c r="P2207" s="77" t="b">
        <f t="shared" si="289"/>
        <v>0</v>
      </c>
      <c r="Q2207" s="77" t="b">
        <f t="shared" si="290"/>
        <v>0</v>
      </c>
      <c r="R2207" s="77">
        <f t="shared" si="291"/>
        <v>0</v>
      </c>
      <c r="T2207" s="77">
        <v>2196</v>
      </c>
    </row>
    <row r="2208" spans="1:20" s="5" customFormat="1" hidden="1" outlineLevel="1">
      <c r="A2208" s="29"/>
      <c r="B2208" s="606">
        <v>400</v>
      </c>
      <c r="C2208" s="654" t="s">
        <v>2739</v>
      </c>
      <c r="D2208" s="109">
        <v>142</v>
      </c>
      <c r="E2208" s="147" t="s">
        <v>2957</v>
      </c>
      <c r="F2208" s="147" t="s">
        <v>2958</v>
      </c>
      <c r="G2208" s="904">
        <v>8</v>
      </c>
      <c r="H2208" s="32" t="s">
        <v>742</v>
      </c>
      <c r="I2208" s="348"/>
      <c r="J2208" s="521">
        <v>0</v>
      </c>
      <c r="K2208" s="58">
        <v>0</v>
      </c>
      <c r="L2208" s="199">
        <f t="shared" si="286"/>
        <v>0</v>
      </c>
      <c r="M2208" s="200">
        <f t="shared" si="287"/>
        <v>0</v>
      </c>
      <c r="O2208" s="77" t="b">
        <f t="shared" si="288"/>
        <v>0</v>
      </c>
      <c r="P2208" s="77" t="b">
        <f t="shared" si="289"/>
        <v>0</v>
      </c>
      <c r="Q2208" s="77" t="b">
        <f t="shared" si="290"/>
        <v>0</v>
      </c>
      <c r="R2208" s="77">
        <f t="shared" si="291"/>
        <v>0</v>
      </c>
      <c r="T2208" s="77">
        <v>2197</v>
      </c>
    </row>
    <row r="2209" spans="1:20" s="5" customFormat="1" hidden="1" outlineLevel="1">
      <c r="A2209" s="29"/>
      <c r="B2209" s="606">
        <v>400</v>
      </c>
      <c r="C2209" s="654" t="s">
        <v>2739</v>
      </c>
      <c r="D2209" s="109">
        <v>143</v>
      </c>
      <c r="E2209" s="147" t="s">
        <v>2959</v>
      </c>
      <c r="F2209" s="147" t="s">
        <v>2960</v>
      </c>
      <c r="G2209" s="904">
        <v>4</v>
      </c>
      <c r="H2209" s="32" t="s">
        <v>742</v>
      </c>
      <c r="I2209" s="348"/>
      <c r="J2209" s="521">
        <v>0</v>
      </c>
      <c r="K2209" s="58">
        <v>0</v>
      </c>
      <c r="L2209" s="199">
        <f t="shared" si="286"/>
        <v>0</v>
      </c>
      <c r="M2209" s="200">
        <f t="shared" si="287"/>
        <v>0</v>
      </c>
      <c r="O2209" s="77" t="b">
        <f t="shared" si="288"/>
        <v>0</v>
      </c>
      <c r="P2209" s="77" t="b">
        <f t="shared" si="289"/>
        <v>0</v>
      </c>
      <c r="Q2209" s="77" t="b">
        <f t="shared" si="290"/>
        <v>0</v>
      </c>
      <c r="R2209" s="77">
        <f t="shared" si="291"/>
        <v>0</v>
      </c>
      <c r="T2209" s="77">
        <v>2198</v>
      </c>
    </row>
    <row r="2210" spans="1:20" s="5" customFormat="1" hidden="1" outlineLevel="1">
      <c r="A2210" s="29"/>
      <c r="B2210" s="606">
        <v>400</v>
      </c>
      <c r="C2210" s="654" t="s">
        <v>2739</v>
      </c>
      <c r="D2210" s="109">
        <v>144</v>
      </c>
      <c r="E2210" s="147" t="s">
        <v>2961</v>
      </c>
      <c r="F2210" s="147" t="s">
        <v>2962</v>
      </c>
      <c r="G2210" s="904">
        <v>1</v>
      </c>
      <c r="H2210" s="32" t="s">
        <v>742</v>
      </c>
      <c r="I2210" s="348"/>
      <c r="J2210" s="521">
        <v>0</v>
      </c>
      <c r="K2210" s="58">
        <v>0</v>
      </c>
      <c r="L2210" s="199">
        <f t="shared" si="286"/>
        <v>0</v>
      </c>
      <c r="M2210" s="200">
        <f t="shared" si="287"/>
        <v>0</v>
      </c>
      <c r="O2210" s="77" t="b">
        <f t="shared" si="288"/>
        <v>0</v>
      </c>
      <c r="P2210" s="77" t="b">
        <f t="shared" si="289"/>
        <v>0</v>
      </c>
      <c r="Q2210" s="77" t="b">
        <f t="shared" si="290"/>
        <v>0</v>
      </c>
      <c r="R2210" s="77">
        <f t="shared" si="291"/>
        <v>0</v>
      </c>
      <c r="T2210" s="77">
        <v>2199</v>
      </c>
    </row>
    <row r="2211" spans="1:20" s="5" customFormat="1" hidden="1" outlineLevel="1">
      <c r="A2211" s="29"/>
      <c r="B2211" s="606">
        <v>400</v>
      </c>
      <c r="C2211" s="654" t="s">
        <v>2739</v>
      </c>
      <c r="D2211" s="109">
        <v>145</v>
      </c>
      <c r="E2211" s="147" t="s">
        <v>2963</v>
      </c>
      <c r="F2211" s="147" t="s">
        <v>2964</v>
      </c>
      <c r="G2211" s="904">
        <v>1</v>
      </c>
      <c r="H2211" s="32" t="s">
        <v>742</v>
      </c>
      <c r="I2211" s="348"/>
      <c r="J2211" s="521">
        <v>0</v>
      </c>
      <c r="K2211" s="58">
        <v>0</v>
      </c>
      <c r="L2211" s="199">
        <f t="shared" si="286"/>
        <v>0</v>
      </c>
      <c r="M2211" s="200">
        <f t="shared" si="287"/>
        <v>0</v>
      </c>
      <c r="O2211" s="77" t="b">
        <f t="shared" si="288"/>
        <v>0</v>
      </c>
      <c r="P2211" s="77" t="b">
        <f t="shared" si="289"/>
        <v>0</v>
      </c>
      <c r="Q2211" s="77" t="b">
        <f t="shared" si="290"/>
        <v>0</v>
      </c>
      <c r="R2211" s="77">
        <f t="shared" si="291"/>
        <v>0</v>
      </c>
      <c r="T2211" s="77">
        <v>2200</v>
      </c>
    </row>
    <row r="2212" spans="1:20" s="5" customFormat="1" hidden="1" outlineLevel="1">
      <c r="A2212" s="29"/>
      <c r="B2212" s="606">
        <v>400</v>
      </c>
      <c r="C2212" s="654" t="s">
        <v>2739</v>
      </c>
      <c r="D2212" s="109">
        <v>146</v>
      </c>
      <c r="E2212" s="147" t="s">
        <v>2965</v>
      </c>
      <c r="F2212" s="147" t="s">
        <v>2966</v>
      </c>
      <c r="G2212" s="904">
        <v>1</v>
      </c>
      <c r="H2212" s="32" t="s">
        <v>742</v>
      </c>
      <c r="I2212" s="348"/>
      <c r="J2212" s="521">
        <v>0</v>
      </c>
      <c r="K2212" s="58">
        <v>0</v>
      </c>
      <c r="L2212" s="199">
        <f t="shared" si="286"/>
        <v>0</v>
      </c>
      <c r="M2212" s="200">
        <f t="shared" si="287"/>
        <v>0</v>
      </c>
      <c r="O2212" s="77" t="b">
        <f t="shared" si="288"/>
        <v>0</v>
      </c>
      <c r="P2212" s="77" t="b">
        <f t="shared" si="289"/>
        <v>0</v>
      </c>
      <c r="Q2212" s="77" t="b">
        <f t="shared" si="290"/>
        <v>0</v>
      </c>
      <c r="R2212" s="77">
        <f t="shared" si="291"/>
        <v>0</v>
      </c>
      <c r="T2212" s="77">
        <v>2201</v>
      </c>
    </row>
    <row r="2213" spans="1:20" s="5" customFormat="1" hidden="1" outlineLevel="1">
      <c r="A2213" s="29"/>
      <c r="B2213" s="606">
        <v>400</v>
      </c>
      <c r="C2213" s="654" t="s">
        <v>2739</v>
      </c>
      <c r="D2213" s="109">
        <v>147</v>
      </c>
      <c r="E2213" s="147" t="s">
        <v>2967</v>
      </c>
      <c r="F2213" s="147" t="s">
        <v>2968</v>
      </c>
      <c r="G2213" s="904">
        <v>2</v>
      </c>
      <c r="H2213" s="32" t="s">
        <v>742</v>
      </c>
      <c r="I2213" s="348"/>
      <c r="J2213" s="521">
        <v>0</v>
      </c>
      <c r="K2213" s="58">
        <v>0</v>
      </c>
      <c r="L2213" s="199">
        <f t="shared" si="286"/>
        <v>0</v>
      </c>
      <c r="M2213" s="200">
        <f t="shared" si="287"/>
        <v>0</v>
      </c>
      <c r="O2213" s="77" t="b">
        <f t="shared" si="288"/>
        <v>0</v>
      </c>
      <c r="P2213" s="77" t="b">
        <f t="shared" si="289"/>
        <v>0</v>
      </c>
      <c r="Q2213" s="77" t="b">
        <f t="shared" si="290"/>
        <v>0</v>
      </c>
      <c r="R2213" s="77">
        <f t="shared" si="291"/>
        <v>0</v>
      </c>
      <c r="T2213" s="77">
        <v>2202</v>
      </c>
    </row>
    <row r="2214" spans="1:20" s="5" customFormat="1" hidden="1" outlineLevel="1">
      <c r="A2214" s="29"/>
      <c r="B2214" s="606">
        <v>400</v>
      </c>
      <c r="C2214" s="654" t="s">
        <v>2739</v>
      </c>
      <c r="D2214" s="109">
        <v>148</v>
      </c>
      <c r="E2214" s="147" t="s">
        <v>2969</v>
      </c>
      <c r="F2214" s="147" t="s">
        <v>2970</v>
      </c>
      <c r="G2214" s="904">
        <v>1</v>
      </c>
      <c r="H2214" s="32" t="s">
        <v>742</v>
      </c>
      <c r="I2214" s="348"/>
      <c r="J2214" s="521">
        <v>0</v>
      </c>
      <c r="K2214" s="58">
        <v>0</v>
      </c>
      <c r="L2214" s="199">
        <f t="shared" si="286"/>
        <v>0</v>
      </c>
      <c r="M2214" s="200">
        <f t="shared" si="287"/>
        <v>0</v>
      </c>
      <c r="O2214" s="77" t="b">
        <f t="shared" si="288"/>
        <v>0</v>
      </c>
      <c r="P2214" s="77" t="b">
        <f t="shared" si="289"/>
        <v>0</v>
      </c>
      <c r="Q2214" s="77" t="b">
        <f t="shared" si="290"/>
        <v>0</v>
      </c>
      <c r="R2214" s="77">
        <f t="shared" si="291"/>
        <v>0</v>
      </c>
      <c r="T2214" s="77">
        <v>2203</v>
      </c>
    </row>
    <row r="2215" spans="1:20" s="5" customFormat="1" hidden="1" outlineLevel="1">
      <c r="A2215" s="29"/>
      <c r="B2215" s="606">
        <v>400</v>
      </c>
      <c r="C2215" s="654" t="s">
        <v>2739</v>
      </c>
      <c r="D2215" s="109">
        <v>149</v>
      </c>
      <c r="E2215" s="147" t="s">
        <v>2971</v>
      </c>
      <c r="F2215" s="147" t="s">
        <v>2972</v>
      </c>
      <c r="G2215" s="904">
        <v>2</v>
      </c>
      <c r="H2215" s="32" t="s">
        <v>742</v>
      </c>
      <c r="I2215" s="348"/>
      <c r="J2215" s="521">
        <v>0</v>
      </c>
      <c r="K2215" s="58">
        <v>0</v>
      </c>
      <c r="L2215" s="199">
        <f t="shared" si="286"/>
        <v>0</v>
      </c>
      <c r="M2215" s="200">
        <f t="shared" si="287"/>
        <v>0</v>
      </c>
      <c r="O2215" s="77" t="b">
        <f t="shared" si="288"/>
        <v>0</v>
      </c>
      <c r="P2215" s="77" t="b">
        <f t="shared" si="289"/>
        <v>0</v>
      </c>
      <c r="Q2215" s="77" t="b">
        <f t="shared" si="290"/>
        <v>0</v>
      </c>
      <c r="R2215" s="77">
        <f t="shared" si="291"/>
        <v>0</v>
      </c>
      <c r="T2215" s="77">
        <v>2204</v>
      </c>
    </row>
    <row r="2216" spans="1:20" s="5" customFormat="1" hidden="1" outlineLevel="1">
      <c r="A2216" s="29"/>
      <c r="B2216" s="606">
        <v>400</v>
      </c>
      <c r="C2216" s="654" t="s">
        <v>2739</v>
      </c>
      <c r="D2216" s="109">
        <v>150</v>
      </c>
      <c r="E2216" s="147" t="s">
        <v>2973</v>
      </c>
      <c r="F2216" s="147" t="s">
        <v>2974</v>
      </c>
      <c r="G2216" s="904">
        <v>1</v>
      </c>
      <c r="H2216" s="32" t="s">
        <v>742</v>
      </c>
      <c r="I2216" s="348"/>
      <c r="J2216" s="521">
        <v>0</v>
      </c>
      <c r="K2216" s="58">
        <v>0</v>
      </c>
      <c r="L2216" s="199">
        <f t="shared" si="286"/>
        <v>0</v>
      </c>
      <c r="M2216" s="200">
        <f t="shared" si="287"/>
        <v>0</v>
      </c>
      <c r="O2216" s="77" t="b">
        <f t="shared" si="288"/>
        <v>0</v>
      </c>
      <c r="P2216" s="77" t="b">
        <f t="shared" si="289"/>
        <v>0</v>
      </c>
      <c r="Q2216" s="77" t="b">
        <f t="shared" si="290"/>
        <v>0</v>
      </c>
      <c r="R2216" s="77">
        <f t="shared" si="291"/>
        <v>0</v>
      </c>
      <c r="T2216" s="77">
        <v>2205</v>
      </c>
    </row>
    <row r="2217" spans="1:20" s="5" customFormat="1" hidden="1" outlineLevel="1">
      <c r="A2217" s="29"/>
      <c r="B2217" s="606">
        <v>400</v>
      </c>
      <c r="C2217" s="654" t="s">
        <v>2739</v>
      </c>
      <c r="D2217" s="109">
        <v>151</v>
      </c>
      <c r="E2217" s="147" t="s">
        <v>2975</v>
      </c>
      <c r="F2217" s="147" t="s">
        <v>2976</v>
      </c>
      <c r="G2217" s="904">
        <v>1</v>
      </c>
      <c r="H2217" s="32" t="s">
        <v>742</v>
      </c>
      <c r="I2217" s="348"/>
      <c r="J2217" s="521">
        <v>0</v>
      </c>
      <c r="K2217" s="58">
        <v>0</v>
      </c>
      <c r="L2217" s="199">
        <f t="shared" si="286"/>
        <v>0</v>
      </c>
      <c r="M2217" s="200">
        <f t="shared" si="287"/>
        <v>0</v>
      </c>
      <c r="O2217" s="77" t="b">
        <f t="shared" si="288"/>
        <v>0</v>
      </c>
      <c r="P2217" s="77" t="b">
        <f t="shared" si="289"/>
        <v>0</v>
      </c>
      <c r="Q2217" s="77" t="b">
        <f t="shared" si="290"/>
        <v>0</v>
      </c>
      <c r="R2217" s="77">
        <f t="shared" si="291"/>
        <v>0</v>
      </c>
      <c r="T2217" s="77">
        <v>2206</v>
      </c>
    </row>
    <row r="2218" spans="1:20" s="5" customFormat="1" hidden="1" outlineLevel="1">
      <c r="A2218" s="29"/>
      <c r="B2218" s="606">
        <v>400</v>
      </c>
      <c r="C2218" s="654" t="s">
        <v>2739</v>
      </c>
      <c r="D2218" s="109">
        <v>152</v>
      </c>
      <c r="E2218" s="147" t="s">
        <v>2977</v>
      </c>
      <c r="F2218" s="147" t="s">
        <v>2978</v>
      </c>
      <c r="G2218" s="904">
        <v>1</v>
      </c>
      <c r="H2218" s="32" t="s">
        <v>742</v>
      </c>
      <c r="I2218" s="348"/>
      <c r="J2218" s="521">
        <v>0</v>
      </c>
      <c r="K2218" s="58">
        <v>0</v>
      </c>
      <c r="L2218" s="199">
        <f t="shared" si="286"/>
        <v>0</v>
      </c>
      <c r="M2218" s="200">
        <f t="shared" si="287"/>
        <v>0</v>
      </c>
      <c r="O2218" s="77" t="b">
        <f t="shared" si="288"/>
        <v>0</v>
      </c>
      <c r="P2218" s="77" t="b">
        <f t="shared" si="289"/>
        <v>0</v>
      </c>
      <c r="Q2218" s="77" t="b">
        <f t="shared" si="290"/>
        <v>0</v>
      </c>
      <c r="R2218" s="77">
        <f t="shared" si="291"/>
        <v>0</v>
      </c>
      <c r="T2218" s="77">
        <v>2207</v>
      </c>
    </row>
    <row r="2219" spans="1:20" s="5" customFormat="1" hidden="1" outlineLevel="1">
      <c r="A2219" s="29"/>
      <c r="B2219" s="606">
        <v>400</v>
      </c>
      <c r="C2219" s="654" t="s">
        <v>2739</v>
      </c>
      <c r="D2219" s="109">
        <v>153</v>
      </c>
      <c r="E2219" s="147" t="s">
        <v>2979</v>
      </c>
      <c r="F2219" s="147" t="s">
        <v>2980</v>
      </c>
      <c r="G2219" s="904">
        <v>1</v>
      </c>
      <c r="H2219" s="32" t="s">
        <v>742</v>
      </c>
      <c r="I2219" s="348"/>
      <c r="J2219" s="521">
        <v>0</v>
      </c>
      <c r="K2219" s="58">
        <v>0</v>
      </c>
      <c r="L2219" s="199">
        <f t="shared" si="286"/>
        <v>0</v>
      </c>
      <c r="M2219" s="200">
        <f t="shared" si="287"/>
        <v>0</v>
      </c>
      <c r="O2219" s="77" t="b">
        <f t="shared" si="288"/>
        <v>0</v>
      </c>
      <c r="P2219" s="77" t="b">
        <f t="shared" si="289"/>
        <v>0</v>
      </c>
      <c r="Q2219" s="77" t="b">
        <f t="shared" si="290"/>
        <v>0</v>
      </c>
      <c r="R2219" s="77">
        <f t="shared" si="291"/>
        <v>0</v>
      </c>
      <c r="T2219" s="77">
        <v>2208</v>
      </c>
    </row>
    <row r="2220" spans="1:20" s="5" customFormat="1" hidden="1" outlineLevel="1">
      <c r="A2220" s="29"/>
      <c r="B2220" s="606">
        <v>400</v>
      </c>
      <c r="C2220" s="654" t="s">
        <v>2739</v>
      </c>
      <c r="D2220" s="109">
        <v>154</v>
      </c>
      <c r="E2220" s="147" t="s">
        <v>2981</v>
      </c>
      <c r="F2220" s="147" t="s">
        <v>2982</v>
      </c>
      <c r="G2220" s="904">
        <v>2</v>
      </c>
      <c r="H2220" s="32" t="s">
        <v>742</v>
      </c>
      <c r="I2220" s="348"/>
      <c r="J2220" s="521">
        <v>0</v>
      </c>
      <c r="K2220" s="58">
        <v>0</v>
      </c>
      <c r="L2220" s="199">
        <f t="shared" si="286"/>
        <v>0</v>
      </c>
      <c r="M2220" s="200">
        <f t="shared" si="287"/>
        <v>0</v>
      </c>
      <c r="O2220" s="77" t="b">
        <f t="shared" si="288"/>
        <v>0</v>
      </c>
      <c r="P2220" s="77" t="b">
        <f t="shared" si="289"/>
        <v>0</v>
      </c>
      <c r="Q2220" s="77" t="b">
        <f t="shared" si="290"/>
        <v>0</v>
      </c>
      <c r="R2220" s="77">
        <f t="shared" si="291"/>
        <v>0</v>
      </c>
      <c r="T2220" s="77">
        <v>2209</v>
      </c>
    </row>
    <row r="2221" spans="1:20" s="5" customFormat="1" hidden="1" outlineLevel="1">
      <c r="A2221" s="29"/>
      <c r="B2221" s="606">
        <v>400</v>
      </c>
      <c r="C2221" s="654" t="s">
        <v>2739</v>
      </c>
      <c r="D2221" s="109">
        <v>155</v>
      </c>
      <c r="E2221" s="147" t="s">
        <v>2983</v>
      </c>
      <c r="F2221" s="147" t="s">
        <v>2984</v>
      </c>
      <c r="G2221" s="904">
        <v>1</v>
      </c>
      <c r="H2221" s="32" t="s">
        <v>742</v>
      </c>
      <c r="I2221" s="348"/>
      <c r="J2221" s="521">
        <v>0</v>
      </c>
      <c r="K2221" s="58">
        <v>0</v>
      </c>
      <c r="L2221" s="199">
        <f t="shared" si="286"/>
        <v>0</v>
      </c>
      <c r="M2221" s="200">
        <f t="shared" si="287"/>
        <v>0</v>
      </c>
      <c r="O2221" s="77" t="b">
        <f t="shared" si="288"/>
        <v>0</v>
      </c>
      <c r="P2221" s="77" t="b">
        <f t="shared" si="289"/>
        <v>0</v>
      </c>
      <c r="Q2221" s="77" t="b">
        <f t="shared" si="290"/>
        <v>0</v>
      </c>
      <c r="R2221" s="77">
        <f t="shared" si="291"/>
        <v>0</v>
      </c>
      <c r="T2221" s="77">
        <v>2210</v>
      </c>
    </row>
    <row r="2222" spans="1:20" s="5" customFormat="1" hidden="1" outlineLevel="1">
      <c r="A2222" s="29"/>
      <c r="B2222" s="606">
        <v>400</v>
      </c>
      <c r="C2222" s="654" t="s">
        <v>2739</v>
      </c>
      <c r="D2222" s="109">
        <v>156</v>
      </c>
      <c r="E2222" s="147" t="s">
        <v>2985</v>
      </c>
      <c r="F2222" s="147" t="s">
        <v>2986</v>
      </c>
      <c r="G2222" s="904">
        <v>1</v>
      </c>
      <c r="H2222" s="32" t="s">
        <v>742</v>
      </c>
      <c r="I2222" s="348"/>
      <c r="J2222" s="521">
        <v>0</v>
      </c>
      <c r="K2222" s="58">
        <v>0</v>
      </c>
      <c r="L2222" s="199">
        <f t="shared" si="286"/>
        <v>0</v>
      </c>
      <c r="M2222" s="200">
        <f t="shared" si="287"/>
        <v>0</v>
      </c>
      <c r="O2222" s="77" t="b">
        <f t="shared" si="288"/>
        <v>0</v>
      </c>
      <c r="P2222" s="77" t="b">
        <f t="shared" si="289"/>
        <v>0</v>
      </c>
      <c r="Q2222" s="77" t="b">
        <f t="shared" si="290"/>
        <v>0</v>
      </c>
      <c r="R2222" s="77">
        <f t="shared" si="291"/>
        <v>0</v>
      </c>
      <c r="T2222" s="77">
        <v>2211</v>
      </c>
    </row>
    <row r="2223" spans="1:20" s="5" customFormat="1" hidden="1" outlineLevel="1">
      <c r="A2223" s="29"/>
      <c r="B2223" s="606">
        <v>400</v>
      </c>
      <c r="C2223" s="654" t="s">
        <v>2739</v>
      </c>
      <c r="D2223" s="109">
        <v>157</v>
      </c>
      <c r="E2223" s="147" t="s">
        <v>2987</v>
      </c>
      <c r="F2223" s="147" t="s">
        <v>2988</v>
      </c>
      <c r="G2223" s="904">
        <v>4</v>
      </c>
      <c r="H2223" s="32" t="s">
        <v>742</v>
      </c>
      <c r="I2223" s="348"/>
      <c r="J2223" s="521">
        <v>0</v>
      </c>
      <c r="K2223" s="58">
        <v>0</v>
      </c>
      <c r="L2223" s="199">
        <f t="shared" si="286"/>
        <v>0</v>
      </c>
      <c r="M2223" s="200">
        <f t="shared" si="287"/>
        <v>0</v>
      </c>
      <c r="O2223" s="77" t="b">
        <f t="shared" si="288"/>
        <v>0</v>
      </c>
      <c r="P2223" s="77" t="b">
        <f t="shared" si="289"/>
        <v>0</v>
      </c>
      <c r="Q2223" s="77" t="b">
        <f t="shared" si="290"/>
        <v>0</v>
      </c>
      <c r="R2223" s="77">
        <f t="shared" si="291"/>
        <v>0</v>
      </c>
      <c r="T2223" s="77">
        <v>2212</v>
      </c>
    </row>
    <row r="2224" spans="1:20" s="5" customFormat="1" hidden="1" outlineLevel="1">
      <c r="A2224" s="29"/>
      <c r="B2224" s="606">
        <v>400</v>
      </c>
      <c r="C2224" s="654" t="s">
        <v>2739</v>
      </c>
      <c r="D2224" s="109">
        <v>158</v>
      </c>
      <c r="E2224" s="147" t="s">
        <v>2989</v>
      </c>
      <c r="F2224" s="147" t="s">
        <v>2990</v>
      </c>
      <c r="G2224" s="904">
        <v>1</v>
      </c>
      <c r="H2224" s="32" t="s">
        <v>742</v>
      </c>
      <c r="I2224" s="348"/>
      <c r="J2224" s="521">
        <v>0</v>
      </c>
      <c r="K2224" s="58">
        <v>0</v>
      </c>
      <c r="L2224" s="199">
        <f t="shared" si="286"/>
        <v>0</v>
      </c>
      <c r="M2224" s="200">
        <f t="shared" si="287"/>
        <v>0</v>
      </c>
      <c r="O2224" s="77" t="b">
        <f t="shared" si="288"/>
        <v>0</v>
      </c>
      <c r="P2224" s="77" t="b">
        <f t="shared" si="289"/>
        <v>0</v>
      </c>
      <c r="Q2224" s="77" t="b">
        <f t="shared" si="290"/>
        <v>0</v>
      </c>
      <c r="R2224" s="77">
        <f t="shared" si="291"/>
        <v>0</v>
      </c>
      <c r="T2224" s="77">
        <v>2213</v>
      </c>
    </row>
    <row r="2225" spans="1:20" s="5" customFormat="1" hidden="1" outlineLevel="1">
      <c r="A2225" s="29"/>
      <c r="B2225" s="606">
        <v>400</v>
      </c>
      <c r="C2225" s="654" t="s">
        <v>2739</v>
      </c>
      <c r="D2225" s="109">
        <v>159</v>
      </c>
      <c r="E2225" s="147" t="s">
        <v>2991</v>
      </c>
      <c r="F2225" s="147" t="s">
        <v>2992</v>
      </c>
      <c r="G2225" s="904">
        <v>2</v>
      </c>
      <c r="H2225" s="32" t="s">
        <v>742</v>
      </c>
      <c r="I2225" s="348"/>
      <c r="J2225" s="521">
        <v>0</v>
      </c>
      <c r="K2225" s="58">
        <v>0</v>
      </c>
      <c r="L2225" s="199">
        <f t="shared" si="286"/>
        <v>0</v>
      </c>
      <c r="M2225" s="200">
        <f t="shared" si="287"/>
        <v>0</v>
      </c>
      <c r="O2225" s="77" t="b">
        <f t="shared" si="288"/>
        <v>0</v>
      </c>
      <c r="P2225" s="77" t="b">
        <f t="shared" si="289"/>
        <v>0</v>
      </c>
      <c r="Q2225" s="77" t="b">
        <f t="shared" si="290"/>
        <v>0</v>
      </c>
      <c r="R2225" s="77">
        <f t="shared" si="291"/>
        <v>0</v>
      </c>
      <c r="T2225" s="77">
        <v>2214</v>
      </c>
    </row>
    <row r="2226" spans="1:20" s="5" customFormat="1" hidden="1" outlineLevel="1">
      <c r="A2226" s="29"/>
      <c r="B2226" s="606">
        <v>400</v>
      </c>
      <c r="C2226" s="654" t="s">
        <v>2739</v>
      </c>
      <c r="D2226" s="109">
        <v>160</v>
      </c>
      <c r="E2226" s="147" t="s">
        <v>2993</v>
      </c>
      <c r="F2226" s="147" t="s">
        <v>2994</v>
      </c>
      <c r="G2226" s="904">
        <v>4</v>
      </c>
      <c r="H2226" s="32" t="s">
        <v>742</v>
      </c>
      <c r="I2226" s="348"/>
      <c r="J2226" s="521">
        <v>0</v>
      </c>
      <c r="K2226" s="58">
        <v>0</v>
      </c>
      <c r="L2226" s="199">
        <f t="shared" si="286"/>
        <v>0</v>
      </c>
      <c r="M2226" s="200">
        <f t="shared" si="287"/>
        <v>0</v>
      </c>
      <c r="O2226" s="77" t="b">
        <f t="shared" si="288"/>
        <v>0</v>
      </c>
      <c r="P2226" s="77" t="b">
        <f t="shared" si="289"/>
        <v>0</v>
      </c>
      <c r="Q2226" s="77" t="b">
        <f t="shared" si="290"/>
        <v>0</v>
      </c>
      <c r="R2226" s="77">
        <f t="shared" si="291"/>
        <v>0</v>
      </c>
      <c r="T2226" s="77">
        <v>2215</v>
      </c>
    </row>
    <row r="2227" spans="1:20" s="5" customFormat="1" hidden="1" outlineLevel="1">
      <c r="A2227" s="29"/>
      <c r="B2227" s="606">
        <v>400</v>
      </c>
      <c r="C2227" s="654" t="s">
        <v>2739</v>
      </c>
      <c r="D2227" s="109">
        <v>161</v>
      </c>
      <c r="E2227" s="147" t="s">
        <v>2995</v>
      </c>
      <c r="F2227" s="147" t="s">
        <v>2996</v>
      </c>
      <c r="G2227" s="904">
        <v>4</v>
      </c>
      <c r="H2227" s="32" t="s">
        <v>742</v>
      </c>
      <c r="I2227" s="348"/>
      <c r="J2227" s="521">
        <v>0</v>
      </c>
      <c r="K2227" s="58">
        <v>0</v>
      </c>
      <c r="L2227" s="199">
        <f t="shared" si="286"/>
        <v>0</v>
      </c>
      <c r="M2227" s="200">
        <f t="shared" si="287"/>
        <v>0</v>
      </c>
      <c r="O2227" s="77" t="b">
        <f t="shared" si="288"/>
        <v>0</v>
      </c>
      <c r="P2227" s="77" t="b">
        <f t="shared" si="289"/>
        <v>0</v>
      </c>
      <c r="Q2227" s="77" t="b">
        <f t="shared" si="290"/>
        <v>0</v>
      </c>
      <c r="R2227" s="77">
        <f t="shared" si="291"/>
        <v>0</v>
      </c>
      <c r="T2227" s="77">
        <v>2216</v>
      </c>
    </row>
    <row r="2228" spans="1:20" s="5" customFormat="1" hidden="1" outlineLevel="1">
      <c r="A2228" s="29"/>
      <c r="B2228" s="606">
        <v>400</v>
      </c>
      <c r="C2228" s="654" t="s">
        <v>2739</v>
      </c>
      <c r="D2228" s="109">
        <v>162</v>
      </c>
      <c r="E2228" s="147" t="s">
        <v>2997</v>
      </c>
      <c r="F2228" s="147" t="s">
        <v>2998</v>
      </c>
      <c r="G2228" s="904">
        <v>2</v>
      </c>
      <c r="H2228" s="32" t="s">
        <v>742</v>
      </c>
      <c r="I2228" s="348"/>
      <c r="J2228" s="521">
        <v>0</v>
      </c>
      <c r="K2228" s="58">
        <v>0</v>
      </c>
      <c r="L2228" s="199">
        <f t="shared" si="286"/>
        <v>0</v>
      </c>
      <c r="M2228" s="200">
        <f t="shared" si="287"/>
        <v>0</v>
      </c>
      <c r="O2228" s="77" t="b">
        <f t="shared" si="288"/>
        <v>0</v>
      </c>
      <c r="P2228" s="77" t="b">
        <f t="shared" si="289"/>
        <v>0</v>
      </c>
      <c r="Q2228" s="77" t="b">
        <f t="shared" si="290"/>
        <v>0</v>
      </c>
      <c r="R2228" s="77">
        <f t="shared" si="291"/>
        <v>0</v>
      </c>
      <c r="T2228" s="77">
        <v>2217</v>
      </c>
    </row>
    <row r="2229" spans="1:20" s="5" customFormat="1" hidden="1" outlineLevel="1">
      <c r="A2229" s="29"/>
      <c r="B2229" s="606">
        <v>400</v>
      </c>
      <c r="C2229" s="654" t="s">
        <v>2739</v>
      </c>
      <c r="D2229" s="109">
        <v>163</v>
      </c>
      <c r="E2229" s="147" t="s">
        <v>2999</v>
      </c>
      <c r="F2229" s="147" t="s">
        <v>3000</v>
      </c>
      <c r="G2229" s="904">
        <v>2</v>
      </c>
      <c r="H2229" s="32" t="s">
        <v>742</v>
      </c>
      <c r="I2229" s="348"/>
      <c r="J2229" s="521">
        <v>0</v>
      </c>
      <c r="K2229" s="58">
        <v>0</v>
      </c>
      <c r="L2229" s="199">
        <f t="shared" si="286"/>
        <v>0</v>
      </c>
      <c r="M2229" s="200">
        <f t="shared" si="287"/>
        <v>0</v>
      </c>
      <c r="O2229" s="77" t="b">
        <f t="shared" si="288"/>
        <v>0</v>
      </c>
      <c r="P2229" s="77" t="b">
        <f t="shared" si="289"/>
        <v>0</v>
      </c>
      <c r="Q2229" s="77" t="b">
        <f t="shared" si="290"/>
        <v>0</v>
      </c>
      <c r="R2229" s="77">
        <f t="shared" si="291"/>
        <v>0</v>
      </c>
      <c r="T2229" s="77">
        <v>2218</v>
      </c>
    </row>
    <row r="2230" spans="1:20" s="5" customFormat="1" hidden="1" outlineLevel="1">
      <c r="A2230" s="29"/>
      <c r="B2230" s="606">
        <v>400</v>
      </c>
      <c r="C2230" s="654" t="s">
        <v>2739</v>
      </c>
      <c r="D2230" s="109">
        <v>164</v>
      </c>
      <c r="E2230" s="147" t="s">
        <v>3001</v>
      </c>
      <c r="F2230" s="147" t="s">
        <v>3002</v>
      </c>
      <c r="G2230" s="904">
        <v>1</v>
      </c>
      <c r="H2230" s="32" t="s">
        <v>742</v>
      </c>
      <c r="I2230" s="348"/>
      <c r="J2230" s="521">
        <v>0</v>
      </c>
      <c r="K2230" s="58">
        <v>0</v>
      </c>
      <c r="L2230" s="199">
        <f t="shared" si="286"/>
        <v>0</v>
      </c>
      <c r="M2230" s="200">
        <f t="shared" si="287"/>
        <v>0</v>
      </c>
      <c r="O2230" s="77" t="b">
        <f t="shared" si="288"/>
        <v>0</v>
      </c>
      <c r="P2230" s="77" t="b">
        <f t="shared" si="289"/>
        <v>0</v>
      </c>
      <c r="Q2230" s="77" t="b">
        <f t="shared" si="290"/>
        <v>0</v>
      </c>
      <c r="R2230" s="77">
        <f t="shared" si="291"/>
        <v>0</v>
      </c>
      <c r="T2230" s="77">
        <v>2219</v>
      </c>
    </row>
    <row r="2231" spans="1:20" s="5" customFormat="1" hidden="1" outlineLevel="1">
      <c r="A2231" s="29"/>
      <c r="B2231" s="606">
        <v>400</v>
      </c>
      <c r="C2231" s="654" t="s">
        <v>2739</v>
      </c>
      <c r="D2231" s="109">
        <v>165</v>
      </c>
      <c r="E2231" s="147" t="s">
        <v>3003</v>
      </c>
      <c r="F2231" s="147" t="s">
        <v>3004</v>
      </c>
      <c r="G2231" s="904">
        <v>4</v>
      </c>
      <c r="H2231" s="32" t="s">
        <v>742</v>
      </c>
      <c r="I2231" s="348"/>
      <c r="J2231" s="521">
        <v>0</v>
      </c>
      <c r="K2231" s="58">
        <v>0</v>
      </c>
      <c r="L2231" s="199">
        <f t="shared" si="286"/>
        <v>0</v>
      </c>
      <c r="M2231" s="200">
        <f t="shared" si="287"/>
        <v>0</v>
      </c>
      <c r="O2231" s="77" t="b">
        <f t="shared" si="288"/>
        <v>0</v>
      </c>
      <c r="P2231" s="77" t="b">
        <f t="shared" si="289"/>
        <v>0</v>
      </c>
      <c r="Q2231" s="77" t="b">
        <f t="shared" si="290"/>
        <v>0</v>
      </c>
      <c r="R2231" s="77">
        <f t="shared" si="291"/>
        <v>0</v>
      </c>
      <c r="T2231" s="77">
        <v>2220</v>
      </c>
    </row>
    <row r="2232" spans="1:20" s="5" customFormat="1" hidden="1" outlineLevel="1">
      <c r="A2232" s="29"/>
      <c r="B2232" s="606">
        <v>400</v>
      </c>
      <c r="C2232" s="654" t="s">
        <v>2739</v>
      </c>
      <c r="D2232" s="109">
        <v>166</v>
      </c>
      <c r="E2232" s="147" t="s">
        <v>3005</v>
      </c>
      <c r="F2232" s="147" t="s">
        <v>3006</v>
      </c>
      <c r="G2232" s="904">
        <v>1</v>
      </c>
      <c r="H2232" s="32" t="s">
        <v>742</v>
      </c>
      <c r="I2232" s="348"/>
      <c r="J2232" s="521">
        <v>0</v>
      </c>
      <c r="K2232" s="58">
        <v>0</v>
      </c>
      <c r="L2232" s="199">
        <f t="shared" si="286"/>
        <v>0</v>
      </c>
      <c r="M2232" s="200">
        <f t="shared" si="287"/>
        <v>0</v>
      </c>
      <c r="O2232" s="77" t="b">
        <f t="shared" si="288"/>
        <v>0</v>
      </c>
      <c r="P2232" s="77" t="b">
        <f t="shared" si="289"/>
        <v>0</v>
      </c>
      <c r="Q2232" s="77" t="b">
        <f t="shared" si="290"/>
        <v>0</v>
      </c>
      <c r="R2232" s="77">
        <f t="shared" si="291"/>
        <v>0</v>
      </c>
      <c r="T2232" s="77">
        <v>2221</v>
      </c>
    </row>
    <row r="2233" spans="1:20" s="5" customFormat="1" hidden="1" outlineLevel="1">
      <c r="A2233" s="29"/>
      <c r="B2233" s="606">
        <v>400</v>
      </c>
      <c r="C2233" s="654" t="s">
        <v>2739</v>
      </c>
      <c r="D2233" s="109">
        <v>167</v>
      </c>
      <c r="E2233" s="147" t="s">
        <v>3007</v>
      </c>
      <c r="F2233" s="147" t="s">
        <v>3008</v>
      </c>
      <c r="G2233" s="904">
        <v>3</v>
      </c>
      <c r="H2233" s="32" t="s">
        <v>742</v>
      </c>
      <c r="I2233" s="348"/>
      <c r="J2233" s="521">
        <v>0</v>
      </c>
      <c r="K2233" s="58">
        <v>0</v>
      </c>
      <c r="L2233" s="199">
        <f t="shared" si="286"/>
        <v>0</v>
      </c>
      <c r="M2233" s="200">
        <f t="shared" si="287"/>
        <v>0</v>
      </c>
      <c r="O2233" s="77" t="b">
        <f t="shared" si="288"/>
        <v>0</v>
      </c>
      <c r="P2233" s="77" t="b">
        <f t="shared" si="289"/>
        <v>0</v>
      </c>
      <c r="Q2233" s="77" t="b">
        <f t="shared" si="290"/>
        <v>0</v>
      </c>
      <c r="R2233" s="77">
        <f t="shared" si="291"/>
        <v>0</v>
      </c>
      <c r="T2233" s="77">
        <v>2222</v>
      </c>
    </row>
    <row r="2234" spans="1:20" s="5" customFormat="1" hidden="1" outlineLevel="1">
      <c r="A2234" s="29"/>
      <c r="B2234" s="606">
        <v>400</v>
      </c>
      <c r="C2234" s="654" t="s">
        <v>2739</v>
      </c>
      <c r="D2234" s="109">
        <v>168</v>
      </c>
      <c r="E2234" s="147" t="s">
        <v>3009</v>
      </c>
      <c r="F2234" s="147" t="s">
        <v>3010</v>
      </c>
      <c r="G2234" s="904">
        <v>1</v>
      </c>
      <c r="H2234" s="32" t="s">
        <v>742</v>
      </c>
      <c r="I2234" s="348"/>
      <c r="J2234" s="521">
        <v>0</v>
      </c>
      <c r="K2234" s="58">
        <v>0</v>
      </c>
      <c r="L2234" s="199">
        <f t="shared" si="286"/>
        <v>0</v>
      </c>
      <c r="M2234" s="200">
        <f t="shared" si="287"/>
        <v>0</v>
      </c>
      <c r="O2234" s="77" t="b">
        <f t="shared" si="288"/>
        <v>0</v>
      </c>
      <c r="P2234" s="77" t="b">
        <f t="shared" si="289"/>
        <v>0</v>
      </c>
      <c r="Q2234" s="77" t="b">
        <f t="shared" si="290"/>
        <v>0</v>
      </c>
      <c r="R2234" s="77">
        <f t="shared" si="291"/>
        <v>0</v>
      </c>
      <c r="T2234" s="77">
        <v>2223</v>
      </c>
    </row>
    <row r="2235" spans="1:20" s="5" customFormat="1" hidden="1" outlineLevel="1">
      <c r="A2235" s="29"/>
      <c r="B2235" s="606">
        <v>400</v>
      </c>
      <c r="C2235" s="654" t="s">
        <v>2739</v>
      </c>
      <c r="D2235" s="109">
        <v>169</v>
      </c>
      <c r="E2235" s="147" t="s">
        <v>3011</v>
      </c>
      <c r="F2235" s="147" t="s">
        <v>3012</v>
      </c>
      <c r="G2235" s="904">
        <v>1</v>
      </c>
      <c r="H2235" s="32" t="s">
        <v>742</v>
      </c>
      <c r="I2235" s="348"/>
      <c r="J2235" s="521">
        <v>0</v>
      </c>
      <c r="K2235" s="58">
        <v>0</v>
      </c>
      <c r="L2235" s="199">
        <f t="shared" si="286"/>
        <v>0</v>
      </c>
      <c r="M2235" s="200">
        <f t="shared" si="287"/>
        <v>0</v>
      </c>
      <c r="O2235" s="77" t="b">
        <f t="shared" si="288"/>
        <v>0</v>
      </c>
      <c r="P2235" s="77" t="b">
        <f t="shared" si="289"/>
        <v>0</v>
      </c>
      <c r="Q2235" s="77" t="b">
        <f t="shared" si="290"/>
        <v>0</v>
      </c>
      <c r="R2235" s="77">
        <f t="shared" si="291"/>
        <v>0</v>
      </c>
      <c r="T2235" s="77">
        <v>2224</v>
      </c>
    </row>
    <row r="2236" spans="1:20" s="5" customFormat="1" hidden="1" outlineLevel="1">
      <c r="A2236" s="29"/>
      <c r="B2236" s="606">
        <v>400</v>
      </c>
      <c r="C2236" s="654" t="s">
        <v>2739</v>
      </c>
      <c r="D2236" s="109">
        <v>170</v>
      </c>
      <c r="E2236" s="147" t="s">
        <v>3013</v>
      </c>
      <c r="F2236" s="147" t="s">
        <v>3014</v>
      </c>
      <c r="G2236" s="904">
        <v>1</v>
      </c>
      <c r="H2236" s="32" t="s">
        <v>742</v>
      </c>
      <c r="I2236" s="348"/>
      <c r="J2236" s="521">
        <v>0</v>
      </c>
      <c r="K2236" s="58">
        <v>0</v>
      </c>
      <c r="L2236" s="199">
        <f t="shared" si="286"/>
        <v>0</v>
      </c>
      <c r="M2236" s="200">
        <f t="shared" si="287"/>
        <v>0</v>
      </c>
      <c r="O2236" s="77" t="b">
        <f t="shared" si="288"/>
        <v>0</v>
      </c>
      <c r="P2236" s="77" t="b">
        <f t="shared" si="289"/>
        <v>0</v>
      </c>
      <c r="Q2236" s="77" t="b">
        <f t="shared" si="290"/>
        <v>0</v>
      </c>
      <c r="R2236" s="77">
        <f t="shared" si="291"/>
        <v>0</v>
      </c>
      <c r="T2236" s="77">
        <v>2225</v>
      </c>
    </row>
    <row r="2237" spans="1:20" s="5" customFormat="1" hidden="1" outlineLevel="1">
      <c r="A2237" s="29"/>
      <c r="B2237" s="606">
        <v>400</v>
      </c>
      <c r="C2237" s="654" t="s">
        <v>2739</v>
      </c>
      <c r="D2237" s="109">
        <v>171</v>
      </c>
      <c r="E2237" s="147" t="s">
        <v>3015</v>
      </c>
      <c r="F2237" s="147" t="s">
        <v>3016</v>
      </c>
      <c r="G2237" s="904">
        <v>4</v>
      </c>
      <c r="H2237" s="32" t="s">
        <v>742</v>
      </c>
      <c r="I2237" s="348"/>
      <c r="J2237" s="521">
        <v>0</v>
      </c>
      <c r="K2237" s="58">
        <v>0</v>
      </c>
      <c r="L2237" s="199">
        <f t="shared" si="286"/>
        <v>0</v>
      </c>
      <c r="M2237" s="200">
        <f t="shared" si="287"/>
        <v>0</v>
      </c>
      <c r="O2237" s="77" t="b">
        <f t="shared" si="288"/>
        <v>0</v>
      </c>
      <c r="P2237" s="77" t="b">
        <f t="shared" si="289"/>
        <v>0</v>
      </c>
      <c r="Q2237" s="77" t="b">
        <f t="shared" si="290"/>
        <v>0</v>
      </c>
      <c r="R2237" s="77">
        <f t="shared" si="291"/>
        <v>0</v>
      </c>
      <c r="T2237" s="77">
        <v>2226</v>
      </c>
    </row>
    <row r="2238" spans="1:20" s="5" customFormat="1" hidden="1" outlineLevel="1">
      <c r="A2238" s="29"/>
      <c r="B2238" s="606">
        <v>400</v>
      </c>
      <c r="C2238" s="654" t="s">
        <v>2739</v>
      </c>
      <c r="D2238" s="109">
        <v>172</v>
      </c>
      <c r="E2238" s="147" t="s">
        <v>3017</v>
      </c>
      <c r="F2238" s="147" t="s">
        <v>3018</v>
      </c>
      <c r="G2238" s="904">
        <v>1</v>
      </c>
      <c r="H2238" s="32" t="s">
        <v>742</v>
      </c>
      <c r="I2238" s="348"/>
      <c r="J2238" s="521">
        <v>0</v>
      </c>
      <c r="K2238" s="58">
        <v>0</v>
      </c>
      <c r="L2238" s="199">
        <f t="shared" si="286"/>
        <v>0</v>
      </c>
      <c r="M2238" s="200">
        <f t="shared" si="287"/>
        <v>0</v>
      </c>
      <c r="O2238" s="77" t="b">
        <f t="shared" si="288"/>
        <v>0</v>
      </c>
      <c r="P2238" s="77" t="b">
        <f t="shared" si="289"/>
        <v>0</v>
      </c>
      <c r="Q2238" s="77" t="b">
        <f t="shared" si="290"/>
        <v>0</v>
      </c>
      <c r="R2238" s="77">
        <f t="shared" si="291"/>
        <v>0</v>
      </c>
      <c r="T2238" s="77">
        <v>2227</v>
      </c>
    </row>
    <row r="2239" spans="1:20" s="5" customFormat="1" hidden="1" outlineLevel="1">
      <c r="A2239" s="29"/>
      <c r="B2239" s="606">
        <v>400</v>
      </c>
      <c r="C2239" s="654" t="s">
        <v>2739</v>
      </c>
      <c r="D2239" s="109">
        <v>173</v>
      </c>
      <c r="E2239" s="147" t="s">
        <v>3019</v>
      </c>
      <c r="F2239" s="147" t="s">
        <v>3020</v>
      </c>
      <c r="G2239" s="904">
        <v>2</v>
      </c>
      <c r="H2239" s="32" t="s">
        <v>742</v>
      </c>
      <c r="I2239" s="348"/>
      <c r="J2239" s="521">
        <v>0</v>
      </c>
      <c r="K2239" s="58">
        <v>0</v>
      </c>
      <c r="L2239" s="199">
        <f t="shared" si="286"/>
        <v>0</v>
      </c>
      <c r="M2239" s="200">
        <f t="shared" si="287"/>
        <v>0</v>
      </c>
      <c r="O2239" s="77" t="b">
        <f t="shared" si="288"/>
        <v>0</v>
      </c>
      <c r="P2239" s="77" t="b">
        <f t="shared" si="289"/>
        <v>0</v>
      </c>
      <c r="Q2239" s="77" t="b">
        <f t="shared" si="290"/>
        <v>0</v>
      </c>
      <c r="R2239" s="77">
        <f t="shared" si="291"/>
        <v>0</v>
      </c>
      <c r="T2239" s="77">
        <v>2228</v>
      </c>
    </row>
    <row r="2240" spans="1:20" s="5" customFormat="1" hidden="1" outlineLevel="1">
      <c r="A2240" s="29"/>
      <c r="B2240" s="606">
        <v>400</v>
      </c>
      <c r="C2240" s="654" t="s">
        <v>2739</v>
      </c>
      <c r="D2240" s="109">
        <v>174</v>
      </c>
      <c r="E2240" s="147" t="s">
        <v>3021</v>
      </c>
      <c r="F2240" s="147" t="s">
        <v>3022</v>
      </c>
      <c r="G2240" s="904">
        <v>1</v>
      </c>
      <c r="H2240" s="32" t="s">
        <v>742</v>
      </c>
      <c r="I2240" s="348"/>
      <c r="J2240" s="521">
        <v>0</v>
      </c>
      <c r="K2240" s="58">
        <v>0</v>
      </c>
      <c r="L2240" s="199">
        <f t="shared" si="286"/>
        <v>0</v>
      </c>
      <c r="M2240" s="200">
        <f t="shared" si="287"/>
        <v>0</v>
      </c>
      <c r="O2240" s="77" t="b">
        <f t="shared" si="288"/>
        <v>0</v>
      </c>
      <c r="P2240" s="77" t="b">
        <f t="shared" si="289"/>
        <v>0</v>
      </c>
      <c r="Q2240" s="77" t="b">
        <f t="shared" si="290"/>
        <v>0</v>
      </c>
      <c r="R2240" s="77">
        <f t="shared" si="291"/>
        <v>0</v>
      </c>
      <c r="T2240" s="77">
        <v>2229</v>
      </c>
    </row>
    <row r="2241" spans="1:20" s="5" customFormat="1" hidden="1" outlineLevel="1">
      <c r="A2241" s="29"/>
      <c r="B2241" s="606">
        <v>400</v>
      </c>
      <c r="C2241" s="654" t="s">
        <v>2739</v>
      </c>
      <c r="D2241" s="109">
        <v>175</v>
      </c>
      <c r="E2241" s="147" t="s">
        <v>3023</v>
      </c>
      <c r="F2241" s="147" t="s">
        <v>3024</v>
      </c>
      <c r="G2241" s="904">
        <v>1</v>
      </c>
      <c r="H2241" s="32" t="s">
        <v>742</v>
      </c>
      <c r="I2241" s="348"/>
      <c r="J2241" s="521">
        <v>0</v>
      </c>
      <c r="K2241" s="58">
        <v>0</v>
      </c>
      <c r="L2241" s="199">
        <f t="shared" si="286"/>
        <v>0</v>
      </c>
      <c r="M2241" s="200">
        <f t="shared" si="287"/>
        <v>0</v>
      </c>
      <c r="O2241" s="77" t="b">
        <f t="shared" si="288"/>
        <v>0</v>
      </c>
      <c r="P2241" s="77" t="b">
        <f t="shared" si="289"/>
        <v>0</v>
      </c>
      <c r="Q2241" s="77" t="b">
        <f t="shared" si="290"/>
        <v>0</v>
      </c>
      <c r="R2241" s="77">
        <f t="shared" si="291"/>
        <v>0</v>
      </c>
      <c r="T2241" s="77">
        <v>2230</v>
      </c>
    </row>
    <row r="2242" spans="1:20" s="5" customFormat="1" hidden="1" outlineLevel="1">
      <c r="A2242" s="29"/>
      <c r="B2242" s="606">
        <v>400</v>
      </c>
      <c r="C2242" s="654" t="s">
        <v>2739</v>
      </c>
      <c r="D2242" s="109">
        <v>176</v>
      </c>
      <c r="E2242" s="147" t="s">
        <v>3025</v>
      </c>
      <c r="F2242" s="147" t="s">
        <v>3026</v>
      </c>
      <c r="G2242" s="904">
        <v>3</v>
      </c>
      <c r="H2242" s="32" t="s">
        <v>742</v>
      </c>
      <c r="I2242" s="348"/>
      <c r="J2242" s="521">
        <v>0</v>
      </c>
      <c r="K2242" s="58">
        <v>0</v>
      </c>
      <c r="L2242" s="199">
        <f t="shared" si="286"/>
        <v>0</v>
      </c>
      <c r="M2242" s="200">
        <f t="shared" si="287"/>
        <v>0</v>
      </c>
      <c r="O2242" s="77" t="b">
        <f t="shared" si="288"/>
        <v>0</v>
      </c>
      <c r="P2242" s="77" t="b">
        <f t="shared" si="289"/>
        <v>0</v>
      </c>
      <c r="Q2242" s="77" t="b">
        <f t="shared" si="290"/>
        <v>0</v>
      </c>
      <c r="R2242" s="77">
        <f t="shared" si="291"/>
        <v>0</v>
      </c>
      <c r="T2242" s="77">
        <v>2231</v>
      </c>
    </row>
    <row r="2243" spans="1:20" s="5" customFormat="1" hidden="1" outlineLevel="1">
      <c r="A2243" s="29"/>
      <c r="B2243" s="606">
        <v>400</v>
      </c>
      <c r="C2243" s="654" t="s">
        <v>2739</v>
      </c>
      <c r="D2243" s="109">
        <v>177</v>
      </c>
      <c r="E2243" s="147" t="s">
        <v>3027</v>
      </c>
      <c r="F2243" s="147" t="s">
        <v>3028</v>
      </c>
      <c r="G2243" s="904">
        <v>1</v>
      </c>
      <c r="H2243" s="32" t="s">
        <v>742</v>
      </c>
      <c r="I2243" s="348"/>
      <c r="J2243" s="521">
        <v>0</v>
      </c>
      <c r="K2243" s="58">
        <v>0</v>
      </c>
      <c r="L2243" s="199">
        <f t="shared" si="286"/>
        <v>0</v>
      </c>
      <c r="M2243" s="200">
        <f t="shared" si="287"/>
        <v>0</v>
      </c>
      <c r="O2243" s="77" t="b">
        <f t="shared" si="288"/>
        <v>0</v>
      </c>
      <c r="P2243" s="77" t="b">
        <f t="shared" si="289"/>
        <v>0</v>
      </c>
      <c r="Q2243" s="77" t="b">
        <f t="shared" si="290"/>
        <v>0</v>
      </c>
      <c r="R2243" s="77">
        <f t="shared" si="291"/>
        <v>0</v>
      </c>
      <c r="T2243" s="77">
        <v>2232</v>
      </c>
    </row>
    <row r="2244" spans="1:20" s="5" customFormat="1" hidden="1" outlineLevel="1">
      <c r="A2244" s="29"/>
      <c r="B2244" s="606">
        <v>400</v>
      </c>
      <c r="C2244" s="654" t="s">
        <v>2739</v>
      </c>
      <c r="D2244" s="109">
        <v>178</v>
      </c>
      <c r="E2244" s="147" t="s">
        <v>3029</v>
      </c>
      <c r="F2244" s="147" t="s">
        <v>3030</v>
      </c>
      <c r="G2244" s="904">
        <v>1</v>
      </c>
      <c r="H2244" s="32" t="s">
        <v>742</v>
      </c>
      <c r="I2244" s="348"/>
      <c r="J2244" s="521">
        <v>0</v>
      </c>
      <c r="K2244" s="58">
        <v>0</v>
      </c>
      <c r="L2244" s="199">
        <f t="shared" si="286"/>
        <v>0</v>
      </c>
      <c r="M2244" s="200">
        <f t="shared" si="287"/>
        <v>0</v>
      </c>
      <c r="O2244" s="77" t="b">
        <f t="shared" si="288"/>
        <v>0</v>
      </c>
      <c r="P2244" s="77" t="b">
        <f t="shared" si="289"/>
        <v>0</v>
      </c>
      <c r="Q2244" s="77" t="b">
        <f t="shared" si="290"/>
        <v>0</v>
      </c>
      <c r="R2244" s="77">
        <f t="shared" si="291"/>
        <v>0</v>
      </c>
      <c r="T2244" s="77">
        <v>2233</v>
      </c>
    </row>
    <row r="2245" spans="1:20" s="5" customFormat="1" hidden="1" outlineLevel="1">
      <c r="A2245" s="29"/>
      <c r="B2245" s="606">
        <v>400</v>
      </c>
      <c r="C2245" s="654" t="s">
        <v>2739</v>
      </c>
      <c r="D2245" s="109">
        <v>179</v>
      </c>
      <c r="E2245" s="147" t="s">
        <v>3031</v>
      </c>
      <c r="F2245" s="147" t="s">
        <v>3032</v>
      </c>
      <c r="G2245" s="904">
        <v>1</v>
      </c>
      <c r="H2245" s="32" t="s">
        <v>742</v>
      </c>
      <c r="I2245" s="348"/>
      <c r="J2245" s="521">
        <v>0</v>
      </c>
      <c r="K2245" s="58">
        <v>0</v>
      </c>
      <c r="L2245" s="199">
        <f t="shared" si="286"/>
        <v>0</v>
      </c>
      <c r="M2245" s="200">
        <f t="shared" si="287"/>
        <v>0</v>
      </c>
      <c r="O2245" s="77" t="b">
        <f t="shared" si="288"/>
        <v>0</v>
      </c>
      <c r="P2245" s="77" t="b">
        <f t="shared" si="289"/>
        <v>0</v>
      </c>
      <c r="Q2245" s="77" t="b">
        <f t="shared" si="290"/>
        <v>0</v>
      </c>
      <c r="R2245" s="77">
        <f t="shared" si="291"/>
        <v>0</v>
      </c>
      <c r="T2245" s="77">
        <v>2234</v>
      </c>
    </row>
    <row r="2246" spans="1:20" s="5" customFormat="1" hidden="1" outlineLevel="1">
      <c r="A2246" s="29"/>
      <c r="B2246" s="606">
        <v>400</v>
      </c>
      <c r="C2246" s="654" t="s">
        <v>2739</v>
      </c>
      <c r="D2246" s="109">
        <v>180</v>
      </c>
      <c r="E2246" s="147" t="s">
        <v>3033</v>
      </c>
      <c r="F2246" s="147" t="s">
        <v>3034</v>
      </c>
      <c r="G2246" s="904">
        <v>2</v>
      </c>
      <c r="H2246" s="32" t="s">
        <v>742</v>
      </c>
      <c r="I2246" s="348"/>
      <c r="J2246" s="521">
        <v>0</v>
      </c>
      <c r="K2246" s="58">
        <v>0</v>
      </c>
      <c r="L2246" s="199">
        <f t="shared" si="286"/>
        <v>0</v>
      </c>
      <c r="M2246" s="200">
        <f t="shared" si="287"/>
        <v>0</v>
      </c>
      <c r="O2246" s="77" t="b">
        <f t="shared" si="288"/>
        <v>0</v>
      </c>
      <c r="P2246" s="77" t="b">
        <f t="shared" si="289"/>
        <v>0</v>
      </c>
      <c r="Q2246" s="77" t="b">
        <f t="shared" si="290"/>
        <v>0</v>
      </c>
      <c r="R2246" s="77">
        <f t="shared" si="291"/>
        <v>0</v>
      </c>
      <c r="T2246" s="77">
        <v>2235</v>
      </c>
    </row>
    <row r="2247" spans="1:20" s="5" customFormat="1" hidden="1" outlineLevel="1">
      <c r="A2247" s="29"/>
      <c r="B2247" s="606">
        <v>400</v>
      </c>
      <c r="C2247" s="654" t="s">
        <v>2739</v>
      </c>
      <c r="D2247" s="109">
        <v>181</v>
      </c>
      <c r="E2247" s="147" t="s">
        <v>3035</v>
      </c>
      <c r="F2247" s="147" t="s">
        <v>3036</v>
      </c>
      <c r="G2247" s="904">
        <v>2</v>
      </c>
      <c r="H2247" s="32" t="s">
        <v>742</v>
      </c>
      <c r="I2247" s="348"/>
      <c r="J2247" s="521">
        <v>0</v>
      </c>
      <c r="K2247" s="58">
        <v>0</v>
      </c>
      <c r="L2247" s="199">
        <f t="shared" si="286"/>
        <v>0</v>
      </c>
      <c r="M2247" s="200">
        <f t="shared" si="287"/>
        <v>0</v>
      </c>
      <c r="O2247" s="77" t="b">
        <f t="shared" si="288"/>
        <v>0</v>
      </c>
      <c r="P2247" s="77" t="b">
        <f t="shared" si="289"/>
        <v>0</v>
      </c>
      <c r="Q2247" s="77" t="b">
        <f t="shared" si="290"/>
        <v>0</v>
      </c>
      <c r="R2247" s="77">
        <f t="shared" si="291"/>
        <v>0</v>
      </c>
      <c r="T2247" s="77">
        <v>2236</v>
      </c>
    </row>
    <row r="2248" spans="1:20" s="5" customFormat="1" hidden="1" outlineLevel="1">
      <c r="A2248" s="29"/>
      <c r="B2248" s="606">
        <v>400</v>
      </c>
      <c r="C2248" s="654" t="s">
        <v>2739</v>
      </c>
      <c r="D2248" s="109">
        <v>182</v>
      </c>
      <c r="E2248" s="147" t="s">
        <v>3037</v>
      </c>
      <c r="F2248" s="147" t="s">
        <v>3038</v>
      </c>
      <c r="G2248" s="904">
        <v>1</v>
      </c>
      <c r="H2248" s="32" t="s">
        <v>742</v>
      </c>
      <c r="I2248" s="348"/>
      <c r="J2248" s="521">
        <v>0</v>
      </c>
      <c r="K2248" s="58">
        <v>0</v>
      </c>
      <c r="L2248" s="199">
        <f t="shared" si="286"/>
        <v>0</v>
      </c>
      <c r="M2248" s="200">
        <f t="shared" si="287"/>
        <v>0</v>
      </c>
      <c r="O2248" s="77" t="b">
        <f t="shared" si="288"/>
        <v>0</v>
      </c>
      <c r="P2248" s="77" t="b">
        <f t="shared" si="289"/>
        <v>0</v>
      </c>
      <c r="Q2248" s="77" t="b">
        <f t="shared" si="290"/>
        <v>0</v>
      </c>
      <c r="R2248" s="77">
        <f t="shared" si="291"/>
        <v>0</v>
      </c>
      <c r="T2248" s="77">
        <v>2237</v>
      </c>
    </row>
    <row r="2249" spans="1:20" s="5" customFormat="1" hidden="1" outlineLevel="1">
      <c r="A2249" s="29"/>
      <c r="B2249" s="606">
        <v>400</v>
      </c>
      <c r="C2249" s="654" t="s">
        <v>2739</v>
      </c>
      <c r="D2249" s="109">
        <v>183</v>
      </c>
      <c r="E2249" s="147" t="s">
        <v>3039</v>
      </c>
      <c r="F2249" s="147" t="s">
        <v>3040</v>
      </c>
      <c r="G2249" s="904">
        <v>5</v>
      </c>
      <c r="H2249" s="32" t="s">
        <v>742</v>
      </c>
      <c r="I2249" s="348"/>
      <c r="J2249" s="521">
        <v>0</v>
      </c>
      <c r="K2249" s="58">
        <v>0</v>
      </c>
      <c r="L2249" s="199">
        <f t="shared" si="286"/>
        <v>0</v>
      </c>
      <c r="M2249" s="200">
        <f t="shared" si="287"/>
        <v>0</v>
      </c>
      <c r="O2249" s="77" t="b">
        <f t="shared" si="288"/>
        <v>0</v>
      </c>
      <c r="P2249" s="77" t="b">
        <f t="shared" si="289"/>
        <v>0</v>
      </c>
      <c r="Q2249" s="77" t="b">
        <f t="shared" si="290"/>
        <v>0</v>
      </c>
      <c r="R2249" s="77">
        <f t="shared" si="291"/>
        <v>0</v>
      </c>
      <c r="T2249" s="77">
        <v>2238</v>
      </c>
    </row>
    <row r="2250" spans="1:20" s="5" customFormat="1" hidden="1" outlineLevel="1">
      <c r="A2250" s="29"/>
      <c r="B2250" s="606">
        <v>400</v>
      </c>
      <c r="C2250" s="654" t="s">
        <v>2739</v>
      </c>
      <c r="D2250" s="109">
        <v>184</v>
      </c>
      <c r="E2250" s="147" t="s">
        <v>3041</v>
      </c>
      <c r="F2250" s="147" t="s">
        <v>3042</v>
      </c>
      <c r="G2250" s="904">
        <v>12</v>
      </c>
      <c r="H2250" s="32" t="s">
        <v>742</v>
      </c>
      <c r="I2250" s="348"/>
      <c r="J2250" s="521">
        <v>0</v>
      </c>
      <c r="K2250" s="58">
        <v>0</v>
      </c>
      <c r="L2250" s="199">
        <f t="shared" si="286"/>
        <v>0</v>
      </c>
      <c r="M2250" s="200">
        <f t="shared" si="287"/>
        <v>0</v>
      </c>
      <c r="O2250" s="77" t="b">
        <f t="shared" si="288"/>
        <v>0</v>
      </c>
      <c r="P2250" s="77" t="b">
        <f t="shared" si="289"/>
        <v>0</v>
      </c>
      <c r="Q2250" s="77" t="b">
        <f t="shared" si="290"/>
        <v>0</v>
      </c>
      <c r="R2250" s="77">
        <f t="shared" si="291"/>
        <v>0</v>
      </c>
      <c r="T2250" s="77">
        <v>2239</v>
      </c>
    </row>
    <row r="2251" spans="1:20" s="5" customFormat="1" hidden="1" outlineLevel="1">
      <c r="A2251" s="29"/>
      <c r="B2251" s="606">
        <v>400</v>
      </c>
      <c r="C2251" s="654" t="s">
        <v>2739</v>
      </c>
      <c r="D2251" s="109">
        <v>185</v>
      </c>
      <c r="E2251" s="147" t="s">
        <v>3043</v>
      </c>
      <c r="F2251" s="147" t="s">
        <v>3044</v>
      </c>
      <c r="G2251" s="904">
        <v>3</v>
      </c>
      <c r="H2251" s="32" t="s">
        <v>742</v>
      </c>
      <c r="I2251" s="348"/>
      <c r="J2251" s="521">
        <v>0</v>
      </c>
      <c r="K2251" s="58">
        <v>0</v>
      </c>
      <c r="L2251" s="199">
        <f t="shared" si="286"/>
        <v>0</v>
      </c>
      <c r="M2251" s="200">
        <f t="shared" si="287"/>
        <v>0</v>
      </c>
      <c r="O2251" s="77" t="b">
        <f t="shared" si="288"/>
        <v>0</v>
      </c>
      <c r="P2251" s="77" t="b">
        <f t="shared" si="289"/>
        <v>0</v>
      </c>
      <c r="Q2251" s="77" t="b">
        <f t="shared" si="290"/>
        <v>0</v>
      </c>
      <c r="R2251" s="77">
        <f t="shared" si="291"/>
        <v>0</v>
      </c>
      <c r="T2251" s="77">
        <v>2240</v>
      </c>
    </row>
    <row r="2252" spans="1:20" s="5" customFormat="1" hidden="1" outlineLevel="1">
      <c r="A2252" s="29"/>
      <c r="B2252" s="606">
        <v>400</v>
      </c>
      <c r="C2252" s="654" t="s">
        <v>2739</v>
      </c>
      <c r="D2252" s="109">
        <v>186</v>
      </c>
      <c r="E2252" s="147" t="s">
        <v>3045</v>
      </c>
      <c r="F2252" s="147" t="s">
        <v>3046</v>
      </c>
      <c r="G2252" s="904">
        <v>1</v>
      </c>
      <c r="H2252" s="32" t="s">
        <v>742</v>
      </c>
      <c r="I2252" s="348"/>
      <c r="J2252" s="521">
        <v>0</v>
      </c>
      <c r="K2252" s="58">
        <v>0</v>
      </c>
      <c r="L2252" s="199">
        <f t="shared" si="286"/>
        <v>0</v>
      </c>
      <c r="M2252" s="200">
        <f t="shared" si="287"/>
        <v>0</v>
      </c>
      <c r="O2252" s="77" t="b">
        <f t="shared" si="288"/>
        <v>0</v>
      </c>
      <c r="P2252" s="77" t="b">
        <f t="shared" si="289"/>
        <v>0</v>
      </c>
      <c r="Q2252" s="77" t="b">
        <f t="shared" si="290"/>
        <v>0</v>
      </c>
      <c r="R2252" s="77">
        <f t="shared" si="291"/>
        <v>0</v>
      </c>
      <c r="T2252" s="77">
        <v>2241</v>
      </c>
    </row>
    <row r="2253" spans="1:20" s="5" customFormat="1" hidden="1" outlineLevel="1">
      <c r="A2253" s="29"/>
      <c r="B2253" s="606">
        <v>400</v>
      </c>
      <c r="C2253" s="654" t="s">
        <v>2739</v>
      </c>
      <c r="D2253" s="109">
        <v>187</v>
      </c>
      <c r="E2253" s="147" t="s">
        <v>3047</v>
      </c>
      <c r="F2253" s="147" t="s">
        <v>3048</v>
      </c>
      <c r="G2253" s="904">
        <v>1</v>
      </c>
      <c r="H2253" s="32" t="s">
        <v>742</v>
      </c>
      <c r="I2253" s="348"/>
      <c r="J2253" s="521">
        <v>0</v>
      </c>
      <c r="K2253" s="58">
        <v>0</v>
      </c>
      <c r="L2253" s="199">
        <f t="shared" si="286"/>
        <v>0</v>
      </c>
      <c r="M2253" s="200">
        <f t="shared" si="287"/>
        <v>0</v>
      </c>
      <c r="O2253" s="77" t="b">
        <f t="shared" si="288"/>
        <v>0</v>
      </c>
      <c r="P2253" s="77" t="b">
        <f t="shared" si="289"/>
        <v>0</v>
      </c>
      <c r="Q2253" s="77" t="b">
        <f t="shared" si="290"/>
        <v>0</v>
      </c>
      <c r="R2253" s="77">
        <f t="shared" si="291"/>
        <v>0</v>
      </c>
      <c r="T2253" s="77">
        <v>2242</v>
      </c>
    </row>
    <row r="2254" spans="1:20" s="5" customFormat="1" hidden="1" outlineLevel="1">
      <c r="A2254" s="29"/>
      <c r="B2254" s="606">
        <v>400</v>
      </c>
      <c r="C2254" s="654" t="s">
        <v>2739</v>
      </c>
      <c r="D2254" s="109">
        <v>188</v>
      </c>
      <c r="E2254" s="147" t="s">
        <v>3049</v>
      </c>
      <c r="F2254" s="147" t="s">
        <v>3050</v>
      </c>
      <c r="G2254" s="904">
        <v>4</v>
      </c>
      <c r="H2254" s="32" t="s">
        <v>742</v>
      </c>
      <c r="I2254" s="348"/>
      <c r="J2254" s="521">
        <v>0</v>
      </c>
      <c r="K2254" s="58">
        <v>0</v>
      </c>
      <c r="L2254" s="199">
        <f t="shared" si="286"/>
        <v>0</v>
      </c>
      <c r="M2254" s="200">
        <f t="shared" si="287"/>
        <v>0</v>
      </c>
      <c r="O2254" s="77" t="b">
        <f t="shared" si="288"/>
        <v>0</v>
      </c>
      <c r="P2254" s="77" t="b">
        <f t="shared" si="289"/>
        <v>0</v>
      </c>
      <c r="Q2254" s="77" t="b">
        <f t="shared" si="290"/>
        <v>0</v>
      </c>
      <c r="R2254" s="77">
        <f t="shared" si="291"/>
        <v>0</v>
      </c>
      <c r="T2254" s="77">
        <v>2243</v>
      </c>
    </row>
    <row r="2255" spans="1:20" s="5" customFormat="1" hidden="1" outlineLevel="1">
      <c r="A2255" s="29"/>
      <c r="B2255" s="606">
        <v>400</v>
      </c>
      <c r="C2255" s="654" t="s">
        <v>2739</v>
      </c>
      <c r="D2255" s="109">
        <v>189</v>
      </c>
      <c r="E2255" s="147" t="s">
        <v>3051</v>
      </c>
      <c r="F2255" s="147" t="s">
        <v>3052</v>
      </c>
      <c r="G2255" s="904">
        <v>1</v>
      </c>
      <c r="H2255" s="32" t="s">
        <v>742</v>
      </c>
      <c r="I2255" s="348"/>
      <c r="J2255" s="521">
        <v>0</v>
      </c>
      <c r="K2255" s="58">
        <v>0</v>
      </c>
      <c r="L2255" s="199">
        <f t="shared" si="286"/>
        <v>0</v>
      </c>
      <c r="M2255" s="200">
        <f t="shared" si="287"/>
        <v>0</v>
      </c>
      <c r="O2255" s="77" t="b">
        <f t="shared" si="288"/>
        <v>0</v>
      </c>
      <c r="P2255" s="77" t="b">
        <f t="shared" si="289"/>
        <v>0</v>
      </c>
      <c r="Q2255" s="77" t="b">
        <f t="shared" si="290"/>
        <v>0</v>
      </c>
      <c r="R2255" s="77">
        <f t="shared" si="291"/>
        <v>0</v>
      </c>
      <c r="T2255" s="77">
        <v>2244</v>
      </c>
    </row>
    <row r="2256" spans="1:20" s="5" customFormat="1" hidden="1" outlineLevel="1">
      <c r="A2256" s="29"/>
      <c r="B2256" s="606">
        <v>400</v>
      </c>
      <c r="C2256" s="654" t="s">
        <v>2739</v>
      </c>
      <c r="D2256" s="109">
        <v>190</v>
      </c>
      <c r="E2256" s="147" t="s">
        <v>3053</v>
      </c>
      <c r="F2256" s="147" t="s">
        <v>3054</v>
      </c>
      <c r="G2256" s="904">
        <v>5</v>
      </c>
      <c r="H2256" s="32" t="s">
        <v>742</v>
      </c>
      <c r="I2256" s="348"/>
      <c r="J2256" s="521">
        <v>0</v>
      </c>
      <c r="K2256" s="58">
        <v>0</v>
      </c>
      <c r="L2256" s="199">
        <f t="shared" si="286"/>
        <v>0</v>
      </c>
      <c r="M2256" s="200">
        <f t="shared" si="287"/>
        <v>0</v>
      </c>
      <c r="O2256" s="77" t="b">
        <f t="shared" si="288"/>
        <v>0</v>
      </c>
      <c r="P2256" s="77" t="b">
        <f t="shared" si="289"/>
        <v>0</v>
      </c>
      <c r="Q2256" s="77" t="b">
        <f t="shared" si="290"/>
        <v>0</v>
      </c>
      <c r="R2256" s="77">
        <f t="shared" si="291"/>
        <v>0</v>
      </c>
      <c r="T2256" s="77">
        <v>2245</v>
      </c>
    </row>
    <row r="2257" spans="1:20" s="5" customFormat="1" hidden="1" outlineLevel="1">
      <c r="A2257" s="29"/>
      <c r="B2257" s="606">
        <v>400</v>
      </c>
      <c r="C2257" s="654" t="s">
        <v>2739</v>
      </c>
      <c r="D2257" s="109">
        <v>191</v>
      </c>
      <c r="E2257" s="147" t="s">
        <v>3055</v>
      </c>
      <c r="F2257" s="147" t="s">
        <v>3056</v>
      </c>
      <c r="G2257" s="904">
        <v>1</v>
      </c>
      <c r="H2257" s="32" t="s">
        <v>742</v>
      </c>
      <c r="I2257" s="348"/>
      <c r="J2257" s="521">
        <v>0</v>
      </c>
      <c r="K2257" s="58">
        <v>0</v>
      </c>
      <c r="L2257" s="199">
        <f t="shared" si="286"/>
        <v>0</v>
      </c>
      <c r="M2257" s="200">
        <f t="shared" si="287"/>
        <v>0</v>
      </c>
      <c r="O2257" s="77" t="b">
        <f t="shared" si="288"/>
        <v>0</v>
      </c>
      <c r="P2257" s="77" t="b">
        <f t="shared" si="289"/>
        <v>0</v>
      </c>
      <c r="Q2257" s="77" t="b">
        <f t="shared" si="290"/>
        <v>0</v>
      </c>
      <c r="R2257" s="77">
        <f t="shared" si="291"/>
        <v>0</v>
      </c>
      <c r="T2257" s="77">
        <v>2246</v>
      </c>
    </row>
    <row r="2258" spans="1:20" s="5" customFormat="1" hidden="1" outlineLevel="1">
      <c r="A2258" s="29"/>
      <c r="B2258" s="606">
        <v>400</v>
      </c>
      <c r="C2258" s="654" t="s">
        <v>2739</v>
      </c>
      <c r="D2258" s="109">
        <v>192</v>
      </c>
      <c r="E2258" s="147" t="s">
        <v>3057</v>
      </c>
      <c r="F2258" s="147" t="s">
        <v>3058</v>
      </c>
      <c r="G2258" s="904">
        <v>1</v>
      </c>
      <c r="H2258" s="32" t="s">
        <v>742</v>
      </c>
      <c r="I2258" s="348"/>
      <c r="J2258" s="521">
        <v>0</v>
      </c>
      <c r="K2258" s="58">
        <v>0</v>
      </c>
      <c r="L2258" s="199">
        <f t="shared" si="286"/>
        <v>0</v>
      </c>
      <c r="M2258" s="200">
        <f t="shared" si="287"/>
        <v>0</v>
      </c>
      <c r="O2258" s="77" t="b">
        <f t="shared" si="288"/>
        <v>0</v>
      </c>
      <c r="P2258" s="77" t="b">
        <f t="shared" si="289"/>
        <v>0</v>
      </c>
      <c r="Q2258" s="77" t="b">
        <f t="shared" si="290"/>
        <v>0</v>
      </c>
      <c r="R2258" s="77">
        <f t="shared" si="291"/>
        <v>0</v>
      </c>
      <c r="T2258" s="77">
        <v>2247</v>
      </c>
    </row>
    <row r="2259" spans="1:20" s="5" customFormat="1" hidden="1" outlineLevel="1">
      <c r="A2259" s="29"/>
      <c r="B2259" s="606">
        <v>400</v>
      </c>
      <c r="C2259" s="654" t="s">
        <v>2739</v>
      </c>
      <c r="D2259" s="109">
        <v>193</v>
      </c>
      <c r="E2259" s="147" t="s">
        <v>3059</v>
      </c>
      <c r="F2259" s="147" t="s">
        <v>3060</v>
      </c>
      <c r="G2259" s="904">
        <v>5</v>
      </c>
      <c r="H2259" s="32" t="s">
        <v>742</v>
      </c>
      <c r="I2259" s="348"/>
      <c r="J2259" s="521">
        <v>0</v>
      </c>
      <c r="K2259" s="58">
        <v>0</v>
      </c>
      <c r="L2259" s="199">
        <f t="shared" ref="L2259:L2309" si="292">J2259+K2259</f>
        <v>0</v>
      </c>
      <c r="M2259" s="200">
        <f t="shared" ref="M2259:M2309" si="293">L2259*(G2259+I2259)</f>
        <v>0</v>
      </c>
      <c r="O2259" s="77" t="b">
        <f t="shared" ref="O2259:O2322" si="294">ISBLANK(D2259)</f>
        <v>0</v>
      </c>
      <c r="P2259" s="77" t="b">
        <f t="shared" ref="P2259:P2322" si="295">ISBLANK(G2259)</f>
        <v>0</v>
      </c>
      <c r="Q2259" s="77" t="b">
        <f t="shared" ref="Q2259:Q2322" si="296">ISBLANK(M2259)</f>
        <v>0</v>
      </c>
      <c r="R2259" s="77">
        <f t="shared" ref="R2259:R2322" si="297">IF(AND(O2259=P2259,O2259=Q2259),,"!!!")</f>
        <v>0</v>
      </c>
      <c r="T2259" s="77">
        <v>2248</v>
      </c>
    </row>
    <row r="2260" spans="1:20" s="5" customFormat="1" hidden="1" outlineLevel="1">
      <c r="A2260" s="29"/>
      <c r="B2260" s="606">
        <v>400</v>
      </c>
      <c r="C2260" s="654" t="s">
        <v>2739</v>
      </c>
      <c r="D2260" s="109">
        <v>194</v>
      </c>
      <c r="E2260" s="147" t="s">
        <v>3061</v>
      </c>
      <c r="F2260" s="147" t="s">
        <v>3062</v>
      </c>
      <c r="G2260" s="904">
        <v>1</v>
      </c>
      <c r="H2260" s="32" t="s">
        <v>742</v>
      </c>
      <c r="I2260" s="348"/>
      <c r="J2260" s="521">
        <v>0</v>
      </c>
      <c r="K2260" s="58">
        <v>0</v>
      </c>
      <c r="L2260" s="199">
        <f t="shared" si="292"/>
        <v>0</v>
      </c>
      <c r="M2260" s="200">
        <f t="shared" si="293"/>
        <v>0</v>
      </c>
      <c r="O2260" s="77" t="b">
        <f t="shared" si="294"/>
        <v>0</v>
      </c>
      <c r="P2260" s="77" t="b">
        <f t="shared" si="295"/>
        <v>0</v>
      </c>
      <c r="Q2260" s="77" t="b">
        <f t="shared" si="296"/>
        <v>0</v>
      </c>
      <c r="R2260" s="77">
        <f t="shared" si="297"/>
        <v>0</v>
      </c>
      <c r="T2260" s="77">
        <v>2249</v>
      </c>
    </row>
    <row r="2261" spans="1:20" s="5" customFormat="1" hidden="1" outlineLevel="1">
      <c r="A2261" s="29"/>
      <c r="B2261" s="606">
        <v>400</v>
      </c>
      <c r="C2261" s="654" t="s">
        <v>2739</v>
      </c>
      <c r="D2261" s="109">
        <v>195</v>
      </c>
      <c r="E2261" s="147" t="s">
        <v>3063</v>
      </c>
      <c r="F2261" s="147" t="s">
        <v>3064</v>
      </c>
      <c r="G2261" s="904">
        <v>2</v>
      </c>
      <c r="H2261" s="32" t="s">
        <v>742</v>
      </c>
      <c r="I2261" s="348"/>
      <c r="J2261" s="521">
        <v>0</v>
      </c>
      <c r="K2261" s="58">
        <v>0</v>
      </c>
      <c r="L2261" s="199">
        <f t="shared" si="292"/>
        <v>0</v>
      </c>
      <c r="M2261" s="200">
        <f t="shared" si="293"/>
        <v>0</v>
      </c>
      <c r="O2261" s="77" t="b">
        <f t="shared" si="294"/>
        <v>0</v>
      </c>
      <c r="P2261" s="77" t="b">
        <f t="shared" si="295"/>
        <v>0</v>
      </c>
      <c r="Q2261" s="77" t="b">
        <f t="shared" si="296"/>
        <v>0</v>
      </c>
      <c r="R2261" s="77">
        <f t="shared" si="297"/>
        <v>0</v>
      </c>
      <c r="T2261" s="77">
        <v>2250</v>
      </c>
    </row>
    <row r="2262" spans="1:20" s="5" customFormat="1" hidden="1" outlineLevel="1">
      <c r="A2262" s="29"/>
      <c r="B2262" s="606">
        <v>400</v>
      </c>
      <c r="C2262" s="654" t="s">
        <v>2739</v>
      </c>
      <c r="D2262" s="109">
        <v>196</v>
      </c>
      <c r="E2262" s="147" t="s">
        <v>3065</v>
      </c>
      <c r="F2262" s="147" t="s">
        <v>3066</v>
      </c>
      <c r="G2262" s="904">
        <v>2</v>
      </c>
      <c r="H2262" s="32" t="s">
        <v>742</v>
      </c>
      <c r="I2262" s="348"/>
      <c r="J2262" s="521">
        <v>0</v>
      </c>
      <c r="K2262" s="58">
        <v>0</v>
      </c>
      <c r="L2262" s="199">
        <f t="shared" si="292"/>
        <v>0</v>
      </c>
      <c r="M2262" s="200">
        <f t="shared" si="293"/>
        <v>0</v>
      </c>
      <c r="O2262" s="77" t="b">
        <f t="shared" si="294"/>
        <v>0</v>
      </c>
      <c r="P2262" s="77" t="b">
        <f t="shared" si="295"/>
        <v>0</v>
      </c>
      <c r="Q2262" s="77" t="b">
        <f t="shared" si="296"/>
        <v>0</v>
      </c>
      <c r="R2262" s="77">
        <f t="shared" si="297"/>
        <v>0</v>
      </c>
      <c r="T2262" s="77">
        <v>2251</v>
      </c>
    </row>
    <row r="2263" spans="1:20" s="5" customFormat="1" hidden="1" outlineLevel="1">
      <c r="A2263" s="29"/>
      <c r="B2263" s="606">
        <v>400</v>
      </c>
      <c r="C2263" s="654" t="s">
        <v>2739</v>
      </c>
      <c r="D2263" s="109">
        <v>197</v>
      </c>
      <c r="E2263" s="147" t="s">
        <v>3067</v>
      </c>
      <c r="F2263" s="147" t="s">
        <v>3068</v>
      </c>
      <c r="G2263" s="904">
        <v>9</v>
      </c>
      <c r="H2263" s="32" t="s">
        <v>742</v>
      </c>
      <c r="I2263" s="348"/>
      <c r="J2263" s="521">
        <v>0</v>
      </c>
      <c r="K2263" s="58">
        <v>0</v>
      </c>
      <c r="L2263" s="199">
        <f t="shared" si="292"/>
        <v>0</v>
      </c>
      <c r="M2263" s="200">
        <f t="shared" si="293"/>
        <v>0</v>
      </c>
      <c r="O2263" s="77" t="b">
        <f t="shared" si="294"/>
        <v>0</v>
      </c>
      <c r="P2263" s="77" t="b">
        <f t="shared" si="295"/>
        <v>0</v>
      </c>
      <c r="Q2263" s="77" t="b">
        <f t="shared" si="296"/>
        <v>0</v>
      </c>
      <c r="R2263" s="77">
        <f t="shared" si="297"/>
        <v>0</v>
      </c>
      <c r="T2263" s="77">
        <v>2252</v>
      </c>
    </row>
    <row r="2264" spans="1:20" s="5" customFormat="1" hidden="1" outlineLevel="1">
      <c r="A2264" s="29"/>
      <c r="B2264" s="606">
        <v>400</v>
      </c>
      <c r="C2264" s="654" t="s">
        <v>2739</v>
      </c>
      <c r="D2264" s="109">
        <v>198</v>
      </c>
      <c r="E2264" s="147" t="s">
        <v>3069</v>
      </c>
      <c r="F2264" s="147" t="s">
        <v>3070</v>
      </c>
      <c r="G2264" s="904">
        <v>2</v>
      </c>
      <c r="H2264" s="32" t="s">
        <v>742</v>
      </c>
      <c r="I2264" s="348"/>
      <c r="J2264" s="521">
        <v>0</v>
      </c>
      <c r="K2264" s="58">
        <v>0</v>
      </c>
      <c r="L2264" s="199">
        <f t="shared" si="292"/>
        <v>0</v>
      </c>
      <c r="M2264" s="200">
        <f t="shared" si="293"/>
        <v>0</v>
      </c>
      <c r="O2264" s="77" t="b">
        <f t="shared" si="294"/>
        <v>0</v>
      </c>
      <c r="P2264" s="77" t="b">
        <f t="shared" si="295"/>
        <v>0</v>
      </c>
      <c r="Q2264" s="77" t="b">
        <f t="shared" si="296"/>
        <v>0</v>
      </c>
      <c r="R2264" s="77">
        <f t="shared" si="297"/>
        <v>0</v>
      </c>
      <c r="T2264" s="77">
        <v>2253</v>
      </c>
    </row>
    <row r="2265" spans="1:20" s="5" customFormat="1" hidden="1" outlineLevel="1">
      <c r="A2265" s="29"/>
      <c r="B2265" s="606">
        <v>400</v>
      </c>
      <c r="C2265" s="654" t="s">
        <v>2739</v>
      </c>
      <c r="D2265" s="109">
        <v>199</v>
      </c>
      <c r="E2265" s="147" t="s">
        <v>3071</v>
      </c>
      <c r="F2265" s="147" t="s">
        <v>3072</v>
      </c>
      <c r="G2265" s="904">
        <v>1</v>
      </c>
      <c r="H2265" s="32" t="s">
        <v>742</v>
      </c>
      <c r="I2265" s="348"/>
      <c r="J2265" s="521">
        <v>0</v>
      </c>
      <c r="K2265" s="58">
        <v>0</v>
      </c>
      <c r="L2265" s="199">
        <f t="shared" si="292"/>
        <v>0</v>
      </c>
      <c r="M2265" s="200">
        <f t="shared" si="293"/>
        <v>0</v>
      </c>
      <c r="O2265" s="77" t="b">
        <f t="shared" si="294"/>
        <v>0</v>
      </c>
      <c r="P2265" s="77" t="b">
        <f t="shared" si="295"/>
        <v>0</v>
      </c>
      <c r="Q2265" s="77" t="b">
        <f t="shared" si="296"/>
        <v>0</v>
      </c>
      <c r="R2265" s="77">
        <f t="shared" si="297"/>
        <v>0</v>
      </c>
      <c r="T2265" s="77">
        <v>2254</v>
      </c>
    </row>
    <row r="2266" spans="1:20" s="5" customFormat="1" hidden="1" outlineLevel="1">
      <c r="A2266" s="29"/>
      <c r="B2266" s="606">
        <v>400</v>
      </c>
      <c r="C2266" s="654" t="s">
        <v>2739</v>
      </c>
      <c r="D2266" s="109">
        <v>200</v>
      </c>
      <c r="E2266" s="147" t="s">
        <v>3073</v>
      </c>
      <c r="F2266" s="147" t="s">
        <v>3074</v>
      </c>
      <c r="G2266" s="904">
        <v>2</v>
      </c>
      <c r="H2266" s="32" t="s">
        <v>742</v>
      </c>
      <c r="I2266" s="348"/>
      <c r="J2266" s="521">
        <v>0</v>
      </c>
      <c r="K2266" s="58">
        <v>0</v>
      </c>
      <c r="L2266" s="199">
        <f t="shared" si="292"/>
        <v>0</v>
      </c>
      <c r="M2266" s="200">
        <f t="shared" si="293"/>
        <v>0</v>
      </c>
      <c r="O2266" s="77" t="b">
        <f t="shared" si="294"/>
        <v>0</v>
      </c>
      <c r="P2266" s="77" t="b">
        <f t="shared" si="295"/>
        <v>0</v>
      </c>
      <c r="Q2266" s="77" t="b">
        <f t="shared" si="296"/>
        <v>0</v>
      </c>
      <c r="R2266" s="77">
        <f t="shared" si="297"/>
        <v>0</v>
      </c>
      <c r="T2266" s="77">
        <v>2255</v>
      </c>
    </row>
    <row r="2267" spans="1:20" s="5" customFormat="1" hidden="1" outlineLevel="1">
      <c r="A2267" s="29"/>
      <c r="B2267" s="606">
        <v>400</v>
      </c>
      <c r="C2267" s="654" t="s">
        <v>2739</v>
      </c>
      <c r="D2267" s="109">
        <v>201</v>
      </c>
      <c r="E2267" s="147" t="s">
        <v>3075</v>
      </c>
      <c r="F2267" s="147" t="s">
        <v>3076</v>
      </c>
      <c r="G2267" s="904">
        <v>2</v>
      </c>
      <c r="H2267" s="32" t="s">
        <v>742</v>
      </c>
      <c r="I2267" s="348"/>
      <c r="J2267" s="521">
        <v>0</v>
      </c>
      <c r="K2267" s="58">
        <v>0</v>
      </c>
      <c r="L2267" s="199">
        <f t="shared" si="292"/>
        <v>0</v>
      </c>
      <c r="M2267" s="200">
        <f t="shared" si="293"/>
        <v>0</v>
      </c>
      <c r="O2267" s="77" t="b">
        <f t="shared" si="294"/>
        <v>0</v>
      </c>
      <c r="P2267" s="77" t="b">
        <f t="shared" si="295"/>
        <v>0</v>
      </c>
      <c r="Q2267" s="77" t="b">
        <f t="shared" si="296"/>
        <v>0</v>
      </c>
      <c r="R2267" s="77">
        <f t="shared" si="297"/>
        <v>0</v>
      </c>
      <c r="T2267" s="77">
        <v>2256</v>
      </c>
    </row>
    <row r="2268" spans="1:20" s="5" customFormat="1" hidden="1" outlineLevel="1">
      <c r="A2268" s="29"/>
      <c r="B2268" s="606">
        <v>400</v>
      </c>
      <c r="C2268" s="654" t="s">
        <v>2739</v>
      </c>
      <c r="D2268" s="109">
        <v>202</v>
      </c>
      <c r="E2268" s="147" t="s">
        <v>3077</v>
      </c>
      <c r="F2268" s="147" t="s">
        <v>3078</v>
      </c>
      <c r="G2268" s="904">
        <v>7</v>
      </c>
      <c r="H2268" s="32" t="s">
        <v>742</v>
      </c>
      <c r="I2268" s="348"/>
      <c r="J2268" s="521">
        <v>0</v>
      </c>
      <c r="K2268" s="58">
        <v>0</v>
      </c>
      <c r="L2268" s="199">
        <f t="shared" si="292"/>
        <v>0</v>
      </c>
      <c r="M2268" s="200">
        <f t="shared" si="293"/>
        <v>0</v>
      </c>
      <c r="O2268" s="77" t="b">
        <f t="shared" si="294"/>
        <v>0</v>
      </c>
      <c r="P2268" s="77" t="b">
        <f t="shared" si="295"/>
        <v>0</v>
      </c>
      <c r="Q2268" s="77" t="b">
        <f t="shared" si="296"/>
        <v>0</v>
      </c>
      <c r="R2268" s="77">
        <f t="shared" si="297"/>
        <v>0</v>
      </c>
      <c r="T2268" s="77">
        <v>2257</v>
      </c>
    </row>
    <row r="2269" spans="1:20" s="5" customFormat="1" hidden="1" outlineLevel="1">
      <c r="A2269" s="29"/>
      <c r="B2269" s="606">
        <v>400</v>
      </c>
      <c r="C2269" s="654" t="s">
        <v>2739</v>
      </c>
      <c r="D2269" s="109">
        <v>203</v>
      </c>
      <c r="E2269" s="147" t="s">
        <v>3079</v>
      </c>
      <c r="F2269" s="147" t="s">
        <v>3080</v>
      </c>
      <c r="G2269" s="904">
        <v>2</v>
      </c>
      <c r="H2269" s="32" t="s">
        <v>742</v>
      </c>
      <c r="I2269" s="348"/>
      <c r="J2269" s="521">
        <v>0</v>
      </c>
      <c r="K2269" s="58">
        <v>0</v>
      </c>
      <c r="L2269" s="199">
        <f t="shared" si="292"/>
        <v>0</v>
      </c>
      <c r="M2269" s="200">
        <f t="shared" si="293"/>
        <v>0</v>
      </c>
      <c r="O2269" s="77" t="b">
        <f t="shared" si="294"/>
        <v>0</v>
      </c>
      <c r="P2269" s="77" t="b">
        <f t="shared" si="295"/>
        <v>0</v>
      </c>
      <c r="Q2269" s="77" t="b">
        <f t="shared" si="296"/>
        <v>0</v>
      </c>
      <c r="R2269" s="77">
        <f t="shared" si="297"/>
        <v>0</v>
      </c>
      <c r="T2269" s="77">
        <v>2258</v>
      </c>
    </row>
    <row r="2270" spans="1:20" s="5" customFormat="1" hidden="1" outlineLevel="1">
      <c r="A2270" s="29"/>
      <c r="B2270" s="606">
        <v>400</v>
      </c>
      <c r="C2270" s="654" t="s">
        <v>2739</v>
      </c>
      <c r="D2270" s="109">
        <v>204</v>
      </c>
      <c r="E2270" s="147" t="s">
        <v>3081</v>
      </c>
      <c r="F2270" s="147" t="s">
        <v>3082</v>
      </c>
      <c r="G2270" s="904">
        <v>8</v>
      </c>
      <c r="H2270" s="32" t="s">
        <v>742</v>
      </c>
      <c r="I2270" s="348"/>
      <c r="J2270" s="521">
        <v>0</v>
      </c>
      <c r="K2270" s="58">
        <v>0</v>
      </c>
      <c r="L2270" s="199">
        <f t="shared" si="292"/>
        <v>0</v>
      </c>
      <c r="M2270" s="200">
        <f t="shared" si="293"/>
        <v>0</v>
      </c>
      <c r="O2270" s="77" t="b">
        <f t="shared" si="294"/>
        <v>0</v>
      </c>
      <c r="P2270" s="77" t="b">
        <f t="shared" si="295"/>
        <v>0</v>
      </c>
      <c r="Q2270" s="77" t="b">
        <f t="shared" si="296"/>
        <v>0</v>
      </c>
      <c r="R2270" s="77">
        <f t="shared" si="297"/>
        <v>0</v>
      </c>
      <c r="T2270" s="77">
        <v>2259</v>
      </c>
    </row>
    <row r="2271" spans="1:20" s="5" customFormat="1" hidden="1" outlineLevel="1">
      <c r="A2271" s="29"/>
      <c r="B2271" s="606">
        <v>400</v>
      </c>
      <c r="C2271" s="654" t="s">
        <v>2739</v>
      </c>
      <c r="D2271" s="109">
        <v>205</v>
      </c>
      <c r="E2271" s="147" t="s">
        <v>3083</v>
      </c>
      <c r="F2271" s="147" t="s">
        <v>3084</v>
      </c>
      <c r="G2271" s="904">
        <v>12</v>
      </c>
      <c r="H2271" s="32" t="s">
        <v>742</v>
      </c>
      <c r="I2271" s="348"/>
      <c r="J2271" s="521">
        <v>0</v>
      </c>
      <c r="K2271" s="58">
        <v>0</v>
      </c>
      <c r="L2271" s="199">
        <f t="shared" si="292"/>
        <v>0</v>
      </c>
      <c r="M2271" s="200">
        <f t="shared" si="293"/>
        <v>0</v>
      </c>
      <c r="O2271" s="77" t="b">
        <f t="shared" si="294"/>
        <v>0</v>
      </c>
      <c r="P2271" s="77" t="b">
        <f t="shared" si="295"/>
        <v>0</v>
      </c>
      <c r="Q2271" s="77" t="b">
        <f t="shared" si="296"/>
        <v>0</v>
      </c>
      <c r="R2271" s="77">
        <f t="shared" si="297"/>
        <v>0</v>
      </c>
      <c r="T2271" s="77">
        <v>2260</v>
      </c>
    </row>
    <row r="2272" spans="1:20" s="5" customFormat="1" hidden="1" outlineLevel="1">
      <c r="A2272" s="29"/>
      <c r="B2272" s="606">
        <v>400</v>
      </c>
      <c r="C2272" s="654" t="s">
        <v>2739</v>
      </c>
      <c r="D2272" s="109">
        <v>206</v>
      </c>
      <c r="E2272" s="147" t="s">
        <v>3085</v>
      </c>
      <c r="F2272" s="147" t="s">
        <v>3086</v>
      </c>
      <c r="G2272" s="904">
        <v>2</v>
      </c>
      <c r="H2272" s="32" t="s">
        <v>742</v>
      </c>
      <c r="I2272" s="348"/>
      <c r="J2272" s="521">
        <v>0</v>
      </c>
      <c r="K2272" s="58">
        <v>0</v>
      </c>
      <c r="L2272" s="199">
        <f t="shared" si="292"/>
        <v>0</v>
      </c>
      <c r="M2272" s="200">
        <f t="shared" si="293"/>
        <v>0</v>
      </c>
      <c r="O2272" s="77" t="b">
        <f t="shared" si="294"/>
        <v>0</v>
      </c>
      <c r="P2272" s="77" t="b">
        <f t="shared" si="295"/>
        <v>0</v>
      </c>
      <c r="Q2272" s="77" t="b">
        <f t="shared" si="296"/>
        <v>0</v>
      </c>
      <c r="R2272" s="77">
        <f t="shared" si="297"/>
        <v>0</v>
      </c>
      <c r="T2272" s="77">
        <v>2261</v>
      </c>
    </row>
    <row r="2273" spans="1:20" s="5" customFormat="1" hidden="1" outlineLevel="1">
      <c r="A2273" s="29"/>
      <c r="B2273" s="606">
        <v>400</v>
      </c>
      <c r="C2273" s="654" t="s">
        <v>2739</v>
      </c>
      <c r="D2273" s="109">
        <v>207</v>
      </c>
      <c r="E2273" s="147" t="s">
        <v>3087</v>
      </c>
      <c r="F2273" s="147" t="s">
        <v>3088</v>
      </c>
      <c r="G2273" s="904">
        <v>1</v>
      </c>
      <c r="H2273" s="32" t="s">
        <v>742</v>
      </c>
      <c r="I2273" s="348"/>
      <c r="J2273" s="521">
        <v>0</v>
      </c>
      <c r="K2273" s="58">
        <v>0</v>
      </c>
      <c r="L2273" s="199">
        <f t="shared" si="292"/>
        <v>0</v>
      </c>
      <c r="M2273" s="200">
        <f t="shared" si="293"/>
        <v>0</v>
      </c>
      <c r="O2273" s="77" t="b">
        <f t="shared" si="294"/>
        <v>0</v>
      </c>
      <c r="P2273" s="77" t="b">
        <f t="shared" si="295"/>
        <v>0</v>
      </c>
      <c r="Q2273" s="77" t="b">
        <f t="shared" si="296"/>
        <v>0</v>
      </c>
      <c r="R2273" s="77">
        <f t="shared" si="297"/>
        <v>0</v>
      </c>
      <c r="T2273" s="77">
        <v>2262</v>
      </c>
    </row>
    <row r="2274" spans="1:20" s="5" customFormat="1" hidden="1" outlineLevel="1">
      <c r="A2274" s="29"/>
      <c r="B2274" s="606">
        <v>400</v>
      </c>
      <c r="C2274" s="654" t="s">
        <v>2739</v>
      </c>
      <c r="D2274" s="109">
        <v>208</v>
      </c>
      <c r="E2274" s="147" t="s">
        <v>3089</v>
      </c>
      <c r="F2274" s="147" t="s">
        <v>3090</v>
      </c>
      <c r="G2274" s="904">
        <v>3</v>
      </c>
      <c r="H2274" s="32" t="s">
        <v>742</v>
      </c>
      <c r="I2274" s="348"/>
      <c r="J2274" s="521">
        <v>0</v>
      </c>
      <c r="K2274" s="58">
        <v>0</v>
      </c>
      <c r="L2274" s="199">
        <f t="shared" si="292"/>
        <v>0</v>
      </c>
      <c r="M2274" s="200">
        <f t="shared" si="293"/>
        <v>0</v>
      </c>
      <c r="O2274" s="77" t="b">
        <f t="shared" si="294"/>
        <v>0</v>
      </c>
      <c r="P2274" s="77" t="b">
        <f t="shared" si="295"/>
        <v>0</v>
      </c>
      <c r="Q2274" s="77" t="b">
        <f t="shared" si="296"/>
        <v>0</v>
      </c>
      <c r="R2274" s="77">
        <f t="shared" si="297"/>
        <v>0</v>
      </c>
      <c r="T2274" s="77">
        <v>2263</v>
      </c>
    </row>
    <row r="2275" spans="1:20" s="5" customFormat="1" hidden="1" outlineLevel="1">
      <c r="A2275" s="29"/>
      <c r="B2275" s="606">
        <v>400</v>
      </c>
      <c r="C2275" s="654" t="s">
        <v>2739</v>
      </c>
      <c r="D2275" s="109">
        <v>209</v>
      </c>
      <c r="E2275" s="147" t="s">
        <v>3091</v>
      </c>
      <c r="F2275" s="147" t="s">
        <v>3092</v>
      </c>
      <c r="G2275" s="904">
        <v>22</v>
      </c>
      <c r="H2275" s="32" t="s">
        <v>742</v>
      </c>
      <c r="I2275" s="348"/>
      <c r="J2275" s="521">
        <v>0</v>
      </c>
      <c r="K2275" s="58">
        <v>0</v>
      </c>
      <c r="L2275" s="199">
        <f t="shared" si="292"/>
        <v>0</v>
      </c>
      <c r="M2275" s="200">
        <f t="shared" si="293"/>
        <v>0</v>
      </c>
      <c r="O2275" s="77" t="b">
        <f t="shared" si="294"/>
        <v>0</v>
      </c>
      <c r="P2275" s="77" t="b">
        <f t="shared" si="295"/>
        <v>0</v>
      </c>
      <c r="Q2275" s="77" t="b">
        <f t="shared" si="296"/>
        <v>0</v>
      </c>
      <c r="R2275" s="77">
        <f t="shared" si="297"/>
        <v>0</v>
      </c>
      <c r="T2275" s="77">
        <v>2264</v>
      </c>
    </row>
    <row r="2276" spans="1:20" s="5" customFormat="1" hidden="1" outlineLevel="1">
      <c r="A2276" s="29"/>
      <c r="B2276" s="606">
        <v>400</v>
      </c>
      <c r="C2276" s="654" t="s">
        <v>2739</v>
      </c>
      <c r="D2276" s="109">
        <v>210</v>
      </c>
      <c r="E2276" s="147" t="s">
        <v>3093</v>
      </c>
      <c r="F2276" s="147" t="s">
        <v>3094</v>
      </c>
      <c r="G2276" s="904">
        <v>2</v>
      </c>
      <c r="H2276" s="32" t="s">
        <v>742</v>
      </c>
      <c r="I2276" s="348"/>
      <c r="J2276" s="521">
        <v>0</v>
      </c>
      <c r="K2276" s="58">
        <v>0</v>
      </c>
      <c r="L2276" s="199">
        <f t="shared" si="292"/>
        <v>0</v>
      </c>
      <c r="M2276" s="200">
        <f t="shared" si="293"/>
        <v>0</v>
      </c>
      <c r="O2276" s="77" t="b">
        <f t="shared" si="294"/>
        <v>0</v>
      </c>
      <c r="P2276" s="77" t="b">
        <f t="shared" si="295"/>
        <v>0</v>
      </c>
      <c r="Q2276" s="77" t="b">
        <f t="shared" si="296"/>
        <v>0</v>
      </c>
      <c r="R2276" s="77">
        <f t="shared" si="297"/>
        <v>0</v>
      </c>
      <c r="T2276" s="77">
        <v>2265</v>
      </c>
    </row>
    <row r="2277" spans="1:20" s="5" customFormat="1" hidden="1" outlineLevel="1">
      <c r="A2277" s="29"/>
      <c r="B2277" s="606">
        <v>400</v>
      </c>
      <c r="C2277" s="654" t="s">
        <v>2739</v>
      </c>
      <c r="D2277" s="109">
        <v>211</v>
      </c>
      <c r="E2277" s="147" t="s">
        <v>3095</v>
      </c>
      <c r="F2277" s="147" t="s">
        <v>3096</v>
      </c>
      <c r="G2277" s="904">
        <v>1</v>
      </c>
      <c r="H2277" s="32" t="s">
        <v>742</v>
      </c>
      <c r="I2277" s="348"/>
      <c r="J2277" s="521">
        <v>0</v>
      </c>
      <c r="K2277" s="58">
        <v>0</v>
      </c>
      <c r="L2277" s="199">
        <f t="shared" si="292"/>
        <v>0</v>
      </c>
      <c r="M2277" s="200">
        <f t="shared" si="293"/>
        <v>0</v>
      </c>
      <c r="O2277" s="77" t="b">
        <f t="shared" si="294"/>
        <v>0</v>
      </c>
      <c r="P2277" s="77" t="b">
        <f t="shared" si="295"/>
        <v>0</v>
      </c>
      <c r="Q2277" s="77" t="b">
        <f t="shared" si="296"/>
        <v>0</v>
      </c>
      <c r="R2277" s="77">
        <f t="shared" si="297"/>
        <v>0</v>
      </c>
      <c r="T2277" s="77">
        <v>2266</v>
      </c>
    </row>
    <row r="2278" spans="1:20" s="5" customFormat="1" hidden="1" outlineLevel="1">
      <c r="A2278" s="29"/>
      <c r="B2278" s="606">
        <v>400</v>
      </c>
      <c r="C2278" s="654" t="s">
        <v>2739</v>
      </c>
      <c r="D2278" s="109">
        <v>212</v>
      </c>
      <c r="E2278" s="147" t="s">
        <v>3097</v>
      </c>
      <c r="F2278" s="147" t="s">
        <v>3098</v>
      </c>
      <c r="G2278" s="904">
        <v>8</v>
      </c>
      <c r="H2278" s="32" t="s">
        <v>742</v>
      </c>
      <c r="I2278" s="348"/>
      <c r="J2278" s="521">
        <v>0</v>
      </c>
      <c r="K2278" s="58">
        <v>0</v>
      </c>
      <c r="L2278" s="199">
        <f t="shared" si="292"/>
        <v>0</v>
      </c>
      <c r="M2278" s="200">
        <f t="shared" si="293"/>
        <v>0</v>
      </c>
      <c r="O2278" s="77" t="b">
        <f t="shared" si="294"/>
        <v>0</v>
      </c>
      <c r="P2278" s="77" t="b">
        <f t="shared" si="295"/>
        <v>0</v>
      </c>
      <c r="Q2278" s="77" t="b">
        <f t="shared" si="296"/>
        <v>0</v>
      </c>
      <c r="R2278" s="77">
        <f t="shared" si="297"/>
        <v>0</v>
      </c>
      <c r="T2278" s="77">
        <v>2267</v>
      </c>
    </row>
    <row r="2279" spans="1:20" s="5" customFormat="1" hidden="1" outlineLevel="1">
      <c r="A2279" s="29"/>
      <c r="B2279" s="606">
        <v>400</v>
      </c>
      <c r="C2279" s="654" t="s">
        <v>2739</v>
      </c>
      <c r="D2279" s="109">
        <v>213</v>
      </c>
      <c r="E2279" s="147" t="s">
        <v>3099</v>
      </c>
      <c r="F2279" s="147" t="s">
        <v>3100</v>
      </c>
      <c r="G2279" s="904">
        <v>8</v>
      </c>
      <c r="H2279" s="32" t="s">
        <v>742</v>
      </c>
      <c r="I2279" s="348"/>
      <c r="J2279" s="521">
        <v>0</v>
      </c>
      <c r="K2279" s="58">
        <v>0</v>
      </c>
      <c r="L2279" s="199">
        <f t="shared" si="292"/>
        <v>0</v>
      </c>
      <c r="M2279" s="200">
        <f t="shared" si="293"/>
        <v>0</v>
      </c>
      <c r="O2279" s="77" t="b">
        <f t="shared" si="294"/>
        <v>0</v>
      </c>
      <c r="P2279" s="77" t="b">
        <f t="shared" si="295"/>
        <v>0</v>
      </c>
      <c r="Q2279" s="77" t="b">
        <f t="shared" si="296"/>
        <v>0</v>
      </c>
      <c r="R2279" s="77">
        <f t="shared" si="297"/>
        <v>0</v>
      </c>
      <c r="T2279" s="77">
        <v>2268</v>
      </c>
    </row>
    <row r="2280" spans="1:20" s="5" customFormat="1" hidden="1" outlineLevel="1">
      <c r="A2280" s="29"/>
      <c r="B2280" s="606">
        <v>400</v>
      </c>
      <c r="C2280" s="654" t="s">
        <v>2739</v>
      </c>
      <c r="D2280" s="109">
        <v>214</v>
      </c>
      <c r="E2280" s="147" t="s">
        <v>3101</v>
      </c>
      <c r="F2280" s="147" t="s">
        <v>3102</v>
      </c>
      <c r="G2280" s="904">
        <v>4</v>
      </c>
      <c r="H2280" s="32" t="s">
        <v>742</v>
      </c>
      <c r="I2280" s="348"/>
      <c r="J2280" s="521">
        <v>0</v>
      </c>
      <c r="K2280" s="58">
        <v>0</v>
      </c>
      <c r="L2280" s="199">
        <f t="shared" si="292"/>
        <v>0</v>
      </c>
      <c r="M2280" s="200">
        <f t="shared" si="293"/>
        <v>0</v>
      </c>
      <c r="O2280" s="77" t="b">
        <f t="shared" si="294"/>
        <v>0</v>
      </c>
      <c r="P2280" s="77" t="b">
        <f t="shared" si="295"/>
        <v>0</v>
      </c>
      <c r="Q2280" s="77" t="b">
        <f t="shared" si="296"/>
        <v>0</v>
      </c>
      <c r="R2280" s="77">
        <f t="shared" si="297"/>
        <v>0</v>
      </c>
      <c r="T2280" s="77">
        <v>2269</v>
      </c>
    </row>
    <row r="2281" spans="1:20" s="5" customFormat="1" hidden="1" outlineLevel="1">
      <c r="A2281" s="29"/>
      <c r="B2281" s="606">
        <v>400</v>
      </c>
      <c r="C2281" s="654" t="s">
        <v>2739</v>
      </c>
      <c r="D2281" s="109">
        <v>215</v>
      </c>
      <c r="E2281" s="147" t="s">
        <v>3103</v>
      </c>
      <c r="F2281" s="147" t="s">
        <v>3104</v>
      </c>
      <c r="G2281" s="904">
        <v>4</v>
      </c>
      <c r="H2281" s="32" t="s">
        <v>742</v>
      </c>
      <c r="I2281" s="348"/>
      <c r="J2281" s="521">
        <v>0</v>
      </c>
      <c r="K2281" s="58">
        <v>0</v>
      </c>
      <c r="L2281" s="199">
        <f t="shared" si="292"/>
        <v>0</v>
      </c>
      <c r="M2281" s="200">
        <f t="shared" si="293"/>
        <v>0</v>
      </c>
      <c r="O2281" s="77" t="b">
        <f t="shared" si="294"/>
        <v>0</v>
      </c>
      <c r="P2281" s="77" t="b">
        <f t="shared" si="295"/>
        <v>0</v>
      </c>
      <c r="Q2281" s="77" t="b">
        <f t="shared" si="296"/>
        <v>0</v>
      </c>
      <c r="R2281" s="77">
        <f t="shared" si="297"/>
        <v>0</v>
      </c>
      <c r="T2281" s="77">
        <v>2270</v>
      </c>
    </row>
    <row r="2282" spans="1:20" s="5" customFormat="1" hidden="1" outlineLevel="1">
      <c r="A2282" s="29"/>
      <c r="B2282" s="606">
        <v>400</v>
      </c>
      <c r="C2282" s="654" t="s">
        <v>2739</v>
      </c>
      <c r="D2282" s="109">
        <v>216</v>
      </c>
      <c r="E2282" s="147" t="s">
        <v>3031</v>
      </c>
      <c r="F2282" s="147" t="s">
        <v>3032</v>
      </c>
      <c r="G2282" s="904">
        <v>1</v>
      </c>
      <c r="H2282" s="32" t="s">
        <v>742</v>
      </c>
      <c r="I2282" s="348"/>
      <c r="J2282" s="521">
        <v>0</v>
      </c>
      <c r="K2282" s="58">
        <v>0</v>
      </c>
      <c r="L2282" s="199">
        <f t="shared" si="292"/>
        <v>0</v>
      </c>
      <c r="M2282" s="200">
        <f t="shared" si="293"/>
        <v>0</v>
      </c>
      <c r="O2282" s="77" t="b">
        <f t="shared" si="294"/>
        <v>0</v>
      </c>
      <c r="P2282" s="77" t="b">
        <f t="shared" si="295"/>
        <v>0</v>
      </c>
      <c r="Q2282" s="77" t="b">
        <f t="shared" si="296"/>
        <v>0</v>
      </c>
      <c r="R2282" s="77">
        <f t="shared" si="297"/>
        <v>0</v>
      </c>
      <c r="T2282" s="77">
        <v>2271</v>
      </c>
    </row>
    <row r="2283" spans="1:20" s="5" customFormat="1" hidden="1" outlineLevel="1">
      <c r="A2283" s="29"/>
      <c r="B2283" s="606">
        <v>400</v>
      </c>
      <c r="C2283" s="654" t="s">
        <v>2739</v>
      </c>
      <c r="D2283" s="109">
        <v>217</v>
      </c>
      <c r="E2283" s="147" t="s">
        <v>3105</v>
      </c>
      <c r="F2283" s="147" t="s">
        <v>3106</v>
      </c>
      <c r="G2283" s="904">
        <v>1</v>
      </c>
      <c r="H2283" s="32" t="s">
        <v>742</v>
      </c>
      <c r="I2283" s="348"/>
      <c r="J2283" s="521">
        <v>0</v>
      </c>
      <c r="K2283" s="58">
        <v>0</v>
      </c>
      <c r="L2283" s="199">
        <f t="shared" si="292"/>
        <v>0</v>
      </c>
      <c r="M2283" s="200">
        <f t="shared" si="293"/>
        <v>0</v>
      </c>
      <c r="O2283" s="77" t="b">
        <f t="shared" si="294"/>
        <v>0</v>
      </c>
      <c r="P2283" s="77" t="b">
        <f t="shared" si="295"/>
        <v>0</v>
      </c>
      <c r="Q2283" s="77" t="b">
        <f t="shared" si="296"/>
        <v>0</v>
      </c>
      <c r="R2283" s="77">
        <f t="shared" si="297"/>
        <v>0</v>
      </c>
      <c r="T2283" s="77">
        <v>2272</v>
      </c>
    </row>
    <row r="2284" spans="1:20" s="5" customFormat="1" hidden="1" outlineLevel="1">
      <c r="A2284" s="29"/>
      <c r="B2284" s="606">
        <v>400</v>
      </c>
      <c r="C2284" s="654" t="s">
        <v>2739</v>
      </c>
      <c r="D2284" s="109">
        <v>218</v>
      </c>
      <c r="E2284" s="147" t="s">
        <v>3107</v>
      </c>
      <c r="F2284" s="147" t="s">
        <v>3108</v>
      </c>
      <c r="G2284" s="904">
        <v>1</v>
      </c>
      <c r="H2284" s="32" t="s">
        <v>742</v>
      </c>
      <c r="I2284" s="348"/>
      <c r="J2284" s="521">
        <v>0</v>
      </c>
      <c r="K2284" s="58">
        <v>0</v>
      </c>
      <c r="L2284" s="199">
        <f t="shared" si="292"/>
        <v>0</v>
      </c>
      <c r="M2284" s="200">
        <f t="shared" si="293"/>
        <v>0</v>
      </c>
      <c r="O2284" s="77" t="b">
        <f t="shared" si="294"/>
        <v>0</v>
      </c>
      <c r="P2284" s="77" t="b">
        <f t="shared" si="295"/>
        <v>0</v>
      </c>
      <c r="Q2284" s="77" t="b">
        <f t="shared" si="296"/>
        <v>0</v>
      </c>
      <c r="R2284" s="77">
        <f t="shared" si="297"/>
        <v>0</v>
      </c>
      <c r="T2284" s="77">
        <v>2273</v>
      </c>
    </row>
    <row r="2285" spans="1:20" s="5" customFormat="1" hidden="1" outlineLevel="1">
      <c r="A2285" s="29"/>
      <c r="B2285" s="606">
        <v>400</v>
      </c>
      <c r="C2285" s="654" t="s">
        <v>2739</v>
      </c>
      <c r="D2285" s="109">
        <v>219</v>
      </c>
      <c r="E2285" s="147" t="s">
        <v>3109</v>
      </c>
      <c r="F2285" s="147" t="s">
        <v>3110</v>
      </c>
      <c r="G2285" s="904">
        <v>1</v>
      </c>
      <c r="H2285" s="32" t="s">
        <v>742</v>
      </c>
      <c r="I2285" s="348"/>
      <c r="J2285" s="521">
        <v>0</v>
      </c>
      <c r="K2285" s="58">
        <v>0</v>
      </c>
      <c r="L2285" s="199">
        <f t="shared" si="292"/>
        <v>0</v>
      </c>
      <c r="M2285" s="200">
        <f t="shared" si="293"/>
        <v>0</v>
      </c>
      <c r="O2285" s="77" t="b">
        <f t="shared" si="294"/>
        <v>0</v>
      </c>
      <c r="P2285" s="77" t="b">
        <f t="shared" si="295"/>
        <v>0</v>
      </c>
      <c r="Q2285" s="77" t="b">
        <f t="shared" si="296"/>
        <v>0</v>
      </c>
      <c r="R2285" s="77">
        <f t="shared" si="297"/>
        <v>0</v>
      </c>
      <c r="T2285" s="77">
        <v>2274</v>
      </c>
    </row>
    <row r="2286" spans="1:20" s="5" customFormat="1" hidden="1" outlineLevel="1">
      <c r="A2286" s="29"/>
      <c r="B2286" s="606">
        <v>400</v>
      </c>
      <c r="C2286" s="654" t="s">
        <v>2739</v>
      </c>
      <c r="D2286" s="109">
        <v>220</v>
      </c>
      <c r="E2286" s="147" t="s">
        <v>3111</v>
      </c>
      <c r="F2286" s="147" t="s">
        <v>3112</v>
      </c>
      <c r="G2286" s="904">
        <v>1</v>
      </c>
      <c r="H2286" s="32" t="s">
        <v>742</v>
      </c>
      <c r="I2286" s="348"/>
      <c r="J2286" s="521">
        <v>0</v>
      </c>
      <c r="K2286" s="58">
        <v>0</v>
      </c>
      <c r="L2286" s="199">
        <f t="shared" si="292"/>
        <v>0</v>
      </c>
      <c r="M2286" s="200">
        <f t="shared" si="293"/>
        <v>0</v>
      </c>
      <c r="O2286" s="77" t="b">
        <f t="shared" si="294"/>
        <v>0</v>
      </c>
      <c r="P2286" s="77" t="b">
        <f t="shared" si="295"/>
        <v>0</v>
      </c>
      <c r="Q2286" s="77" t="b">
        <f t="shared" si="296"/>
        <v>0</v>
      </c>
      <c r="R2286" s="77">
        <f t="shared" si="297"/>
        <v>0</v>
      </c>
      <c r="T2286" s="77">
        <v>2275</v>
      </c>
    </row>
    <row r="2287" spans="1:20" s="5" customFormat="1" hidden="1" outlineLevel="1">
      <c r="A2287" s="29"/>
      <c r="B2287" s="606">
        <v>400</v>
      </c>
      <c r="C2287" s="654" t="s">
        <v>2739</v>
      </c>
      <c r="D2287" s="109">
        <v>221</v>
      </c>
      <c r="E2287" s="147" t="s">
        <v>3113</v>
      </c>
      <c r="F2287" s="147" t="s">
        <v>3114</v>
      </c>
      <c r="G2287" s="904">
        <v>4</v>
      </c>
      <c r="H2287" s="32" t="s">
        <v>742</v>
      </c>
      <c r="I2287" s="348"/>
      <c r="J2287" s="521">
        <v>0</v>
      </c>
      <c r="K2287" s="58">
        <v>0</v>
      </c>
      <c r="L2287" s="199">
        <f t="shared" si="292"/>
        <v>0</v>
      </c>
      <c r="M2287" s="200">
        <f t="shared" si="293"/>
        <v>0</v>
      </c>
      <c r="O2287" s="77" t="b">
        <f t="shared" si="294"/>
        <v>0</v>
      </c>
      <c r="P2287" s="77" t="b">
        <f t="shared" si="295"/>
        <v>0</v>
      </c>
      <c r="Q2287" s="77" t="b">
        <f t="shared" si="296"/>
        <v>0</v>
      </c>
      <c r="R2287" s="77">
        <f t="shared" si="297"/>
        <v>0</v>
      </c>
      <c r="T2287" s="77">
        <v>2276</v>
      </c>
    </row>
    <row r="2288" spans="1:20" s="5" customFormat="1" hidden="1" outlineLevel="1">
      <c r="A2288" s="29"/>
      <c r="B2288" s="606">
        <v>400</v>
      </c>
      <c r="C2288" s="654" t="s">
        <v>2739</v>
      </c>
      <c r="D2288" s="109">
        <v>222</v>
      </c>
      <c r="E2288" s="147" t="s">
        <v>3115</v>
      </c>
      <c r="F2288" s="147" t="s">
        <v>3116</v>
      </c>
      <c r="G2288" s="904">
        <v>1</v>
      </c>
      <c r="H2288" s="32" t="s">
        <v>742</v>
      </c>
      <c r="I2288" s="348"/>
      <c r="J2288" s="521">
        <v>0</v>
      </c>
      <c r="K2288" s="58">
        <v>0</v>
      </c>
      <c r="L2288" s="199">
        <f t="shared" si="292"/>
        <v>0</v>
      </c>
      <c r="M2288" s="200">
        <f t="shared" si="293"/>
        <v>0</v>
      </c>
      <c r="O2288" s="77" t="b">
        <f t="shared" si="294"/>
        <v>0</v>
      </c>
      <c r="P2288" s="77" t="b">
        <f t="shared" si="295"/>
        <v>0</v>
      </c>
      <c r="Q2288" s="77" t="b">
        <f t="shared" si="296"/>
        <v>0</v>
      </c>
      <c r="R2288" s="77">
        <f t="shared" si="297"/>
        <v>0</v>
      </c>
      <c r="T2288" s="77">
        <v>2277</v>
      </c>
    </row>
    <row r="2289" spans="1:20" s="5" customFormat="1" hidden="1" outlineLevel="1">
      <c r="A2289" s="29"/>
      <c r="B2289" s="606">
        <v>400</v>
      </c>
      <c r="C2289" s="654" t="s">
        <v>2739</v>
      </c>
      <c r="D2289" s="109">
        <v>223</v>
      </c>
      <c r="E2289" s="147" t="s">
        <v>3117</v>
      </c>
      <c r="F2289" s="147" t="s">
        <v>3118</v>
      </c>
      <c r="G2289" s="904">
        <v>1</v>
      </c>
      <c r="H2289" s="32" t="s">
        <v>742</v>
      </c>
      <c r="I2289" s="348"/>
      <c r="J2289" s="521">
        <v>0</v>
      </c>
      <c r="K2289" s="58">
        <v>0</v>
      </c>
      <c r="L2289" s="199">
        <f t="shared" si="292"/>
        <v>0</v>
      </c>
      <c r="M2289" s="200">
        <f t="shared" si="293"/>
        <v>0</v>
      </c>
      <c r="O2289" s="77" t="b">
        <f t="shared" si="294"/>
        <v>0</v>
      </c>
      <c r="P2289" s="77" t="b">
        <f t="shared" si="295"/>
        <v>0</v>
      </c>
      <c r="Q2289" s="77" t="b">
        <f t="shared" si="296"/>
        <v>0</v>
      </c>
      <c r="R2289" s="77">
        <f t="shared" si="297"/>
        <v>0</v>
      </c>
      <c r="T2289" s="77">
        <v>2278</v>
      </c>
    </row>
    <row r="2290" spans="1:20" s="5" customFormat="1" hidden="1" outlineLevel="1">
      <c r="A2290" s="29"/>
      <c r="B2290" s="606">
        <v>400</v>
      </c>
      <c r="C2290" s="654" t="s">
        <v>2739</v>
      </c>
      <c r="D2290" s="109">
        <v>224</v>
      </c>
      <c r="E2290" s="147" t="s">
        <v>3119</v>
      </c>
      <c r="F2290" s="147" t="s">
        <v>3120</v>
      </c>
      <c r="G2290" s="904">
        <v>1</v>
      </c>
      <c r="H2290" s="32" t="s">
        <v>742</v>
      </c>
      <c r="I2290" s="348"/>
      <c r="J2290" s="521">
        <v>0</v>
      </c>
      <c r="K2290" s="58">
        <v>0</v>
      </c>
      <c r="L2290" s="199">
        <f t="shared" si="292"/>
        <v>0</v>
      </c>
      <c r="M2290" s="200">
        <f t="shared" si="293"/>
        <v>0</v>
      </c>
      <c r="O2290" s="77" t="b">
        <f t="shared" si="294"/>
        <v>0</v>
      </c>
      <c r="P2290" s="77" t="b">
        <f t="shared" si="295"/>
        <v>0</v>
      </c>
      <c r="Q2290" s="77" t="b">
        <f t="shared" si="296"/>
        <v>0</v>
      </c>
      <c r="R2290" s="77">
        <f t="shared" si="297"/>
        <v>0</v>
      </c>
      <c r="T2290" s="77">
        <v>2279</v>
      </c>
    </row>
    <row r="2291" spans="1:20" s="5" customFormat="1" hidden="1" outlineLevel="1">
      <c r="A2291" s="29"/>
      <c r="B2291" s="606">
        <v>400</v>
      </c>
      <c r="C2291" s="654" t="s">
        <v>2739</v>
      </c>
      <c r="D2291" s="109">
        <v>225</v>
      </c>
      <c r="E2291" s="147" t="s">
        <v>3121</v>
      </c>
      <c r="F2291" s="147" t="s">
        <v>3122</v>
      </c>
      <c r="G2291" s="904">
        <v>3</v>
      </c>
      <c r="H2291" s="32" t="s">
        <v>742</v>
      </c>
      <c r="I2291" s="348"/>
      <c r="J2291" s="521">
        <v>0</v>
      </c>
      <c r="K2291" s="58">
        <v>0</v>
      </c>
      <c r="L2291" s="199">
        <f t="shared" si="292"/>
        <v>0</v>
      </c>
      <c r="M2291" s="200">
        <f t="shared" si="293"/>
        <v>0</v>
      </c>
      <c r="O2291" s="77" t="b">
        <f t="shared" si="294"/>
        <v>0</v>
      </c>
      <c r="P2291" s="77" t="b">
        <f t="shared" si="295"/>
        <v>0</v>
      </c>
      <c r="Q2291" s="77" t="b">
        <f t="shared" si="296"/>
        <v>0</v>
      </c>
      <c r="R2291" s="77">
        <f t="shared" si="297"/>
        <v>0</v>
      </c>
      <c r="T2291" s="77">
        <v>2280</v>
      </c>
    </row>
    <row r="2292" spans="1:20" s="5" customFormat="1" hidden="1" outlineLevel="1">
      <c r="A2292" s="29"/>
      <c r="B2292" s="606">
        <v>400</v>
      </c>
      <c r="C2292" s="654" t="s">
        <v>2739</v>
      </c>
      <c r="D2292" s="109">
        <v>226</v>
      </c>
      <c r="E2292" s="147" t="s">
        <v>3123</v>
      </c>
      <c r="F2292" s="147" t="s">
        <v>3124</v>
      </c>
      <c r="G2292" s="904">
        <v>1</v>
      </c>
      <c r="H2292" s="32" t="s">
        <v>742</v>
      </c>
      <c r="I2292" s="348"/>
      <c r="J2292" s="521">
        <v>0</v>
      </c>
      <c r="K2292" s="58">
        <v>0</v>
      </c>
      <c r="L2292" s="199">
        <f t="shared" si="292"/>
        <v>0</v>
      </c>
      <c r="M2292" s="200">
        <f t="shared" si="293"/>
        <v>0</v>
      </c>
      <c r="O2292" s="77" t="b">
        <f t="shared" si="294"/>
        <v>0</v>
      </c>
      <c r="P2292" s="77" t="b">
        <f t="shared" si="295"/>
        <v>0</v>
      </c>
      <c r="Q2292" s="77" t="b">
        <f t="shared" si="296"/>
        <v>0</v>
      </c>
      <c r="R2292" s="77">
        <f t="shared" si="297"/>
        <v>0</v>
      </c>
      <c r="T2292" s="77">
        <v>2281</v>
      </c>
    </row>
    <row r="2293" spans="1:20" s="5" customFormat="1" hidden="1" outlineLevel="1">
      <c r="A2293" s="29"/>
      <c r="B2293" s="606">
        <v>400</v>
      </c>
      <c r="C2293" s="654" t="s">
        <v>2739</v>
      </c>
      <c r="D2293" s="109">
        <v>227</v>
      </c>
      <c r="E2293" s="147" t="s">
        <v>3125</v>
      </c>
      <c r="F2293" s="147" t="s">
        <v>3126</v>
      </c>
      <c r="G2293" s="904">
        <v>1</v>
      </c>
      <c r="H2293" s="32" t="s">
        <v>742</v>
      </c>
      <c r="I2293" s="348"/>
      <c r="J2293" s="521">
        <v>0</v>
      </c>
      <c r="K2293" s="58">
        <v>0</v>
      </c>
      <c r="L2293" s="199">
        <f t="shared" si="292"/>
        <v>0</v>
      </c>
      <c r="M2293" s="200">
        <f t="shared" si="293"/>
        <v>0</v>
      </c>
      <c r="O2293" s="77" t="b">
        <f t="shared" si="294"/>
        <v>0</v>
      </c>
      <c r="P2293" s="77" t="b">
        <f t="shared" si="295"/>
        <v>0</v>
      </c>
      <c r="Q2293" s="77" t="b">
        <f t="shared" si="296"/>
        <v>0</v>
      </c>
      <c r="R2293" s="77">
        <f t="shared" si="297"/>
        <v>0</v>
      </c>
      <c r="T2293" s="77">
        <v>2282</v>
      </c>
    </row>
    <row r="2294" spans="1:20" s="5" customFormat="1" hidden="1" outlineLevel="1">
      <c r="A2294" s="29"/>
      <c r="B2294" s="606">
        <v>400</v>
      </c>
      <c r="C2294" s="654" t="s">
        <v>2739</v>
      </c>
      <c r="D2294" s="109">
        <v>228</v>
      </c>
      <c r="E2294" s="147" t="s">
        <v>3127</v>
      </c>
      <c r="F2294" s="147" t="s">
        <v>3128</v>
      </c>
      <c r="G2294" s="904">
        <v>1</v>
      </c>
      <c r="H2294" s="32" t="s">
        <v>742</v>
      </c>
      <c r="I2294" s="348"/>
      <c r="J2294" s="521">
        <v>0</v>
      </c>
      <c r="K2294" s="58">
        <v>0</v>
      </c>
      <c r="L2294" s="199">
        <f t="shared" si="292"/>
        <v>0</v>
      </c>
      <c r="M2294" s="200">
        <f t="shared" si="293"/>
        <v>0</v>
      </c>
      <c r="O2294" s="77" t="b">
        <f t="shared" si="294"/>
        <v>0</v>
      </c>
      <c r="P2294" s="77" t="b">
        <f t="shared" si="295"/>
        <v>0</v>
      </c>
      <c r="Q2294" s="77" t="b">
        <f t="shared" si="296"/>
        <v>0</v>
      </c>
      <c r="R2294" s="77">
        <f t="shared" si="297"/>
        <v>0</v>
      </c>
      <c r="T2294" s="77">
        <v>2283</v>
      </c>
    </row>
    <row r="2295" spans="1:20" s="5" customFormat="1" hidden="1" outlineLevel="1">
      <c r="A2295" s="29"/>
      <c r="B2295" s="606">
        <v>400</v>
      </c>
      <c r="C2295" s="654" t="s">
        <v>2739</v>
      </c>
      <c r="D2295" s="109">
        <v>229</v>
      </c>
      <c r="E2295" s="147" t="s">
        <v>3129</v>
      </c>
      <c r="F2295" s="147" t="s">
        <v>3130</v>
      </c>
      <c r="G2295" s="904">
        <v>1</v>
      </c>
      <c r="H2295" s="32" t="s">
        <v>742</v>
      </c>
      <c r="I2295" s="348"/>
      <c r="J2295" s="521">
        <v>0</v>
      </c>
      <c r="K2295" s="58">
        <v>0</v>
      </c>
      <c r="L2295" s="199">
        <f t="shared" si="292"/>
        <v>0</v>
      </c>
      <c r="M2295" s="200">
        <f t="shared" si="293"/>
        <v>0</v>
      </c>
      <c r="O2295" s="77" t="b">
        <f t="shared" si="294"/>
        <v>0</v>
      </c>
      <c r="P2295" s="77" t="b">
        <f t="shared" si="295"/>
        <v>0</v>
      </c>
      <c r="Q2295" s="77" t="b">
        <f t="shared" si="296"/>
        <v>0</v>
      </c>
      <c r="R2295" s="77">
        <f t="shared" si="297"/>
        <v>0</v>
      </c>
      <c r="T2295" s="77">
        <v>2284</v>
      </c>
    </row>
    <row r="2296" spans="1:20" s="5" customFormat="1" hidden="1" outlineLevel="1">
      <c r="A2296" s="29"/>
      <c r="B2296" s="606">
        <v>400</v>
      </c>
      <c r="C2296" s="654" t="s">
        <v>2739</v>
      </c>
      <c r="D2296" s="109">
        <v>230</v>
      </c>
      <c r="E2296" s="147" t="s">
        <v>3131</v>
      </c>
      <c r="F2296" s="147" t="s">
        <v>3132</v>
      </c>
      <c r="G2296" s="904">
        <v>2</v>
      </c>
      <c r="H2296" s="32" t="s">
        <v>742</v>
      </c>
      <c r="I2296" s="348"/>
      <c r="J2296" s="521">
        <v>0</v>
      </c>
      <c r="K2296" s="58">
        <v>0</v>
      </c>
      <c r="L2296" s="199">
        <f t="shared" si="292"/>
        <v>0</v>
      </c>
      <c r="M2296" s="200">
        <f t="shared" si="293"/>
        <v>0</v>
      </c>
      <c r="O2296" s="77" t="b">
        <f t="shared" si="294"/>
        <v>0</v>
      </c>
      <c r="P2296" s="77" t="b">
        <f t="shared" si="295"/>
        <v>0</v>
      </c>
      <c r="Q2296" s="77" t="b">
        <f t="shared" si="296"/>
        <v>0</v>
      </c>
      <c r="R2296" s="77">
        <f t="shared" si="297"/>
        <v>0</v>
      </c>
      <c r="T2296" s="77">
        <v>2285</v>
      </c>
    </row>
    <row r="2297" spans="1:20" s="5" customFormat="1" hidden="1" outlineLevel="1">
      <c r="A2297" s="29"/>
      <c r="B2297" s="606">
        <v>400</v>
      </c>
      <c r="C2297" s="654" t="s">
        <v>2739</v>
      </c>
      <c r="D2297" s="109">
        <v>231</v>
      </c>
      <c r="E2297" s="147" t="s">
        <v>3133</v>
      </c>
      <c r="F2297" s="147" t="s">
        <v>3134</v>
      </c>
      <c r="G2297" s="904">
        <v>6</v>
      </c>
      <c r="H2297" s="32" t="s">
        <v>742</v>
      </c>
      <c r="I2297" s="348"/>
      <c r="J2297" s="521">
        <v>0</v>
      </c>
      <c r="K2297" s="58">
        <v>0</v>
      </c>
      <c r="L2297" s="199">
        <f t="shared" si="292"/>
        <v>0</v>
      </c>
      <c r="M2297" s="200">
        <f t="shared" si="293"/>
        <v>0</v>
      </c>
      <c r="O2297" s="77" t="b">
        <f t="shared" si="294"/>
        <v>0</v>
      </c>
      <c r="P2297" s="77" t="b">
        <f t="shared" si="295"/>
        <v>0</v>
      </c>
      <c r="Q2297" s="77" t="b">
        <f t="shared" si="296"/>
        <v>0</v>
      </c>
      <c r="R2297" s="77">
        <f t="shared" si="297"/>
        <v>0</v>
      </c>
      <c r="T2297" s="77">
        <v>2286</v>
      </c>
    </row>
    <row r="2298" spans="1:20" s="5" customFormat="1" hidden="1" outlineLevel="1">
      <c r="A2298" s="29"/>
      <c r="B2298" s="606">
        <v>400</v>
      </c>
      <c r="C2298" s="654" t="s">
        <v>2739</v>
      </c>
      <c r="D2298" s="109">
        <v>232</v>
      </c>
      <c r="E2298" s="147" t="s">
        <v>3135</v>
      </c>
      <c r="F2298" s="147" t="s">
        <v>3136</v>
      </c>
      <c r="G2298" s="904">
        <v>2</v>
      </c>
      <c r="H2298" s="32" t="s">
        <v>742</v>
      </c>
      <c r="I2298" s="348"/>
      <c r="J2298" s="521">
        <v>0</v>
      </c>
      <c r="K2298" s="58">
        <v>0</v>
      </c>
      <c r="L2298" s="199">
        <f t="shared" si="292"/>
        <v>0</v>
      </c>
      <c r="M2298" s="200">
        <f t="shared" si="293"/>
        <v>0</v>
      </c>
      <c r="O2298" s="77" t="b">
        <f t="shared" si="294"/>
        <v>0</v>
      </c>
      <c r="P2298" s="77" t="b">
        <f t="shared" si="295"/>
        <v>0</v>
      </c>
      <c r="Q2298" s="77" t="b">
        <f t="shared" si="296"/>
        <v>0</v>
      </c>
      <c r="R2298" s="77">
        <f t="shared" si="297"/>
        <v>0</v>
      </c>
      <c r="T2298" s="77">
        <v>2287</v>
      </c>
    </row>
    <row r="2299" spans="1:20" s="5" customFormat="1" hidden="1" outlineLevel="1">
      <c r="A2299" s="29"/>
      <c r="B2299" s="606">
        <v>400</v>
      </c>
      <c r="C2299" s="654" t="s">
        <v>2739</v>
      </c>
      <c r="D2299" s="109">
        <v>233</v>
      </c>
      <c r="E2299" s="147" t="s">
        <v>3137</v>
      </c>
      <c r="F2299" s="147" t="s">
        <v>3138</v>
      </c>
      <c r="G2299" s="904">
        <v>3</v>
      </c>
      <c r="H2299" s="32" t="s">
        <v>742</v>
      </c>
      <c r="I2299" s="348"/>
      <c r="J2299" s="521">
        <v>0</v>
      </c>
      <c r="K2299" s="58">
        <v>0</v>
      </c>
      <c r="L2299" s="199">
        <f t="shared" si="292"/>
        <v>0</v>
      </c>
      <c r="M2299" s="200">
        <f t="shared" si="293"/>
        <v>0</v>
      </c>
      <c r="O2299" s="77" t="b">
        <f t="shared" si="294"/>
        <v>0</v>
      </c>
      <c r="P2299" s="77" t="b">
        <f t="shared" si="295"/>
        <v>0</v>
      </c>
      <c r="Q2299" s="77" t="b">
        <f t="shared" si="296"/>
        <v>0</v>
      </c>
      <c r="R2299" s="77">
        <f t="shared" si="297"/>
        <v>0</v>
      </c>
      <c r="T2299" s="77">
        <v>2288</v>
      </c>
    </row>
    <row r="2300" spans="1:20" s="5" customFormat="1" hidden="1" outlineLevel="1">
      <c r="A2300" s="29"/>
      <c r="B2300" s="606">
        <v>400</v>
      </c>
      <c r="C2300" s="654" t="s">
        <v>2739</v>
      </c>
      <c r="D2300" s="109">
        <v>234</v>
      </c>
      <c r="E2300" s="147" t="s">
        <v>3139</v>
      </c>
      <c r="F2300" s="147" t="s">
        <v>3140</v>
      </c>
      <c r="G2300" s="904">
        <v>5</v>
      </c>
      <c r="H2300" s="32" t="s">
        <v>742</v>
      </c>
      <c r="I2300" s="348"/>
      <c r="J2300" s="521">
        <v>0</v>
      </c>
      <c r="K2300" s="58">
        <v>0</v>
      </c>
      <c r="L2300" s="199">
        <f t="shared" si="292"/>
        <v>0</v>
      </c>
      <c r="M2300" s="200">
        <f t="shared" si="293"/>
        <v>0</v>
      </c>
      <c r="O2300" s="77" t="b">
        <f t="shared" si="294"/>
        <v>0</v>
      </c>
      <c r="P2300" s="77" t="b">
        <f t="shared" si="295"/>
        <v>0</v>
      </c>
      <c r="Q2300" s="77" t="b">
        <f t="shared" si="296"/>
        <v>0</v>
      </c>
      <c r="R2300" s="77">
        <f t="shared" si="297"/>
        <v>0</v>
      </c>
      <c r="T2300" s="77">
        <v>2289</v>
      </c>
    </row>
    <row r="2301" spans="1:20" s="5" customFormat="1" hidden="1" outlineLevel="1">
      <c r="A2301" s="29"/>
      <c r="B2301" s="606">
        <v>400</v>
      </c>
      <c r="C2301" s="654" t="s">
        <v>2739</v>
      </c>
      <c r="D2301" s="109">
        <v>235</v>
      </c>
      <c r="E2301" s="147" t="s">
        <v>3141</v>
      </c>
      <c r="F2301" s="147" t="s">
        <v>3142</v>
      </c>
      <c r="G2301" s="904">
        <v>2</v>
      </c>
      <c r="H2301" s="32" t="s">
        <v>742</v>
      </c>
      <c r="I2301" s="348"/>
      <c r="J2301" s="521">
        <v>0</v>
      </c>
      <c r="K2301" s="58">
        <v>0</v>
      </c>
      <c r="L2301" s="199">
        <f t="shared" si="292"/>
        <v>0</v>
      </c>
      <c r="M2301" s="200">
        <f t="shared" si="293"/>
        <v>0</v>
      </c>
      <c r="O2301" s="77" t="b">
        <f t="shared" si="294"/>
        <v>0</v>
      </c>
      <c r="P2301" s="77" t="b">
        <f t="shared" si="295"/>
        <v>0</v>
      </c>
      <c r="Q2301" s="77" t="b">
        <f t="shared" si="296"/>
        <v>0</v>
      </c>
      <c r="R2301" s="77">
        <f t="shared" si="297"/>
        <v>0</v>
      </c>
      <c r="T2301" s="77">
        <v>2290</v>
      </c>
    </row>
    <row r="2302" spans="1:20" s="5" customFormat="1" hidden="1" outlineLevel="1">
      <c r="A2302" s="29"/>
      <c r="B2302" s="606">
        <v>400</v>
      </c>
      <c r="C2302" s="654" t="s">
        <v>2739</v>
      </c>
      <c r="D2302" s="109">
        <v>236</v>
      </c>
      <c r="E2302" s="147" t="s">
        <v>3143</v>
      </c>
      <c r="F2302" s="147" t="s">
        <v>3144</v>
      </c>
      <c r="G2302" s="904">
        <v>1</v>
      </c>
      <c r="H2302" s="32" t="s">
        <v>742</v>
      </c>
      <c r="I2302" s="348"/>
      <c r="J2302" s="521">
        <v>0</v>
      </c>
      <c r="K2302" s="58">
        <v>0</v>
      </c>
      <c r="L2302" s="199">
        <f t="shared" si="292"/>
        <v>0</v>
      </c>
      <c r="M2302" s="200">
        <f t="shared" si="293"/>
        <v>0</v>
      </c>
      <c r="O2302" s="77" t="b">
        <f t="shared" si="294"/>
        <v>0</v>
      </c>
      <c r="P2302" s="77" t="b">
        <f t="shared" si="295"/>
        <v>0</v>
      </c>
      <c r="Q2302" s="77" t="b">
        <f t="shared" si="296"/>
        <v>0</v>
      </c>
      <c r="R2302" s="77">
        <f t="shared" si="297"/>
        <v>0</v>
      </c>
      <c r="T2302" s="77">
        <v>2291</v>
      </c>
    </row>
    <row r="2303" spans="1:20" s="5" customFormat="1" hidden="1" outlineLevel="1">
      <c r="A2303" s="29"/>
      <c r="B2303" s="606">
        <v>400</v>
      </c>
      <c r="C2303" s="654" t="s">
        <v>2739</v>
      </c>
      <c r="D2303" s="109">
        <v>237</v>
      </c>
      <c r="E2303" s="147" t="s">
        <v>3145</v>
      </c>
      <c r="F2303" s="147" t="s">
        <v>3146</v>
      </c>
      <c r="G2303" s="904">
        <v>2</v>
      </c>
      <c r="H2303" s="32" t="s">
        <v>742</v>
      </c>
      <c r="I2303" s="348"/>
      <c r="J2303" s="521">
        <v>0</v>
      </c>
      <c r="K2303" s="58">
        <v>0</v>
      </c>
      <c r="L2303" s="199">
        <f t="shared" si="292"/>
        <v>0</v>
      </c>
      <c r="M2303" s="200">
        <f t="shared" si="293"/>
        <v>0</v>
      </c>
      <c r="O2303" s="77" t="b">
        <f t="shared" si="294"/>
        <v>0</v>
      </c>
      <c r="P2303" s="77" t="b">
        <f t="shared" si="295"/>
        <v>0</v>
      </c>
      <c r="Q2303" s="77" t="b">
        <f t="shared" si="296"/>
        <v>0</v>
      </c>
      <c r="R2303" s="77">
        <f t="shared" si="297"/>
        <v>0</v>
      </c>
      <c r="T2303" s="77">
        <v>2292</v>
      </c>
    </row>
    <row r="2304" spans="1:20" s="5" customFormat="1" hidden="1" outlineLevel="1">
      <c r="A2304" s="29"/>
      <c r="B2304" s="606">
        <v>400</v>
      </c>
      <c r="C2304" s="654" t="s">
        <v>2739</v>
      </c>
      <c r="D2304" s="109">
        <v>238</v>
      </c>
      <c r="E2304" s="147" t="s">
        <v>3147</v>
      </c>
      <c r="F2304" s="147" t="s">
        <v>3148</v>
      </c>
      <c r="G2304" s="904">
        <v>2</v>
      </c>
      <c r="H2304" s="32" t="s">
        <v>742</v>
      </c>
      <c r="I2304" s="348"/>
      <c r="J2304" s="521">
        <v>0</v>
      </c>
      <c r="K2304" s="58">
        <v>0</v>
      </c>
      <c r="L2304" s="199">
        <f t="shared" si="292"/>
        <v>0</v>
      </c>
      <c r="M2304" s="200">
        <f t="shared" si="293"/>
        <v>0</v>
      </c>
      <c r="O2304" s="77" t="b">
        <f t="shared" si="294"/>
        <v>0</v>
      </c>
      <c r="P2304" s="77" t="b">
        <f t="shared" si="295"/>
        <v>0</v>
      </c>
      <c r="Q2304" s="77" t="b">
        <f t="shared" si="296"/>
        <v>0</v>
      </c>
      <c r="R2304" s="77">
        <f t="shared" si="297"/>
        <v>0</v>
      </c>
      <c r="T2304" s="77">
        <v>2293</v>
      </c>
    </row>
    <row r="2305" spans="1:20" s="5" customFormat="1" hidden="1" outlineLevel="1">
      <c r="A2305" s="29"/>
      <c r="B2305" s="606">
        <v>400</v>
      </c>
      <c r="C2305" s="654" t="s">
        <v>2739</v>
      </c>
      <c r="D2305" s="109">
        <v>239</v>
      </c>
      <c r="E2305" s="147" t="s">
        <v>3149</v>
      </c>
      <c r="F2305" s="147" t="s">
        <v>3150</v>
      </c>
      <c r="G2305" s="904">
        <v>2</v>
      </c>
      <c r="H2305" s="32" t="s">
        <v>742</v>
      </c>
      <c r="I2305" s="348"/>
      <c r="J2305" s="521">
        <v>0</v>
      </c>
      <c r="K2305" s="58">
        <v>0</v>
      </c>
      <c r="L2305" s="199">
        <f t="shared" si="292"/>
        <v>0</v>
      </c>
      <c r="M2305" s="200">
        <f t="shared" si="293"/>
        <v>0</v>
      </c>
      <c r="O2305" s="77" t="b">
        <f t="shared" si="294"/>
        <v>0</v>
      </c>
      <c r="P2305" s="77" t="b">
        <f t="shared" si="295"/>
        <v>0</v>
      </c>
      <c r="Q2305" s="77" t="b">
        <f t="shared" si="296"/>
        <v>0</v>
      </c>
      <c r="R2305" s="77">
        <f t="shared" si="297"/>
        <v>0</v>
      </c>
      <c r="T2305" s="77">
        <v>2294</v>
      </c>
    </row>
    <row r="2306" spans="1:20" s="5" customFormat="1" hidden="1" outlineLevel="1">
      <c r="A2306" s="29"/>
      <c r="B2306" s="606">
        <v>400</v>
      </c>
      <c r="C2306" s="654" t="s">
        <v>2739</v>
      </c>
      <c r="D2306" s="109">
        <v>240</v>
      </c>
      <c r="E2306" s="147" t="s">
        <v>3151</v>
      </c>
      <c r="F2306" s="147" t="s">
        <v>3152</v>
      </c>
      <c r="G2306" s="904">
        <v>1</v>
      </c>
      <c r="H2306" s="32" t="s">
        <v>742</v>
      </c>
      <c r="I2306" s="348"/>
      <c r="J2306" s="521">
        <v>0</v>
      </c>
      <c r="K2306" s="58">
        <v>0</v>
      </c>
      <c r="L2306" s="199">
        <f t="shared" si="292"/>
        <v>0</v>
      </c>
      <c r="M2306" s="200">
        <f t="shared" si="293"/>
        <v>0</v>
      </c>
      <c r="O2306" s="77" t="b">
        <f t="shared" si="294"/>
        <v>0</v>
      </c>
      <c r="P2306" s="77" t="b">
        <f t="shared" si="295"/>
        <v>0</v>
      </c>
      <c r="Q2306" s="77" t="b">
        <f t="shared" si="296"/>
        <v>0</v>
      </c>
      <c r="R2306" s="77">
        <f t="shared" si="297"/>
        <v>0</v>
      </c>
      <c r="T2306" s="77">
        <v>2295</v>
      </c>
    </row>
    <row r="2307" spans="1:20" s="5" customFormat="1" hidden="1" outlineLevel="1">
      <c r="A2307" s="29"/>
      <c r="B2307" s="606">
        <v>400</v>
      </c>
      <c r="C2307" s="654" t="s">
        <v>2739</v>
      </c>
      <c r="D2307" s="109">
        <v>241</v>
      </c>
      <c r="E2307" s="147" t="s">
        <v>3153</v>
      </c>
      <c r="F2307" s="147" t="s">
        <v>3154</v>
      </c>
      <c r="G2307" s="904">
        <v>9</v>
      </c>
      <c r="H2307" s="32" t="s">
        <v>742</v>
      </c>
      <c r="I2307" s="348"/>
      <c r="J2307" s="521">
        <v>0</v>
      </c>
      <c r="K2307" s="58">
        <v>0</v>
      </c>
      <c r="L2307" s="199">
        <f t="shared" si="292"/>
        <v>0</v>
      </c>
      <c r="M2307" s="200">
        <f t="shared" si="293"/>
        <v>0</v>
      </c>
      <c r="O2307" s="77" t="b">
        <f t="shared" si="294"/>
        <v>0</v>
      </c>
      <c r="P2307" s="77" t="b">
        <f t="shared" si="295"/>
        <v>0</v>
      </c>
      <c r="Q2307" s="77" t="b">
        <f t="shared" si="296"/>
        <v>0</v>
      </c>
      <c r="R2307" s="77">
        <f t="shared" si="297"/>
        <v>0</v>
      </c>
      <c r="T2307" s="77">
        <v>2296</v>
      </c>
    </row>
    <row r="2308" spans="1:20" s="5" customFormat="1" hidden="1" outlineLevel="1">
      <c r="A2308" s="29"/>
      <c r="B2308" s="606">
        <v>400</v>
      </c>
      <c r="C2308" s="654" t="s">
        <v>2739</v>
      </c>
      <c r="D2308" s="109">
        <v>242</v>
      </c>
      <c r="E2308" s="147" t="s">
        <v>3155</v>
      </c>
      <c r="F2308" s="147" t="s">
        <v>3156</v>
      </c>
      <c r="G2308" s="904">
        <v>9</v>
      </c>
      <c r="H2308" s="32" t="s">
        <v>742</v>
      </c>
      <c r="I2308" s="348"/>
      <c r="J2308" s="521">
        <v>0</v>
      </c>
      <c r="K2308" s="58">
        <v>0</v>
      </c>
      <c r="L2308" s="199">
        <f t="shared" si="292"/>
        <v>0</v>
      </c>
      <c r="M2308" s="200">
        <f t="shared" si="293"/>
        <v>0</v>
      </c>
      <c r="O2308" s="77" t="b">
        <f t="shared" si="294"/>
        <v>0</v>
      </c>
      <c r="P2308" s="77" t="b">
        <f t="shared" si="295"/>
        <v>0</v>
      </c>
      <c r="Q2308" s="77" t="b">
        <f t="shared" si="296"/>
        <v>0</v>
      </c>
      <c r="R2308" s="77">
        <f t="shared" si="297"/>
        <v>0</v>
      </c>
      <c r="T2308" s="77">
        <v>2297</v>
      </c>
    </row>
    <row r="2309" spans="1:20" s="55" customFormat="1" hidden="1" outlineLevel="1">
      <c r="A2309" s="29"/>
      <c r="B2309" s="606">
        <v>400</v>
      </c>
      <c r="C2309" s="654" t="s">
        <v>2739</v>
      </c>
      <c r="D2309" s="109">
        <v>243</v>
      </c>
      <c r="E2309" s="147" t="s">
        <v>3157</v>
      </c>
      <c r="F2309" s="147" t="s">
        <v>3158</v>
      </c>
      <c r="G2309" s="904">
        <v>18</v>
      </c>
      <c r="H2309" s="32" t="s">
        <v>742</v>
      </c>
      <c r="I2309" s="348"/>
      <c r="J2309" s="521">
        <v>0</v>
      </c>
      <c r="K2309" s="58">
        <v>0</v>
      </c>
      <c r="L2309" s="199">
        <f t="shared" si="292"/>
        <v>0</v>
      </c>
      <c r="M2309" s="200">
        <f t="shared" si="293"/>
        <v>0</v>
      </c>
      <c r="O2309" s="77" t="b">
        <f t="shared" si="294"/>
        <v>0</v>
      </c>
      <c r="P2309" s="77" t="b">
        <f t="shared" si="295"/>
        <v>0</v>
      </c>
      <c r="Q2309" s="77" t="b">
        <f t="shared" si="296"/>
        <v>0</v>
      </c>
      <c r="R2309" s="77">
        <f t="shared" si="297"/>
        <v>0</v>
      </c>
      <c r="T2309" s="77">
        <v>2298</v>
      </c>
    </row>
    <row r="2310" spans="1:20" s="5" customFormat="1" hidden="1" outlineLevel="1">
      <c r="A2310" s="29"/>
      <c r="B2310" s="606">
        <v>400</v>
      </c>
      <c r="C2310" s="654" t="s">
        <v>2739</v>
      </c>
      <c r="D2310" s="109"/>
      <c r="E2310" s="148" t="s">
        <v>3159</v>
      </c>
      <c r="F2310" s="148" t="s">
        <v>3160</v>
      </c>
      <c r="G2310" s="904"/>
      <c r="H2310" s="32"/>
      <c r="I2310" s="348"/>
      <c r="J2310" s="521"/>
      <c r="K2310" s="58"/>
      <c r="L2310" s="58"/>
      <c r="M2310" s="522"/>
      <c r="O2310" s="77" t="b">
        <f t="shared" si="294"/>
        <v>1</v>
      </c>
      <c r="P2310" s="77" t="b">
        <f t="shared" si="295"/>
        <v>1</v>
      </c>
      <c r="Q2310" s="77" t="b">
        <f t="shared" si="296"/>
        <v>1</v>
      </c>
      <c r="R2310" s="77">
        <f t="shared" si="297"/>
        <v>0</v>
      </c>
      <c r="T2310" s="77">
        <v>2299</v>
      </c>
    </row>
    <row r="2311" spans="1:20" s="5" customFormat="1" hidden="1" outlineLevel="1">
      <c r="A2311" s="29"/>
      <c r="B2311" s="606">
        <v>400</v>
      </c>
      <c r="C2311" s="654" t="s">
        <v>2739</v>
      </c>
      <c r="D2311" s="109">
        <v>244</v>
      </c>
      <c r="E2311" s="147" t="s">
        <v>2784</v>
      </c>
      <c r="F2311" s="147" t="s">
        <v>2784</v>
      </c>
      <c r="G2311" s="904">
        <v>6</v>
      </c>
      <c r="H2311" s="32" t="s">
        <v>725</v>
      </c>
      <c r="I2311" s="348"/>
      <c r="J2311" s="521">
        <v>0</v>
      </c>
      <c r="K2311" s="58">
        <v>0</v>
      </c>
      <c r="L2311" s="199">
        <f>J2311+K2311</f>
        <v>0</v>
      </c>
      <c r="M2311" s="200">
        <f>L2311*(G2311+I2311)</f>
        <v>0</v>
      </c>
      <c r="O2311" s="77" t="b">
        <f t="shared" si="294"/>
        <v>0</v>
      </c>
      <c r="P2311" s="77" t="b">
        <f t="shared" si="295"/>
        <v>0</v>
      </c>
      <c r="Q2311" s="77" t="b">
        <f t="shared" si="296"/>
        <v>0</v>
      </c>
      <c r="R2311" s="77">
        <f t="shared" si="297"/>
        <v>0</v>
      </c>
      <c r="T2311" s="77">
        <v>2300</v>
      </c>
    </row>
    <row r="2312" spans="1:20" s="5" customFormat="1" hidden="1" outlineLevel="1">
      <c r="A2312" s="29"/>
      <c r="B2312" s="606">
        <v>400</v>
      </c>
      <c r="C2312" s="654" t="s">
        <v>2739</v>
      </c>
      <c r="D2312" s="109">
        <v>245</v>
      </c>
      <c r="E2312" s="147" t="s">
        <v>2785</v>
      </c>
      <c r="F2312" s="147" t="s">
        <v>2785</v>
      </c>
      <c r="G2312" s="904">
        <v>12</v>
      </c>
      <c r="H2312" s="32" t="s">
        <v>725</v>
      </c>
      <c r="I2312" s="348"/>
      <c r="J2312" s="521">
        <v>0</v>
      </c>
      <c r="K2312" s="58">
        <v>0</v>
      </c>
      <c r="L2312" s="199">
        <f>J2312+K2312</f>
        <v>0</v>
      </c>
      <c r="M2312" s="200">
        <f>L2312*(G2312+I2312)</f>
        <v>0</v>
      </c>
      <c r="O2312" s="77" t="b">
        <f t="shared" si="294"/>
        <v>0</v>
      </c>
      <c r="P2312" s="77" t="b">
        <f t="shared" si="295"/>
        <v>0</v>
      </c>
      <c r="Q2312" s="77" t="b">
        <f t="shared" si="296"/>
        <v>0</v>
      </c>
      <c r="R2312" s="77">
        <f t="shared" si="297"/>
        <v>0</v>
      </c>
      <c r="T2312" s="77">
        <v>2301</v>
      </c>
    </row>
    <row r="2313" spans="1:20" s="5" customFormat="1" hidden="1" outlineLevel="1">
      <c r="A2313" s="29"/>
      <c r="B2313" s="606">
        <v>400</v>
      </c>
      <c r="C2313" s="654" t="s">
        <v>2739</v>
      </c>
      <c r="D2313" s="109">
        <v>246</v>
      </c>
      <c r="E2313" s="147" t="s">
        <v>2786</v>
      </c>
      <c r="F2313" s="147" t="s">
        <v>2786</v>
      </c>
      <c r="G2313" s="904">
        <v>26</v>
      </c>
      <c r="H2313" s="32" t="s">
        <v>725</v>
      </c>
      <c r="I2313" s="348"/>
      <c r="J2313" s="521">
        <v>0</v>
      </c>
      <c r="K2313" s="58">
        <v>0</v>
      </c>
      <c r="L2313" s="199">
        <f>J2313+K2313</f>
        <v>0</v>
      </c>
      <c r="M2313" s="200">
        <f>L2313*(G2313+I2313)</f>
        <v>0</v>
      </c>
      <c r="O2313" s="77" t="b">
        <f t="shared" si="294"/>
        <v>0</v>
      </c>
      <c r="P2313" s="77" t="b">
        <f t="shared" si="295"/>
        <v>0</v>
      </c>
      <c r="Q2313" s="77" t="b">
        <f t="shared" si="296"/>
        <v>0</v>
      </c>
      <c r="R2313" s="77">
        <f t="shared" si="297"/>
        <v>0</v>
      </c>
      <c r="T2313" s="77">
        <v>2302</v>
      </c>
    </row>
    <row r="2314" spans="1:20" s="5" customFormat="1" hidden="1" outlineLevel="1">
      <c r="A2314" s="29"/>
      <c r="B2314" s="606">
        <v>400</v>
      </c>
      <c r="C2314" s="654" t="s">
        <v>2739</v>
      </c>
      <c r="D2314" s="109">
        <v>247</v>
      </c>
      <c r="E2314" s="147" t="s">
        <v>2787</v>
      </c>
      <c r="F2314" s="147" t="s">
        <v>2787</v>
      </c>
      <c r="G2314" s="904">
        <v>39</v>
      </c>
      <c r="H2314" s="32" t="s">
        <v>725</v>
      </c>
      <c r="I2314" s="348"/>
      <c r="J2314" s="521">
        <v>0</v>
      </c>
      <c r="K2314" s="58">
        <v>0</v>
      </c>
      <c r="L2314" s="199">
        <f>J2314+K2314</f>
        <v>0</v>
      </c>
      <c r="M2314" s="200">
        <f>L2314*(G2314+I2314)</f>
        <v>0</v>
      </c>
      <c r="O2314" s="77" t="b">
        <f t="shared" si="294"/>
        <v>0</v>
      </c>
      <c r="P2314" s="77" t="b">
        <f t="shared" si="295"/>
        <v>0</v>
      </c>
      <c r="Q2314" s="77" t="b">
        <f t="shared" si="296"/>
        <v>0</v>
      </c>
      <c r="R2314" s="77">
        <f t="shared" si="297"/>
        <v>0</v>
      </c>
      <c r="T2314" s="77">
        <v>2303</v>
      </c>
    </row>
    <row r="2315" spans="1:20" s="5" customFormat="1" hidden="1" outlineLevel="1">
      <c r="A2315" s="29"/>
      <c r="B2315" s="606">
        <v>400</v>
      </c>
      <c r="C2315" s="654" t="s">
        <v>2739</v>
      </c>
      <c r="D2315" s="109">
        <v>248</v>
      </c>
      <c r="E2315" s="147" t="s">
        <v>2788</v>
      </c>
      <c r="F2315" s="147" t="s">
        <v>2788</v>
      </c>
      <c r="G2315" s="904">
        <v>75</v>
      </c>
      <c r="H2315" s="32" t="s">
        <v>725</v>
      </c>
      <c r="I2315" s="315"/>
      <c r="J2315" s="521">
        <v>0</v>
      </c>
      <c r="K2315" s="58">
        <v>0</v>
      </c>
      <c r="L2315" s="199">
        <f>J2315+K2315</f>
        <v>0</v>
      </c>
      <c r="M2315" s="200">
        <f>L2315*(G2315+I2315)</f>
        <v>0</v>
      </c>
      <c r="O2315" s="77" t="b">
        <f t="shared" si="294"/>
        <v>0</v>
      </c>
      <c r="P2315" s="77" t="b">
        <f t="shared" si="295"/>
        <v>0</v>
      </c>
      <c r="Q2315" s="77" t="b">
        <f t="shared" si="296"/>
        <v>0</v>
      </c>
      <c r="R2315" s="77">
        <f t="shared" si="297"/>
        <v>0</v>
      </c>
      <c r="T2315" s="77">
        <v>2304</v>
      </c>
    </row>
    <row r="2316" spans="1:20" s="5" customFormat="1" ht="393.75" hidden="1" outlineLevel="1">
      <c r="A2316" s="29" t="s">
        <v>5251</v>
      </c>
      <c r="B2316" s="606">
        <v>400</v>
      </c>
      <c r="C2316" s="654" t="s">
        <v>2739</v>
      </c>
      <c r="D2316" s="109"/>
      <c r="E2316" s="148" t="s">
        <v>5481</v>
      </c>
      <c r="F2316" s="525" t="s">
        <v>5482</v>
      </c>
      <c r="G2316" s="904"/>
      <c r="H2316" s="32"/>
      <c r="I2316" s="348"/>
      <c r="J2316" s="521"/>
      <c r="K2316" s="58"/>
      <c r="L2316" s="58"/>
      <c r="M2316" s="522"/>
      <c r="O2316" s="77" t="b">
        <f t="shared" si="294"/>
        <v>1</v>
      </c>
      <c r="P2316" s="77" t="b">
        <f t="shared" si="295"/>
        <v>1</v>
      </c>
      <c r="Q2316" s="77" t="b">
        <f t="shared" si="296"/>
        <v>1</v>
      </c>
      <c r="R2316" s="77">
        <f t="shared" si="297"/>
        <v>0</v>
      </c>
      <c r="T2316" s="77">
        <v>2305</v>
      </c>
    </row>
    <row r="2317" spans="1:20" s="5" customFormat="1" hidden="1" outlineLevel="1">
      <c r="A2317" s="29"/>
      <c r="B2317" s="606">
        <v>400</v>
      </c>
      <c r="C2317" s="654" t="s">
        <v>2739</v>
      </c>
      <c r="D2317" s="109"/>
      <c r="E2317" s="148" t="s">
        <v>3161</v>
      </c>
      <c r="F2317" s="148" t="s">
        <v>3162</v>
      </c>
      <c r="G2317" s="904"/>
      <c r="H2317" s="32"/>
      <c r="I2317" s="348"/>
      <c r="J2317" s="521"/>
      <c r="K2317" s="58"/>
      <c r="L2317" s="58"/>
      <c r="M2317" s="522"/>
      <c r="O2317" s="77" t="b">
        <f t="shared" si="294"/>
        <v>1</v>
      </c>
      <c r="P2317" s="77" t="b">
        <f t="shared" si="295"/>
        <v>1</v>
      </c>
      <c r="Q2317" s="77" t="b">
        <f t="shared" si="296"/>
        <v>1</v>
      </c>
      <c r="R2317" s="77">
        <f t="shared" si="297"/>
        <v>0</v>
      </c>
      <c r="T2317" s="77">
        <v>2306</v>
      </c>
    </row>
    <row r="2318" spans="1:20" s="5" customFormat="1" hidden="1" outlineLevel="1">
      <c r="A2318" s="29"/>
      <c r="B2318" s="606">
        <v>400</v>
      </c>
      <c r="C2318" s="654" t="s">
        <v>2739</v>
      </c>
      <c r="D2318" s="109">
        <v>249</v>
      </c>
      <c r="E2318" s="147" t="s">
        <v>2746</v>
      </c>
      <c r="F2318" s="147" t="s">
        <v>2746</v>
      </c>
      <c r="G2318" s="904">
        <v>2</v>
      </c>
      <c r="H2318" s="32" t="s">
        <v>725</v>
      </c>
      <c r="I2318" s="348"/>
      <c r="J2318" s="521">
        <v>0</v>
      </c>
      <c r="K2318" s="58">
        <v>0</v>
      </c>
      <c r="L2318" s="199">
        <f t="shared" ref="L2318:L2339" si="298">J2318+K2318</f>
        <v>0</v>
      </c>
      <c r="M2318" s="200">
        <f t="shared" ref="M2318:M2339" si="299">L2318*(G2318+I2318)</f>
        <v>0</v>
      </c>
      <c r="O2318" s="77" t="b">
        <f t="shared" si="294"/>
        <v>0</v>
      </c>
      <c r="P2318" s="77" t="b">
        <f t="shared" si="295"/>
        <v>0</v>
      </c>
      <c r="Q2318" s="77" t="b">
        <f t="shared" si="296"/>
        <v>0</v>
      </c>
      <c r="R2318" s="77">
        <f t="shared" si="297"/>
        <v>0</v>
      </c>
      <c r="T2318" s="77">
        <v>2307</v>
      </c>
    </row>
    <row r="2319" spans="1:20" s="5" customFormat="1" hidden="1" outlineLevel="1">
      <c r="A2319" s="29"/>
      <c r="B2319" s="606">
        <v>400</v>
      </c>
      <c r="C2319" s="654" t="s">
        <v>2739</v>
      </c>
      <c r="D2319" s="109">
        <v>250</v>
      </c>
      <c r="E2319" s="147" t="s">
        <v>2757</v>
      </c>
      <c r="F2319" s="147" t="s">
        <v>2757</v>
      </c>
      <c r="G2319" s="904">
        <v>6</v>
      </c>
      <c r="H2319" s="32" t="s">
        <v>725</v>
      </c>
      <c r="I2319" s="348"/>
      <c r="J2319" s="521">
        <v>0</v>
      </c>
      <c r="K2319" s="58">
        <v>0</v>
      </c>
      <c r="L2319" s="199">
        <f t="shared" si="298"/>
        <v>0</v>
      </c>
      <c r="M2319" s="200">
        <f t="shared" si="299"/>
        <v>0</v>
      </c>
      <c r="O2319" s="77" t="b">
        <f t="shared" si="294"/>
        <v>0</v>
      </c>
      <c r="P2319" s="77" t="b">
        <f t="shared" si="295"/>
        <v>0</v>
      </c>
      <c r="Q2319" s="77" t="b">
        <f t="shared" si="296"/>
        <v>0</v>
      </c>
      <c r="R2319" s="77">
        <f t="shared" si="297"/>
        <v>0</v>
      </c>
      <c r="T2319" s="77">
        <v>2308</v>
      </c>
    </row>
    <row r="2320" spans="1:20" s="5" customFormat="1" hidden="1" outlineLevel="1">
      <c r="A2320" s="29"/>
      <c r="B2320" s="606">
        <v>400</v>
      </c>
      <c r="C2320" s="654" t="s">
        <v>2739</v>
      </c>
      <c r="D2320" s="109">
        <v>251</v>
      </c>
      <c r="E2320" s="147" t="s">
        <v>2772</v>
      </c>
      <c r="F2320" s="147" t="s">
        <v>2772</v>
      </c>
      <c r="G2320" s="904">
        <v>16</v>
      </c>
      <c r="H2320" s="32" t="s">
        <v>725</v>
      </c>
      <c r="I2320" s="348"/>
      <c r="J2320" s="521">
        <v>0</v>
      </c>
      <c r="K2320" s="58">
        <v>0</v>
      </c>
      <c r="L2320" s="199">
        <f t="shared" si="298"/>
        <v>0</v>
      </c>
      <c r="M2320" s="200">
        <f t="shared" si="299"/>
        <v>0</v>
      </c>
      <c r="O2320" s="77" t="b">
        <f t="shared" si="294"/>
        <v>0</v>
      </c>
      <c r="P2320" s="77" t="b">
        <f t="shared" si="295"/>
        <v>0</v>
      </c>
      <c r="Q2320" s="77" t="b">
        <f t="shared" si="296"/>
        <v>0</v>
      </c>
      <c r="R2320" s="77">
        <f t="shared" si="297"/>
        <v>0</v>
      </c>
      <c r="T2320" s="77">
        <v>2309</v>
      </c>
    </row>
    <row r="2321" spans="1:20" s="5" customFormat="1" hidden="1" outlineLevel="1">
      <c r="A2321" s="29"/>
      <c r="B2321" s="606">
        <v>400</v>
      </c>
      <c r="C2321" s="654" t="s">
        <v>2739</v>
      </c>
      <c r="D2321" s="109">
        <v>252</v>
      </c>
      <c r="E2321" s="147" t="s">
        <v>3163</v>
      </c>
      <c r="F2321" s="147" t="s">
        <v>3163</v>
      </c>
      <c r="G2321" s="904">
        <v>5</v>
      </c>
      <c r="H2321" s="32" t="s">
        <v>725</v>
      </c>
      <c r="I2321" s="348"/>
      <c r="J2321" s="521">
        <v>0</v>
      </c>
      <c r="K2321" s="58">
        <v>0</v>
      </c>
      <c r="L2321" s="199">
        <f t="shared" si="298"/>
        <v>0</v>
      </c>
      <c r="M2321" s="200">
        <f t="shared" si="299"/>
        <v>0</v>
      </c>
      <c r="O2321" s="77" t="b">
        <f t="shared" si="294"/>
        <v>0</v>
      </c>
      <c r="P2321" s="77" t="b">
        <f t="shared" si="295"/>
        <v>0</v>
      </c>
      <c r="Q2321" s="77" t="b">
        <f t="shared" si="296"/>
        <v>0</v>
      </c>
      <c r="R2321" s="77">
        <f t="shared" si="297"/>
        <v>0</v>
      </c>
      <c r="T2321" s="77">
        <v>2310</v>
      </c>
    </row>
    <row r="2322" spans="1:20" s="5" customFormat="1" hidden="1" outlineLevel="1">
      <c r="A2322" s="29"/>
      <c r="B2322" s="606">
        <v>400</v>
      </c>
      <c r="C2322" s="654" t="s">
        <v>2739</v>
      </c>
      <c r="D2322" s="109">
        <v>253</v>
      </c>
      <c r="E2322" s="147" t="s">
        <v>3164</v>
      </c>
      <c r="F2322" s="147" t="s">
        <v>3164</v>
      </c>
      <c r="G2322" s="904">
        <v>3</v>
      </c>
      <c r="H2322" s="32" t="s">
        <v>725</v>
      </c>
      <c r="I2322" s="348"/>
      <c r="J2322" s="521">
        <v>0</v>
      </c>
      <c r="K2322" s="58">
        <v>0</v>
      </c>
      <c r="L2322" s="199">
        <f t="shared" si="298"/>
        <v>0</v>
      </c>
      <c r="M2322" s="200">
        <f t="shared" si="299"/>
        <v>0</v>
      </c>
      <c r="O2322" s="77" t="b">
        <f t="shared" si="294"/>
        <v>0</v>
      </c>
      <c r="P2322" s="77" t="b">
        <f t="shared" si="295"/>
        <v>0</v>
      </c>
      <c r="Q2322" s="77" t="b">
        <f t="shared" si="296"/>
        <v>0</v>
      </c>
      <c r="R2322" s="77">
        <f t="shared" si="297"/>
        <v>0</v>
      </c>
      <c r="T2322" s="77">
        <v>2311</v>
      </c>
    </row>
    <row r="2323" spans="1:20" s="5" customFormat="1" hidden="1" outlineLevel="1">
      <c r="A2323" s="29"/>
      <c r="B2323" s="606">
        <v>400</v>
      </c>
      <c r="C2323" s="654" t="s">
        <v>2739</v>
      </c>
      <c r="D2323" s="109">
        <v>254</v>
      </c>
      <c r="E2323" s="147" t="s">
        <v>3165</v>
      </c>
      <c r="F2323" s="147" t="s">
        <v>3165</v>
      </c>
      <c r="G2323" s="904">
        <v>1</v>
      </c>
      <c r="H2323" s="32" t="s">
        <v>725</v>
      </c>
      <c r="I2323" s="348"/>
      <c r="J2323" s="521">
        <v>0</v>
      </c>
      <c r="K2323" s="58">
        <v>0</v>
      </c>
      <c r="L2323" s="199">
        <f t="shared" si="298"/>
        <v>0</v>
      </c>
      <c r="M2323" s="200">
        <f t="shared" si="299"/>
        <v>0</v>
      </c>
      <c r="O2323" s="77" t="b">
        <f t="shared" ref="O2323:O2386" si="300">ISBLANK(D2323)</f>
        <v>0</v>
      </c>
      <c r="P2323" s="77" t="b">
        <f t="shared" ref="P2323:P2386" si="301">ISBLANK(G2323)</f>
        <v>0</v>
      </c>
      <c r="Q2323" s="77" t="b">
        <f t="shared" ref="Q2323:Q2386" si="302">ISBLANK(M2323)</f>
        <v>0</v>
      </c>
      <c r="R2323" s="77">
        <f t="shared" ref="R2323:R2386" si="303">IF(AND(O2323=P2323,O2323=Q2323),,"!!!")</f>
        <v>0</v>
      </c>
      <c r="T2323" s="77">
        <v>2312</v>
      </c>
    </row>
    <row r="2324" spans="1:20" s="5" customFormat="1" hidden="1" outlineLevel="1">
      <c r="A2324" s="29"/>
      <c r="B2324" s="606">
        <v>400</v>
      </c>
      <c r="C2324" s="654" t="s">
        <v>2739</v>
      </c>
      <c r="D2324" s="109">
        <v>255</v>
      </c>
      <c r="E2324" s="147" t="s">
        <v>3166</v>
      </c>
      <c r="F2324" s="147" t="s">
        <v>3166</v>
      </c>
      <c r="G2324" s="904">
        <v>27</v>
      </c>
      <c r="H2324" s="32" t="s">
        <v>725</v>
      </c>
      <c r="I2324" s="348"/>
      <c r="J2324" s="521">
        <v>0</v>
      </c>
      <c r="K2324" s="58">
        <v>0</v>
      </c>
      <c r="L2324" s="199">
        <f t="shared" si="298"/>
        <v>0</v>
      </c>
      <c r="M2324" s="200">
        <f t="shared" si="299"/>
        <v>0</v>
      </c>
      <c r="O2324" s="77" t="b">
        <f t="shared" si="300"/>
        <v>0</v>
      </c>
      <c r="P2324" s="77" t="b">
        <f t="shared" si="301"/>
        <v>0</v>
      </c>
      <c r="Q2324" s="77" t="b">
        <f t="shared" si="302"/>
        <v>0</v>
      </c>
      <c r="R2324" s="77">
        <f t="shared" si="303"/>
        <v>0</v>
      </c>
      <c r="T2324" s="77">
        <v>2313</v>
      </c>
    </row>
    <row r="2325" spans="1:20" s="5" customFormat="1" hidden="1" outlineLevel="1">
      <c r="A2325" s="29"/>
      <c r="B2325" s="606">
        <v>400</v>
      </c>
      <c r="C2325" s="654" t="s">
        <v>2739</v>
      </c>
      <c r="D2325" s="109">
        <v>256</v>
      </c>
      <c r="E2325" s="147" t="s">
        <v>3167</v>
      </c>
      <c r="F2325" s="147" t="s">
        <v>3167</v>
      </c>
      <c r="G2325" s="904">
        <v>178</v>
      </c>
      <c r="H2325" s="32" t="s">
        <v>725</v>
      </c>
      <c r="I2325" s="348"/>
      <c r="J2325" s="521">
        <v>0</v>
      </c>
      <c r="K2325" s="58">
        <v>0</v>
      </c>
      <c r="L2325" s="199">
        <f t="shared" si="298"/>
        <v>0</v>
      </c>
      <c r="M2325" s="200">
        <f t="shared" si="299"/>
        <v>0</v>
      </c>
      <c r="O2325" s="77" t="b">
        <f t="shared" si="300"/>
        <v>0</v>
      </c>
      <c r="P2325" s="77" t="b">
        <f t="shared" si="301"/>
        <v>0</v>
      </c>
      <c r="Q2325" s="77" t="b">
        <f t="shared" si="302"/>
        <v>0</v>
      </c>
      <c r="R2325" s="77">
        <f t="shared" si="303"/>
        <v>0</v>
      </c>
      <c r="T2325" s="77">
        <v>2314</v>
      </c>
    </row>
    <row r="2326" spans="1:20" s="5" customFormat="1" hidden="1" outlineLevel="1">
      <c r="A2326" s="29"/>
      <c r="B2326" s="606">
        <v>400</v>
      </c>
      <c r="C2326" s="654" t="s">
        <v>2739</v>
      </c>
      <c r="D2326" s="109">
        <v>257</v>
      </c>
      <c r="E2326" s="147" t="s">
        <v>3168</v>
      </c>
      <c r="F2326" s="147" t="s">
        <v>3169</v>
      </c>
      <c r="G2326" s="904">
        <v>1</v>
      </c>
      <c r="H2326" s="32" t="s">
        <v>742</v>
      </c>
      <c r="I2326" s="348"/>
      <c r="J2326" s="521">
        <v>0</v>
      </c>
      <c r="K2326" s="58">
        <v>0</v>
      </c>
      <c r="L2326" s="199">
        <f t="shared" si="298"/>
        <v>0</v>
      </c>
      <c r="M2326" s="200">
        <f t="shared" si="299"/>
        <v>0</v>
      </c>
      <c r="O2326" s="77" t="b">
        <f t="shared" si="300"/>
        <v>0</v>
      </c>
      <c r="P2326" s="77" t="b">
        <f t="shared" si="301"/>
        <v>0</v>
      </c>
      <c r="Q2326" s="77" t="b">
        <f t="shared" si="302"/>
        <v>0</v>
      </c>
      <c r="R2326" s="77">
        <f t="shared" si="303"/>
        <v>0</v>
      </c>
      <c r="T2326" s="77">
        <v>2315</v>
      </c>
    </row>
    <row r="2327" spans="1:20" s="5" customFormat="1" hidden="1" outlineLevel="1">
      <c r="A2327" s="29"/>
      <c r="B2327" s="606">
        <v>400</v>
      </c>
      <c r="C2327" s="654" t="s">
        <v>2739</v>
      </c>
      <c r="D2327" s="109">
        <v>258</v>
      </c>
      <c r="E2327" s="147" t="s">
        <v>3170</v>
      </c>
      <c r="F2327" s="147" t="s">
        <v>3171</v>
      </c>
      <c r="G2327" s="904">
        <v>6</v>
      </c>
      <c r="H2327" s="32" t="s">
        <v>742</v>
      </c>
      <c r="I2327" s="348"/>
      <c r="J2327" s="521">
        <v>0</v>
      </c>
      <c r="K2327" s="58">
        <v>0</v>
      </c>
      <c r="L2327" s="199">
        <f t="shared" si="298"/>
        <v>0</v>
      </c>
      <c r="M2327" s="200">
        <f t="shared" si="299"/>
        <v>0</v>
      </c>
      <c r="O2327" s="77" t="b">
        <f t="shared" si="300"/>
        <v>0</v>
      </c>
      <c r="P2327" s="77" t="b">
        <f t="shared" si="301"/>
        <v>0</v>
      </c>
      <c r="Q2327" s="77" t="b">
        <f t="shared" si="302"/>
        <v>0</v>
      </c>
      <c r="R2327" s="77">
        <f t="shared" si="303"/>
        <v>0</v>
      </c>
      <c r="T2327" s="77">
        <v>2316</v>
      </c>
    </row>
    <row r="2328" spans="1:20" s="5" customFormat="1" hidden="1" outlineLevel="1">
      <c r="A2328" s="29"/>
      <c r="B2328" s="606">
        <v>400</v>
      </c>
      <c r="C2328" s="654" t="s">
        <v>2739</v>
      </c>
      <c r="D2328" s="109">
        <v>259</v>
      </c>
      <c r="E2328" s="147" t="s">
        <v>2819</v>
      </c>
      <c r="F2328" s="147" t="s">
        <v>2820</v>
      </c>
      <c r="G2328" s="904">
        <v>2</v>
      </c>
      <c r="H2328" s="32" t="s">
        <v>742</v>
      </c>
      <c r="I2328" s="348"/>
      <c r="J2328" s="521">
        <v>0</v>
      </c>
      <c r="K2328" s="58">
        <v>0</v>
      </c>
      <c r="L2328" s="199">
        <f t="shared" si="298"/>
        <v>0</v>
      </c>
      <c r="M2328" s="200">
        <f t="shared" si="299"/>
        <v>0</v>
      </c>
      <c r="O2328" s="77" t="b">
        <f t="shared" si="300"/>
        <v>0</v>
      </c>
      <c r="P2328" s="77" t="b">
        <f t="shared" si="301"/>
        <v>0</v>
      </c>
      <c r="Q2328" s="77" t="b">
        <f t="shared" si="302"/>
        <v>0</v>
      </c>
      <c r="R2328" s="77">
        <f t="shared" si="303"/>
        <v>0</v>
      </c>
      <c r="T2328" s="77">
        <v>2317</v>
      </c>
    </row>
    <row r="2329" spans="1:20" s="5" customFormat="1" hidden="1" outlineLevel="1">
      <c r="A2329" s="29"/>
      <c r="B2329" s="606">
        <v>400</v>
      </c>
      <c r="C2329" s="654" t="s">
        <v>2739</v>
      </c>
      <c r="D2329" s="109">
        <v>260</v>
      </c>
      <c r="E2329" s="147" t="s">
        <v>2821</v>
      </c>
      <c r="F2329" s="147" t="s">
        <v>2822</v>
      </c>
      <c r="G2329" s="904">
        <v>6</v>
      </c>
      <c r="H2329" s="32" t="s">
        <v>742</v>
      </c>
      <c r="I2329" s="348"/>
      <c r="J2329" s="521">
        <v>0</v>
      </c>
      <c r="K2329" s="58">
        <v>0</v>
      </c>
      <c r="L2329" s="199">
        <f t="shared" si="298"/>
        <v>0</v>
      </c>
      <c r="M2329" s="200">
        <f t="shared" si="299"/>
        <v>0</v>
      </c>
      <c r="O2329" s="77" t="b">
        <f t="shared" si="300"/>
        <v>0</v>
      </c>
      <c r="P2329" s="77" t="b">
        <f t="shared" si="301"/>
        <v>0</v>
      </c>
      <c r="Q2329" s="77" t="b">
        <f t="shared" si="302"/>
        <v>0</v>
      </c>
      <c r="R2329" s="77">
        <f t="shared" si="303"/>
        <v>0</v>
      </c>
      <c r="T2329" s="77">
        <v>2318</v>
      </c>
    </row>
    <row r="2330" spans="1:20" s="5" customFormat="1" hidden="1" outlineLevel="1">
      <c r="A2330" s="29"/>
      <c r="B2330" s="606">
        <v>400</v>
      </c>
      <c r="C2330" s="654" t="s">
        <v>2739</v>
      </c>
      <c r="D2330" s="109">
        <v>261</v>
      </c>
      <c r="E2330" s="147" t="s">
        <v>3172</v>
      </c>
      <c r="F2330" s="147" t="s">
        <v>3173</v>
      </c>
      <c r="G2330" s="904">
        <v>1</v>
      </c>
      <c r="H2330" s="32" t="s">
        <v>742</v>
      </c>
      <c r="I2330" s="348"/>
      <c r="J2330" s="521">
        <v>0</v>
      </c>
      <c r="K2330" s="58">
        <v>0</v>
      </c>
      <c r="L2330" s="199">
        <f t="shared" si="298"/>
        <v>0</v>
      </c>
      <c r="M2330" s="200">
        <f t="shared" si="299"/>
        <v>0</v>
      </c>
      <c r="O2330" s="77" t="b">
        <f t="shared" si="300"/>
        <v>0</v>
      </c>
      <c r="P2330" s="77" t="b">
        <f t="shared" si="301"/>
        <v>0</v>
      </c>
      <c r="Q2330" s="77" t="b">
        <f t="shared" si="302"/>
        <v>0</v>
      </c>
      <c r="R2330" s="77">
        <f t="shared" si="303"/>
        <v>0</v>
      </c>
      <c r="T2330" s="77">
        <v>2319</v>
      </c>
    </row>
    <row r="2331" spans="1:20" s="5" customFormat="1" hidden="1" outlineLevel="1">
      <c r="A2331" s="29"/>
      <c r="B2331" s="606">
        <v>400</v>
      </c>
      <c r="C2331" s="654" t="s">
        <v>2739</v>
      </c>
      <c r="D2331" s="109">
        <v>262</v>
      </c>
      <c r="E2331" s="147" t="s">
        <v>3174</v>
      </c>
      <c r="F2331" s="147" t="s">
        <v>3175</v>
      </c>
      <c r="G2331" s="904">
        <v>1</v>
      </c>
      <c r="H2331" s="32" t="s">
        <v>742</v>
      </c>
      <c r="I2331" s="348"/>
      <c r="J2331" s="521">
        <v>0</v>
      </c>
      <c r="K2331" s="58">
        <v>0</v>
      </c>
      <c r="L2331" s="199">
        <f t="shared" si="298"/>
        <v>0</v>
      </c>
      <c r="M2331" s="200">
        <f t="shared" si="299"/>
        <v>0</v>
      </c>
      <c r="O2331" s="77" t="b">
        <f t="shared" si="300"/>
        <v>0</v>
      </c>
      <c r="P2331" s="77" t="b">
        <f t="shared" si="301"/>
        <v>0</v>
      </c>
      <c r="Q2331" s="77" t="b">
        <f t="shared" si="302"/>
        <v>0</v>
      </c>
      <c r="R2331" s="77">
        <f t="shared" si="303"/>
        <v>0</v>
      </c>
      <c r="T2331" s="77">
        <v>2320</v>
      </c>
    </row>
    <row r="2332" spans="1:20" s="5" customFormat="1" hidden="1" outlineLevel="1">
      <c r="A2332" s="29"/>
      <c r="B2332" s="606">
        <v>400</v>
      </c>
      <c r="C2332" s="654" t="s">
        <v>2739</v>
      </c>
      <c r="D2332" s="109">
        <v>263</v>
      </c>
      <c r="E2332" s="147" t="s">
        <v>2843</v>
      </c>
      <c r="F2332" s="147" t="s">
        <v>2844</v>
      </c>
      <c r="G2332" s="904">
        <v>1</v>
      </c>
      <c r="H2332" s="32" t="s">
        <v>742</v>
      </c>
      <c r="I2332" s="348"/>
      <c r="J2332" s="521">
        <v>0</v>
      </c>
      <c r="K2332" s="58">
        <v>0</v>
      </c>
      <c r="L2332" s="199">
        <f t="shared" si="298"/>
        <v>0</v>
      </c>
      <c r="M2332" s="200">
        <f t="shared" si="299"/>
        <v>0</v>
      </c>
      <c r="O2332" s="77" t="b">
        <f t="shared" si="300"/>
        <v>0</v>
      </c>
      <c r="P2332" s="77" t="b">
        <f t="shared" si="301"/>
        <v>0</v>
      </c>
      <c r="Q2332" s="77" t="b">
        <f t="shared" si="302"/>
        <v>0</v>
      </c>
      <c r="R2332" s="77">
        <f t="shared" si="303"/>
        <v>0</v>
      </c>
      <c r="T2332" s="77">
        <v>2321</v>
      </c>
    </row>
    <row r="2333" spans="1:20" s="5" customFormat="1" hidden="1" outlineLevel="1">
      <c r="A2333" s="29"/>
      <c r="B2333" s="606">
        <v>400</v>
      </c>
      <c r="C2333" s="654" t="s">
        <v>2739</v>
      </c>
      <c r="D2333" s="109">
        <v>264</v>
      </c>
      <c r="E2333" s="147" t="s">
        <v>3176</v>
      </c>
      <c r="F2333" s="147" t="s">
        <v>3177</v>
      </c>
      <c r="G2333" s="904">
        <v>1</v>
      </c>
      <c r="H2333" s="32" t="s">
        <v>742</v>
      </c>
      <c r="I2333" s="348"/>
      <c r="J2333" s="521">
        <v>0</v>
      </c>
      <c r="K2333" s="58">
        <v>0</v>
      </c>
      <c r="L2333" s="199">
        <f t="shared" si="298"/>
        <v>0</v>
      </c>
      <c r="M2333" s="200">
        <f t="shared" si="299"/>
        <v>0</v>
      </c>
      <c r="O2333" s="77" t="b">
        <f t="shared" si="300"/>
        <v>0</v>
      </c>
      <c r="P2333" s="77" t="b">
        <f t="shared" si="301"/>
        <v>0</v>
      </c>
      <c r="Q2333" s="77" t="b">
        <f t="shared" si="302"/>
        <v>0</v>
      </c>
      <c r="R2333" s="77">
        <f t="shared" si="303"/>
        <v>0</v>
      </c>
      <c r="T2333" s="77">
        <v>2322</v>
      </c>
    </row>
    <row r="2334" spans="1:20" s="5" customFormat="1" hidden="1" outlineLevel="1">
      <c r="A2334" s="29"/>
      <c r="B2334" s="606">
        <v>400</v>
      </c>
      <c r="C2334" s="654" t="s">
        <v>2739</v>
      </c>
      <c r="D2334" s="109">
        <v>265</v>
      </c>
      <c r="E2334" s="147" t="s">
        <v>3178</v>
      </c>
      <c r="F2334" s="147" t="s">
        <v>3179</v>
      </c>
      <c r="G2334" s="904">
        <v>1</v>
      </c>
      <c r="H2334" s="32" t="s">
        <v>742</v>
      </c>
      <c r="I2334" s="348"/>
      <c r="J2334" s="521">
        <v>0</v>
      </c>
      <c r="K2334" s="58">
        <v>0</v>
      </c>
      <c r="L2334" s="199">
        <f t="shared" si="298"/>
        <v>0</v>
      </c>
      <c r="M2334" s="200">
        <f t="shared" si="299"/>
        <v>0</v>
      </c>
      <c r="O2334" s="77" t="b">
        <f t="shared" si="300"/>
        <v>0</v>
      </c>
      <c r="P2334" s="77" t="b">
        <f t="shared" si="301"/>
        <v>0</v>
      </c>
      <c r="Q2334" s="77" t="b">
        <f t="shared" si="302"/>
        <v>0</v>
      </c>
      <c r="R2334" s="77">
        <f t="shared" si="303"/>
        <v>0</v>
      </c>
      <c r="T2334" s="77">
        <v>2323</v>
      </c>
    </row>
    <row r="2335" spans="1:20" s="5" customFormat="1" ht="22.5" hidden="1" outlineLevel="1">
      <c r="A2335" s="29"/>
      <c r="B2335" s="606">
        <v>400</v>
      </c>
      <c r="C2335" s="654" t="s">
        <v>2739</v>
      </c>
      <c r="D2335" s="109">
        <v>266</v>
      </c>
      <c r="E2335" s="147" t="s">
        <v>3180</v>
      </c>
      <c r="F2335" s="147" t="s">
        <v>3181</v>
      </c>
      <c r="G2335" s="904">
        <v>1</v>
      </c>
      <c r="H2335" s="32" t="s">
        <v>742</v>
      </c>
      <c r="I2335" s="348"/>
      <c r="J2335" s="521">
        <v>0</v>
      </c>
      <c r="K2335" s="58">
        <v>0</v>
      </c>
      <c r="L2335" s="199">
        <f t="shared" si="298"/>
        <v>0</v>
      </c>
      <c r="M2335" s="200">
        <f t="shared" si="299"/>
        <v>0</v>
      </c>
      <c r="O2335" s="77" t="b">
        <f t="shared" si="300"/>
        <v>0</v>
      </c>
      <c r="P2335" s="77" t="b">
        <f t="shared" si="301"/>
        <v>0</v>
      </c>
      <c r="Q2335" s="77" t="b">
        <f t="shared" si="302"/>
        <v>0</v>
      </c>
      <c r="R2335" s="77">
        <f t="shared" si="303"/>
        <v>0</v>
      </c>
      <c r="T2335" s="77">
        <v>2324</v>
      </c>
    </row>
    <row r="2336" spans="1:20" s="5" customFormat="1" ht="22.5" hidden="1" outlineLevel="1">
      <c r="A2336" s="29"/>
      <c r="B2336" s="606">
        <v>400</v>
      </c>
      <c r="C2336" s="654" t="s">
        <v>2739</v>
      </c>
      <c r="D2336" s="109">
        <v>267</v>
      </c>
      <c r="E2336" s="147" t="s">
        <v>3182</v>
      </c>
      <c r="F2336" s="147" t="s">
        <v>3183</v>
      </c>
      <c r="G2336" s="904">
        <v>4</v>
      </c>
      <c r="H2336" s="32" t="s">
        <v>742</v>
      </c>
      <c r="I2336" s="348"/>
      <c r="J2336" s="521">
        <v>0</v>
      </c>
      <c r="K2336" s="58">
        <v>0</v>
      </c>
      <c r="L2336" s="199">
        <f t="shared" si="298"/>
        <v>0</v>
      </c>
      <c r="M2336" s="200">
        <f t="shared" si="299"/>
        <v>0</v>
      </c>
      <c r="O2336" s="77" t="b">
        <f t="shared" si="300"/>
        <v>0</v>
      </c>
      <c r="P2336" s="77" t="b">
        <f t="shared" si="301"/>
        <v>0</v>
      </c>
      <c r="Q2336" s="77" t="b">
        <f t="shared" si="302"/>
        <v>0</v>
      </c>
      <c r="R2336" s="77">
        <f t="shared" si="303"/>
        <v>0</v>
      </c>
      <c r="T2336" s="77">
        <v>2325</v>
      </c>
    </row>
    <row r="2337" spans="1:20" s="5" customFormat="1" hidden="1" outlineLevel="1">
      <c r="A2337" s="29"/>
      <c r="B2337" s="606">
        <v>400</v>
      </c>
      <c r="C2337" s="654" t="s">
        <v>2739</v>
      </c>
      <c r="D2337" s="109">
        <v>268</v>
      </c>
      <c r="E2337" s="147" t="s">
        <v>2879</v>
      </c>
      <c r="F2337" s="147" t="s">
        <v>2880</v>
      </c>
      <c r="G2337" s="904">
        <v>6</v>
      </c>
      <c r="H2337" s="32" t="s">
        <v>742</v>
      </c>
      <c r="I2337" s="348"/>
      <c r="J2337" s="521">
        <v>0</v>
      </c>
      <c r="K2337" s="58">
        <v>0</v>
      </c>
      <c r="L2337" s="199">
        <f t="shared" si="298"/>
        <v>0</v>
      </c>
      <c r="M2337" s="200">
        <f t="shared" si="299"/>
        <v>0</v>
      </c>
      <c r="O2337" s="77" t="b">
        <f t="shared" si="300"/>
        <v>0</v>
      </c>
      <c r="P2337" s="77" t="b">
        <f t="shared" si="301"/>
        <v>0</v>
      </c>
      <c r="Q2337" s="77" t="b">
        <f t="shared" si="302"/>
        <v>0</v>
      </c>
      <c r="R2337" s="77">
        <f t="shared" si="303"/>
        <v>0</v>
      </c>
      <c r="T2337" s="77">
        <v>2326</v>
      </c>
    </row>
    <row r="2338" spans="1:20" s="5" customFormat="1" hidden="1" outlineLevel="1">
      <c r="A2338" s="29"/>
      <c r="B2338" s="606">
        <v>400</v>
      </c>
      <c r="C2338" s="654" t="s">
        <v>2739</v>
      </c>
      <c r="D2338" s="109">
        <v>269</v>
      </c>
      <c r="E2338" s="147" t="s">
        <v>3184</v>
      </c>
      <c r="F2338" s="147" t="s">
        <v>3185</v>
      </c>
      <c r="G2338" s="904">
        <v>1</v>
      </c>
      <c r="H2338" s="32" t="s">
        <v>742</v>
      </c>
      <c r="I2338" s="348"/>
      <c r="J2338" s="521">
        <v>0</v>
      </c>
      <c r="K2338" s="58">
        <v>0</v>
      </c>
      <c r="L2338" s="199">
        <f t="shared" si="298"/>
        <v>0</v>
      </c>
      <c r="M2338" s="200">
        <f t="shared" si="299"/>
        <v>0</v>
      </c>
      <c r="O2338" s="77" t="b">
        <f t="shared" si="300"/>
        <v>0</v>
      </c>
      <c r="P2338" s="77" t="b">
        <f t="shared" si="301"/>
        <v>0</v>
      </c>
      <c r="Q2338" s="77" t="b">
        <f t="shared" si="302"/>
        <v>0</v>
      </c>
      <c r="R2338" s="77">
        <f t="shared" si="303"/>
        <v>0</v>
      </c>
      <c r="T2338" s="77">
        <v>2327</v>
      </c>
    </row>
    <row r="2339" spans="1:20" s="5" customFormat="1" hidden="1" outlineLevel="1">
      <c r="A2339" s="29"/>
      <c r="B2339" s="606">
        <v>400</v>
      </c>
      <c r="C2339" s="654" t="s">
        <v>2739</v>
      </c>
      <c r="D2339" s="109">
        <v>270</v>
      </c>
      <c r="E2339" s="147" t="s">
        <v>2983</v>
      </c>
      <c r="F2339" s="147" t="s">
        <v>2984</v>
      </c>
      <c r="G2339" s="904">
        <v>1</v>
      </c>
      <c r="H2339" s="32" t="s">
        <v>742</v>
      </c>
      <c r="I2339" s="315"/>
      <c r="J2339" s="521">
        <v>0</v>
      </c>
      <c r="K2339" s="58">
        <v>0</v>
      </c>
      <c r="L2339" s="199">
        <f t="shared" si="298"/>
        <v>0</v>
      </c>
      <c r="M2339" s="200">
        <f t="shared" si="299"/>
        <v>0</v>
      </c>
      <c r="O2339" s="77" t="b">
        <f t="shared" si="300"/>
        <v>0</v>
      </c>
      <c r="P2339" s="77" t="b">
        <f t="shared" si="301"/>
        <v>0</v>
      </c>
      <c r="Q2339" s="77" t="b">
        <f t="shared" si="302"/>
        <v>0</v>
      </c>
      <c r="R2339" s="77">
        <f t="shared" si="303"/>
        <v>0</v>
      </c>
      <c r="T2339" s="77">
        <v>2328</v>
      </c>
    </row>
    <row r="2340" spans="1:20" s="5" customFormat="1" ht="382.5" hidden="1" outlineLevel="1">
      <c r="A2340" s="29" t="s">
        <v>5251</v>
      </c>
      <c r="B2340" s="606">
        <v>400</v>
      </c>
      <c r="C2340" s="654" t="s">
        <v>2739</v>
      </c>
      <c r="D2340" s="109"/>
      <c r="E2340" s="148" t="s">
        <v>5483</v>
      </c>
      <c r="F2340" s="148" t="s">
        <v>5484</v>
      </c>
      <c r="G2340" s="904"/>
      <c r="H2340" s="32"/>
      <c r="I2340" s="315"/>
      <c r="J2340" s="521"/>
      <c r="K2340" s="58"/>
      <c r="L2340" s="58"/>
      <c r="M2340" s="522"/>
      <c r="O2340" s="77" t="b">
        <f t="shared" si="300"/>
        <v>1</v>
      </c>
      <c r="P2340" s="77" t="b">
        <f t="shared" si="301"/>
        <v>1</v>
      </c>
      <c r="Q2340" s="77" t="b">
        <f t="shared" si="302"/>
        <v>1</v>
      </c>
      <c r="R2340" s="77">
        <f t="shared" si="303"/>
        <v>0</v>
      </c>
      <c r="T2340" s="77">
        <v>2329</v>
      </c>
    </row>
    <row r="2341" spans="1:20" s="5" customFormat="1" hidden="1" outlineLevel="1">
      <c r="A2341" s="29"/>
      <c r="B2341" s="606">
        <v>400</v>
      </c>
      <c r="C2341" s="654" t="s">
        <v>2739</v>
      </c>
      <c r="D2341" s="109"/>
      <c r="E2341" s="148" t="s">
        <v>3186</v>
      </c>
      <c r="F2341" s="148" t="s">
        <v>3187</v>
      </c>
      <c r="G2341" s="904"/>
      <c r="H2341" s="32"/>
      <c r="I2341" s="348"/>
      <c r="J2341" s="521"/>
      <c r="K2341" s="58"/>
      <c r="L2341" s="58"/>
      <c r="M2341" s="522"/>
      <c r="O2341" s="77" t="b">
        <f t="shared" si="300"/>
        <v>1</v>
      </c>
      <c r="P2341" s="77" t="b">
        <f t="shared" si="301"/>
        <v>1</v>
      </c>
      <c r="Q2341" s="77" t="b">
        <f t="shared" si="302"/>
        <v>1</v>
      </c>
      <c r="R2341" s="77">
        <f t="shared" si="303"/>
        <v>0</v>
      </c>
      <c r="T2341" s="77">
        <v>2330</v>
      </c>
    </row>
    <row r="2342" spans="1:20" s="5" customFormat="1" hidden="1" outlineLevel="1">
      <c r="A2342" s="29"/>
      <c r="B2342" s="606">
        <v>400</v>
      </c>
      <c r="C2342" s="654" t="s">
        <v>2739</v>
      </c>
      <c r="D2342" s="109">
        <v>271</v>
      </c>
      <c r="E2342" s="147" t="s">
        <v>2742</v>
      </c>
      <c r="F2342" s="147" t="s">
        <v>2742</v>
      </c>
      <c r="G2342" s="904">
        <v>1</v>
      </c>
      <c r="H2342" s="32" t="s">
        <v>725</v>
      </c>
      <c r="I2342" s="348"/>
      <c r="J2342" s="521">
        <v>0</v>
      </c>
      <c r="K2342" s="58">
        <v>0</v>
      </c>
      <c r="L2342" s="199">
        <f t="shared" ref="L2342:L2373" si="304">J2342+K2342</f>
        <v>0</v>
      </c>
      <c r="M2342" s="200">
        <f t="shared" ref="M2342:M2373" si="305">L2342*(G2342+I2342)</f>
        <v>0</v>
      </c>
      <c r="O2342" s="77" t="b">
        <f t="shared" si="300"/>
        <v>0</v>
      </c>
      <c r="P2342" s="77" t="b">
        <f t="shared" si="301"/>
        <v>0</v>
      </c>
      <c r="Q2342" s="77" t="b">
        <f t="shared" si="302"/>
        <v>0</v>
      </c>
      <c r="R2342" s="77">
        <f t="shared" si="303"/>
        <v>0</v>
      </c>
      <c r="T2342" s="77">
        <v>2331</v>
      </c>
    </row>
    <row r="2343" spans="1:20" s="5" customFormat="1" hidden="1" outlineLevel="1">
      <c r="A2343" s="29"/>
      <c r="B2343" s="606">
        <v>400</v>
      </c>
      <c r="C2343" s="654" t="s">
        <v>2739</v>
      </c>
      <c r="D2343" s="109">
        <v>272</v>
      </c>
      <c r="E2343" s="147" t="s">
        <v>2745</v>
      </c>
      <c r="F2343" s="147" t="s">
        <v>2745</v>
      </c>
      <c r="G2343" s="904">
        <v>10</v>
      </c>
      <c r="H2343" s="32" t="s">
        <v>725</v>
      </c>
      <c r="I2343" s="348"/>
      <c r="J2343" s="521">
        <v>0</v>
      </c>
      <c r="K2343" s="58">
        <v>0</v>
      </c>
      <c r="L2343" s="199">
        <f t="shared" si="304"/>
        <v>0</v>
      </c>
      <c r="M2343" s="200">
        <f t="shared" si="305"/>
        <v>0</v>
      </c>
      <c r="O2343" s="77" t="b">
        <f t="shared" si="300"/>
        <v>0</v>
      </c>
      <c r="P2343" s="77" t="b">
        <f t="shared" si="301"/>
        <v>0</v>
      </c>
      <c r="Q2343" s="77" t="b">
        <f t="shared" si="302"/>
        <v>0</v>
      </c>
      <c r="R2343" s="77">
        <f t="shared" si="303"/>
        <v>0</v>
      </c>
      <c r="T2343" s="77">
        <v>2332</v>
      </c>
    </row>
    <row r="2344" spans="1:20" s="5" customFormat="1" hidden="1" outlineLevel="1">
      <c r="A2344" s="29"/>
      <c r="B2344" s="606">
        <v>400</v>
      </c>
      <c r="C2344" s="654" t="s">
        <v>2739</v>
      </c>
      <c r="D2344" s="109">
        <v>273</v>
      </c>
      <c r="E2344" s="147" t="s">
        <v>3188</v>
      </c>
      <c r="F2344" s="147" t="s">
        <v>3188</v>
      </c>
      <c r="G2344" s="904">
        <v>1</v>
      </c>
      <c r="H2344" s="32" t="s">
        <v>725</v>
      </c>
      <c r="I2344" s="348"/>
      <c r="J2344" s="521">
        <v>0</v>
      </c>
      <c r="K2344" s="58">
        <v>0</v>
      </c>
      <c r="L2344" s="199">
        <f t="shared" si="304"/>
        <v>0</v>
      </c>
      <c r="M2344" s="200">
        <f t="shared" si="305"/>
        <v>0</v>
      </c>
      <c r="O2344" s="77" t="b">
        <f t="shared" si="300"/>
        <v>0</v>
      </c>
      <c r="P2344" s="77" t="b">
        <f t="shared" si="301"/>
        <v>0</v>
      </c>
      <c r="Q2344" s="77" t="b">
        <f t="shared" si="302"/>
        <v>0</v>
      </c>
      <c r="R2344" s="77">
        <f t="shared" si="303"/>
        <v>0</v>
      </c>
      <c r="T2344" s="77">
        <v>2333</v>
      </c>
    </row>
    <row r="2345" spans="1:20" s="5" customFormat="1" hidden="1" outlineLevel="1">
      <c r="A2345" s="29"/>
      <c r="B2345" s="606">
        <v>400</v>
      </c>
      <c r="C2345" s="654" t="s">
        <v>2739</v>
      </c>
      <c r="D2345" s="109">
        <v>274</v>
      </c>
      <c r="E2345" s="147" t="s">
        <v>3189</v>
      </c>
      <c r="F2345" s="147" t="s">
        <v>3189</v>
      </c>
      <c r="G2345" s="904">
        <v>31</v>
      </c>
      <c r="H2345" s="32" t="s">
        <v>725</v>
      </c>
      <c r="I2345" s="348"/>
      <c r="J2345" s="521">
        <v>0</v>
      </c>
      <c r="K2345" s="58">
        <v>0</v>
      </c>
      <c r="L2345" s="199">
        <f t="shared" si="304"/>
        <v>0</v>
      </c>
      <c r="M2345" s="200">
        <f t="shared" si="305"/>
        <v>0</v>
      </c>
      <c r="O2345" s="77" t="b">
        <f t="shared" si="300"/>
        <v>0</v>
      </c>
      <c r="P2345" s="77" t="b">
        <f t="shared" si="301"/>
        <v>0</v>
      </c>
      <c r="Q2345" s="77" t="b">
        <f t="shared" si="302"/>
        <v>0</v>
      </c>
      <c r="R2345" s="77">
        <f t="shared" si="303"/>
        <v>0</v>
      </c>
      <c r="T2345" s="77">
        <v>2334</v>
      </c>
    </row>
    <row r="2346" spans="1:20" s="5" customFormat="1" hidden="1" outlineLevel="1">
      <c r="A2346" s="29"/>
      <c r="B2346" s="606">
        <v>400</v>
      </c>
      <c r="C2346" s="654" t="s">
        <v>2739</v>
      </c>
      <c r="D2346" s="109">
        <v>275</v>
      </c>
      <c r="E2346" s="147" t="s">
        <v>3190</v>
      </c>
      <c r="F2346" s="147" t="s">
        <v>3190</v>
      </c>
      <c r="G2346" s="904">
        <v>5</v>
      </c>
      <c r="H2346" s="32" t="s">
        <v>725</v>
      </c>
      <c r="I2346" s="348"/>
      <c r="J2346" s="521">
        <v>0</v>
      </c>
      <c r="K2346" s="58">
        <v>0</v>
      </c>
      <c r="L2346" s="199">
        <f t="shared" si="304"/>
        <v>0</v>
      </c>
      <c r="M2346" s="200">
        <f t="shared" si="305"/>
        <v>0</v>
      </c>
      <c r="O2346" s="77" t="b">
        <f t="shared" si="300"/>
        <v>0</v>
      </c>
      <c r="P2346" s="77" t="b">
        <f t="shared" si="301"/>
        <v>0</v>
      </c>
      <c r="Q2346" s="77" t="b">
        <f t="shared" si="302"/>
        <v>0</v>
      </c>
      <c r="R2346" s="77">
        <f t="shared" si="303"/>
        <v>0</v>
      </c>
      <c r="T2346" s="77">
        <v>2335</v>
      </c>
    </row>
    <row r="2347" spans="1:20" s="5" customFormat="1" hidden="1" outlineLevel="1">
      <c r="A2347" s="29"/>
      <c r="B2347" s="606">
        <v>400</v>
      </c>
      <c r="C2347" s="654" t="s">
        <v>2739</v>
      </c>
      <c r="D2347" s="109">
        <v>276</v>
      </c>
      <c r="E2347" s="147" t="s">
        <v>2746</v>
      </c>
      <c r="F2347" s="147" t="s">
        <v>2746</v>
      </c>
      <c r="G2347" s="904">
        <v>16</v>
      </c>
      <c r="H2347" s="32" t="s">
        <v>725</v>
      </c>
      <c r="I2347" s="348"/>
      <c r="J2347" s="521">
        <v>0</v>
      </c>
      <c r="K2347" s="58">
        <v>0</v>
      </c>
      <c r="L2347" s="199">
        <f t="shared" si="304"/>
        <v>0</v>
      </c>
      <c r="M2347" s="200">
        <f t="shared" si="305"/>
        <v>0</v>
      </c>
      <c r="O2347" s="77" t="b">
        <f t="shared" si="300"/>
        <v>0</v>
      </c>
      <c r="P2347" s="77" t="b">
        <f t="shared" si="301"/>
        <v>0</v>
      </c>
      <c r="Q2347" s="77" t="b">
        <f t="shared" si="302"/>
        <v>0</v>
      </c>
      <c r="R2347" s="77">
        <f t="shared" si="303"/>
        <v>0</v>
      </c>
      <c r="T2347" s="77">
        <v>2336</v>
      </c>
    </row>
    <row r="2348" spans="1:20" s="5" customFormat="1" hidden="1" outlineLevel="1">
      <c r="A2348" s="29"/>
      <c r="B2348" s="606">
        <v>400</v>
      </c>
      <c r="C2348" s="654" t="s">
        <v>2739</v>
      </c>
      <c r="D2348" s="109">
        <v>277</v>
      </c>
      <c r="E2348" s="147" t="s">
        <v>3191</v>
      </c>
      <c r="F2348" s="147" t="s">
        <v>3191</v>
      </c>
      <c r="G2348" s="904">
        <v>1</v>
      </c>
      <c r="H2348" s="32" t="s">
        <v>725</v>
      </c>
      <c r="I2348" s="348"/>
      <c r="J2348" s="521">
        <v>0</v>
      </c>
      <c r="K2348" s="58">
        <v>0</v>
      </c>
      <c r="L2348" s="199">
        <f t="shared" si="304"/>
        <v>0</v>
      </c>
      <c r="M2348" s="200">
        <f t="shared" si="305"/>
        <v>0</v>
      </c>
      <c r="O2348" s="77" t="b">
        <f t="shared" si="300"/>
        <v>0</v>
      </c>
      <c r="P2348" s="77" t="b">
        <f t="shared" si="301"/>
        <v>0</v>
      </c>
      <c r="Q2348" s="77" t="b">
        <f t="shared" si="302"/>
        <v>0</v>
      </c>
      <c r="R2348" s="77">
        <f t="shared" si="303"/>
        <v>0</v>
      </c>
      <c r="T2348" s="77">
        <v>2337</v>
      </c>
    </row>
    <row r="2349" spans="1:20" s="5" customFormat="1" hidden="1" outlineLevel="1">
      <c r="A2349" s="29"/>
      <c r="B2349" s="606">
        <v>400</v>
      </c>
      <c r="C2349" s="654" t="s">
        <v>2739</v>
      </c>
      <c r="D2349" s="109">
        <v>278</v>
      </c>
      <c r="E2349" s="147" t="s">
        <v>3192</v>
      </c>
      <c r="F2349" s="147" t="s">
        <v>3192</v>
      </c>
      <c r="G2349" s="904">
        <v>3</v>
      </c>
      <c r="H2349" s="32" t="s">
        <v>725</v>
      </c>
      <c r="I2349" s="348"/>
      <c r="J2349" s="521">
        <v>0</v>
      </c>
      <c r="K2349" s="58">
        <v>0</v>
      </c>
      <c r="L2349" s="199">
        <f t="shared" si="304"/>
        <v>0</v>
      </c>
      <c r="M2349" s="200">
        <f t="shared" si="305"/>
        <v>0</v>
      </c>
      <c r="O2349" s="77" t="b">
        <f t="shared" si="300"/>
        <v>0</v>
      </c>
      <c r="P2349" s="77" t="b">
        <f t="shared" si="301"/>
        <v>0</v>
      </c>
      <c r="Q2349" s="77" t="b">
        <f t="shared" si="302"/>
        <v>0</v>
      </c>
      <c r="R2349" s="77">
        <f t="shared" si="303"/>
        <v>0</v>
      </c>
      <c r="T2349" s="77">
        <v>2338</v>
      </c>
    </row>
    <row r="2350" spans="1:20" s="5" customFormat="1" hidden="1" outlineLevel="1">
      <c r="A2350" s="29"/>
      <c r="B2350" s="606">
        <v>400</v>
      </c>
      <c r="C2350" s="654" t="s">
        <v>2739</v>
      </c>
      <c r="D2350" s="109">
        <v>279</v>
      </c>
      <c r="E2350" s="147" t="s">
        <v>3193</v>
      </c>
      <c r="F2350" s="147" t="s">
        <v>3193</v>
      </c>
      <c r="G2350" s="904">
        <v>2</v>
      </c>
      <c r="H2350" s="32" t="s">
        <v>725</v>
      </c>
      <c r="I2350" s="348"/>
      <c r="J2350" s="521">
        <v>0</v>
      </c>
      <c r="K2350" s="58">
        <v>0</v>
      </c>
      <c r="L2350" s="199">
        <f t="shared" si="304"/>
        <v>0</v>
      </c>
      <c r="M2350" s="200">
        <f t="shared" si="305"/>
        <v>0</v>
      </c>
      <c r="O2350" s="77" t="b">
        <f t="shared" si="300"/>
        <v>0</v>
      </c>
      <c r="P2350" s="77" t="b">
        <f t="shared" si="301"/>
        <v>0</v>
      </c>
      <c r="Q2350" s="77" t="b">
        <f t="shared" si="302"/>
        <v>0</v>
      </c>
      <c r="R2350" s="77">
        <f t="shared" si="303"/>
        <v>0</v>
      </c>
      <c r="T2350" s="77">
        <v>2339</v>
      </c>
    </row>
    <row r="2351" spans="1:20" s="5" customFormat="1" hidden="1" outlineLevel="1">
      <c r="A2351" s="29"/>
      <c r="B2351" s="606">
        <v>400</v>
      </c>
      <c r="C2351" s="654" t="s">
        <v>2739</v>
      </c>
      <c r="D2351" s="109">
        <v>280</v>
      </c>
      <c r="E2351" s="147" t="s">
        <v>3194</v>
      </c>
      <c r="F2351" s="147" t="s">
        <v>3194</v>
      </c>
      <c r="G2351" s="904">
        <v>6</v>
      </c>
      <c r="H2351" s="32" t="s">
        <v>725</v>
      </c>
      <c r="I2351" s="348"/>
      <c r="J2351" s="521">
        <v>0</v>
      </c>
      <c r="K2351" s="58">
        <v>0</v>
      </c>
      <c r="L2351" s="199">
        <f t="shared" si="304"/>
        <v>0</v>
      </c>
      <c r="M2351" s="200">
        <f t="shared" si="305"/>
        <v>0</v>
      </c>
      <c r="O2351" s="77" t="b">
        <f t="shared" si="300"/>
        <v>0</v>
      </c>
      <c r="P2351" s="77" t="b">
        <f t="shared" si="301"/>
        <v>0</v>
      </c>
      <c r="Q2351" s="77" t="b">
        <f t="shared" si="302"/>
        <v>0</v>
      </c>
      <c r="R2351" s="77">
        <f t="shared" si="303"/>
        <v>0</v>
      </c>
      <c r="T2351" s="77">
        <v>2340</v>
      </c>
    </row>
    <row r="2352" spans="1:20" s="5" customFormat="1" hidden="1" outlineLevel="1">
      <c r="A2352" s="29"/>
      <c r="B2352" s="606">
        <v>400</v>
      </c>
      <c r="C2352" s="654" t="s">
        <v>2739</v>
      </c>
      <c r="D2352" s="109">
        <v>281</v>
      </c>
      <c r="E2352" s="147" t="s">
        <v>2748</v>
      </c>
      <c r="F2352" s="147" t="s">
        <v>2748</v>
      </c>
      <c r="G2352" s="904">
        <v>28</v>
      </c>
      <c r="H2352" s="32" t="s">
        <v>725</v>
      </c>
      <c r="I2352" s="348"/>
      <c r="J2352" s="521">
        <v>0</v>
      </c>
      <c r="K2352" s="58">
        <v>0</v>
      </c>
      <c r="L2352" s="199">
        <f t="shared" si="304"/>
        <v>0</v>
      </c>
      <c r="M2352" s="200">
        <f t="shared" si="305"/>
        <v>0</v>
      </c>
      <c r="O2352" s="77" t="b">
        <f t="shared" si="300"/>
        <v>0</v>
      </c>
      <c r="P2352" s="77" t="b">
        <f t="shared" si="301"/>
        <v>0</v>
      </c>
      <c r="Q2352" s="77" t="b">
        <f t="shared" si="302"/>
        <v>0</v>
      </c>
      <c r="R2352" s="77">
        <f t="shared" si="303"/>
        <v>0</v>
      </c>
      <c r="T2352" s="77">
        <v>2341</v>
      </c>
    </row>
    <row r="2353" spans="1:20" s="5" customFormat="1" hidden="1" outlineLevel="1">
      <c r="A2353" s="29"/>
      <c r="B2353" s="606">
        <v>400</v>
      </c>
      <c r="C2353" s="654" t="s">
        <v>2739</v>
      </c>
      <c r="D2353" s="109">
        <v>282</v>
      </c>
      <c r="E2353" s="147" t="s">
        <v>3195</v>
      </c>
      <c r="F2353" s="147" t="s">
        <v>3195</v>
      </c>
      <c r="G2353" s="904">
        <v>1</v>
      </c>
      <c r="H2353" s="32" t="s">
        <v>725</v>
      </c>
      <c r="I2353" s="348"/>
      <c r="J2353" s="521">
        <v>0</v>
      </c>
      <c r="K2353" s="58">
        <v>0</v>
      </c>
      <c r="L2353" s="199">
        <f t="shared" si="304"/>
        <v>0</v>
      </c>
      <c r="M2353" s="200">
        <f t="shared" si="305"/>
        <v>0</v>
      </c>
      <c r="O2353" s="77" t="b">
        <f t="shared" si="300"/>
        <v>0</v>
      </c>
      <c r="P2353" s="77" t="b">
        <f t="shared" si="301"/>
        <v>0</v>
      </c>
      <c r="Q2353" s="77" t="b">
        <f t="shared" si="302"/>
        <v>0</v>
      </c>
      <c r="R2353" s="77">
        <f t="shared" si="303"/>
        <v>0</v>
      </c>
      <c r="T2353" s="77">
        <v>2342</v>
      </c>
    </row>
    <row r="2354" spans="1:20" s="5" customFormat="1" hidden="1" outlineLevel="1">
      <c r="A2354" s="29"/>
      <c r="B2354" s="606">
        <v>400</v>
      </c>
      <c r="C2354" s="654" t="s">
        <v>2739</v>
      </c>
      <c r="D2354" s="109">
        <v>283</v>
      </c>
      <c r="E2354" s="147" t="s">
        <v>3196</v>
      </c>
      <c r="F2354" s="147" t="s">
        <v>3196</v>
      </c>
      <c r="G2354" s="904">
        <v>1</v>
      </c>
      <c r="H2354" s="32" t="s">
        <v>725</v>
      </c>
      <c r="I2354" s="348"/>
      <c r="J2354" s="521">
        <v>0</v>
      </c>
      <c r="K2354" s="58">
        <v>0</v>
      </c>
      <c r="L2354" s="199">
        <f t="shared" si="304"/>
        <v>0</v>
      </c>
      <c r="M2354" s="200">
        <f t="shared" si="305"/>
        <v>0</v>
      </c>
      <c r="O2354" s="77" t="b">
        <f t="shared" si="300"/>
        <v>0</v>
      </c>
      <c r="P2354" s="77" t="b">
        <f t="shared" si="301"/>
        <v>0</v>
      </c>
      <c r="Q2354" s="77" t="b">
        <f t="shared" si="302"/>
        <v>0</v>
      </c>
      <c r="R2354" s="77">
        <f t="shared" si="303"/>
        <v>0</v>
      </c>
      <c r="T2354" s="77">
        <v>2343</v>
      </c>
    </row>
    <row r="2355" spans="1:20" s="5" customFormat="1" hidden="1" outlineLevel="1">
      <c r="A2355" s="29"/>
      <c r="B2355" s="606">
        <v>400</v>
      </c>
      <c r="C2355" s="654" t="s">
        <v>2739</v>
      </c>
      <c r="D2355" s="109">
        <v>284</v>
      </c>
      <c r="E2355" s="147" t="s">
        <v>3197</v>
      </c>
      <c r="F2355" s="147" t="s">
        <v>3197</v>
      </c>
      <c r="G2355" s="904">
        <v>8</v>
      </c>
      <c r="H2355" s="32" t="s">
        <v>725</v>
      </c>
      <c r="I2355" s="348"/>
      <c r="J2355" s="521">
        <v>0</v>
      </c>
      <c r="K2355" s="58">
        <v>0</v>
      </c>
      <c r="L2355" s="199">
        <f t="shared" si="304"/>
        <v>0</v>
      </c>
      <c r="M2355" s="200">
        <f t="shared" si="305"/>
        <v>0</v>
      </c>
      <c r="O2355" s="77" t="b">
        <f t="shared" si="300"/>
        <v>0</v>
      </c>
      <c r="P2355" s="77" t="b">
        <f t="shared" si="301"/>
        <v>0</v>
      </c>
      <c r="Q2355" s="77" t="b">
        <f t="shared" si="302"/>
        <v>0</v>
      </c>
      <c r="R2355" s="77">
        <f t="shared" si="303"/>
        <v>0</v>
      </c>
      <c r="T2355" s="77">
        <v>2344</v>
      </c>
    </row>
    <row r="2356" spans="1:20" s="5" customFormat="1" hidden="1" outlineLevel="1">
      <c r="A2356" s="29"/>
      <c r="B2356" s="606">
        <v>400</v>
      </c>
      <c r="C2356" s="654" t="s">
        <v>2739</v>
      </c>
      <c r="D2356" s="109">
        <v>285</v>
      </c>
      <c r="E2356" s="147" t="s">
        <v>2755</v>
      </c>
      <c r="F2356" s="147" t="s">
        <v>2755</v>
      </c>
      <c r="G2356" s="904">
        <v>8</v>
      </c>
      <c r="H2356" s="32" t="s">
        <v>725</v>
      </c>
      <c r="I2356" s="348"/>
      <c r="J2356" s="521">
        <v>0</v>
      </c>
      <c r="K2356" s="58">
        <v>0</v>
      </c>
      <c r="L2356" s="199">
        <f t="shared" si="304"/>
        <v>0</v>
      </c>
      <c r="M2356" s="200">
        <f t="shared" si="305"/>
        <v>0</v>
      </c>
      <c r="O2356" s="77" t="b">
        <f t="shared" si="300"/>
        <v>0</v>
      </c>
      <c r="P2356" s="77" t="b">
        <f t="shared" si="301"/>
        <v>0</v>
      </c>
      <c r="Q2356" s="77" t="b">
        <f t="shared" si="302"/>
        <v>0</v>
      </c>
      <c r="R2356" s="77">
        <f t="shared" si="303"/>
        <v>0</v>
      </c>
      <c r="T2356" s="77">
        <v>2345</v>
      </c>
    </row>
    <row r="2357" spans="1:20" s="5" customFormat="1" hidden="1" outlineLevel="1">
      <c r="A2357" s="29"/>
      <c r="B2357" s="606">
        <v>400</v>
      </c>
      <c r="C2357" s="654" t="s">
        <v>2739</v>
      </c>
      <c r="D2357" s="109">
        <v>286</v>
      </c>
      <c r="E2357" s="147" t="s">
        <v>3198</v>
      </c>
      <c r="F2357" s="147" t="s">
        <v>3198</v>
      </c>
      <c r="G2357" s="904">
        <v>23</v>
      </c>
      <c r="H2357" s="32" t="s">
        <v>725</v>
      </c>
      <c r="I2357" s="348"/>
      <c r="J2357" s="521">
        <v>0</v>
      </c>
      <c r="K2357" s="58">
        <v>0</v>
      </c>
      <c r="L2357" s="199">
        <f t="shared" si="304"/>
        <v>0</v>
      </c>
      <c r="M2357" s="200">
        <f t="shared" si="305"/>
        <v>0</v>
      </c>
      <c r="O2357" s="77" t="b">
        <f t="shared" si="300"/>
        <v>0</v>
      </c>
      <c r="P2357" s="77" t="b">
        <f t="shared" si="301"/>
        <v>0</v>
      </c>
      <c r="Q2357" s="77" t="b">
        <f t="shared" si="302"/>
        <v>0</v>
      </c>
      <c r="R2357" s="77">
        <f t="shared" si="303"/>
        <v>0</v>
      </c>
      <c r="T2357" s="77">
        <v>2346</v>
      </c>
    </row>
    <row r="2358" spans="1:20" s="5" customFormat="1" hidden="1" outlineLevel="1">
      <c r="A2358" s="29"/>
      <c r="B2358" s="606">
        <v>400</v>
      </c>
      <c r="C2358" s="654" t="s">
        <v>2739</v>
      </c>
      <c r="D2358" s="109">
        <v>287</v>
      </c>
      <c r="E2358" s="147" t="s">
        <v>2757</v>
      </c>
      <c r="F2358" s="147" t="s">
        <v>2757</v>
      </c>
      <c r="G2358" s="904">
        <v>3</v>
      </c>
      <c r="H2358" s="32" t="s">
        <v>725</v>
      </c>
      <c r="I2358" s="348"/>
      <c r="J2358" s="521">
        <v>0</v>
      </c>
      <c r="K2358" s="58">
        <v>0</v>
      </c>
      <c r="L2358" s="199">
        <f t="shared" si="304"/>
        <v>0</v>
      </c>
      <c r="M2358" s="200">
        <f t="shared" si="305"/>
        <v>0</v>
      </c>
      <c r="O2358" s="77" t="b">
        <f t="shared" si="300"/>
        <v>0</v>
      </c>
      <c r="P2358" s="77" t="b">
        <f t="shared" si="301"/>
        <v>0</v>
      </c>
      <c r="Q2358" s="77" t="b">
        <f t="shared" si="302"/>
        <v>0</v>
      </c>
      <c r="R2358" s="77">
        <f t="shared" si="303"/>
        <v>0</v>
      </c>
      <c r="T2358" s="77">
        <v>2347</v>
      </c>
    </row>
    <row r="2359" spans="1:20" s="5" customFormat="1" hidden="1" outlineLevel="1">
      <c r="A2359" s="29"/>
      <c r="B2359" s="606">
        <v>400</v>
      </c>
      <c r="C2359" s="654" t="s">
        <v>2739</v>
      </c>
      <c r="D2359" s="109">
        <v>288</v>
      </c>
      <c r="E2359" s="147" t="s">
        <v>3199</v>
      </c>
      <c r="F2359" s="147" t="s">
        <v>3199</v>
      </c>
      <c r="G2359" s="904">
        <v>1</v>
      </c>
      <c r="H2359" s="32" t="s">
        <v>725</v>
      </c>
      <c r="I2359" s="348"/>
      <c r="J2359" s="521">
        <v>0</v>
      </c>
      <c r="K2359" s="58">
        <v>0</v>
      </c>
      <c r="L2359" s="199">
        <f t="shared" si="304"/>
        <v>0</v>
      </c>
      <c r="M2359" s="200">
        <f t="shared" si="305"/>
        <v>0</v>
      </c>
      <c r="O2359" s="77" t="b">
        <f t="shared" si="300"/>
        <v>0</v>
      </c>
      <c r="P2359" s="77" t="b">
        <f t="shared" si="301"/>
        <v>0</v>
      </c>
      <c r="Q2359" s="77" t="b">
        <f t="shared" si="302"/>
        <v>0</v>
      </c>
      <c r="R2359" s="77">
        <f t="shared" si="303"/>
        <v>0</v>
      </c>
      <c r="T2359" s="77">
        <v>2348</v>
      </c>
    </row>
    <row r="2360" spans="1:20" s="5" customFormat="1" hidden="1" outlineLevel="1">
      <c r="A2360" s="29"/>
      <c r="B2360" s="606">
        <v>400</v>
      </c>
      <c r="C2360" s="654" t="s">
        <v>2739</v>
      </c>
      <c r="D2360" s="109">
        <v>289</v>
      </c>
      <c r="E2360" s="147" t="s">
        <v>3200</v>
      </c>
      <c r="F2360" s="147" t="s">
        <v>3200</v>
      </c>
      <c r="G2360" s="904">
        <v>38</v>
      </c>
      <c r="H2360" s="32" t="s">
        <v>725</v>
      </c>
      <c r="I2360" s="348"/>
      <c r="J2360" s="521">
        <v>0</v>
      </c>
      <c r="K2360" s="58">
        <v>0</v>
      </c>
      <c r="L2360" s="199">
        <f t="shared" si="304"/>
        <v>0</v>
      </c>
      <c r="M2360" s="200">
        <f t="shared" si="305"/>
        <v>0</v>
      </c>
      <c r="O2360" s="77" t="b">
        <f t="shared" si="300"/>
        <v>0</v>
      </c>
      <c r="P2360" s="77" t="b">
        <f t="shared" si="301"/>
        <v>0</v>
      </c>
      <c r="Q2360" s="77" t="b">
        <f t="shared" si="302"/>
        <v>0</v>
      </c>
      <c r="R2360" s="77">
        <f t="shared" si="303"/>
        <v>0</v>
      </c>
      <c r="T2360" s="77">
        <v>2349</v>
      </c>
    </row>
    <row r="2361" spans="1:20" s="5" customFormat="1" hidden="1" outlineLevel="1">
      <c r="A2361" s="29"/>
      <c r="B2361" s="606">
        <v>400</v>
      </c>
      <c r="C2361" s="654" t="s">
        <v>2739</v>
      </c>
      <c r="D2361" s="109">
        <v>290</v>
      </c>
      <c r="E2361" s="147" t="s">
        <v>3201</v>
      </c>
      <c r="F2361" s="147" t="s">
        <v>3201</v>
      </c>
      <c r="G2361" s="904">
        <v>3</v>
      </c>
      <c r="H2361" s="32" t="s">
        <v>725</v>
      </c>
      <c r="I2361" s="348"/>
      <c r="J2361" s="521">
        <v>0</v>
      </c>
      <c r="K2361" s="58">
        <v>0</v>
      </c>
      <c r="L2361" s="199">
        <f t="shared" si="304"/>
        <v>0</v>
      </c>
      <c r="M2361" s="200">
        <f t="shared" si="305"/>
        <v>0</v>
      </c>
      <c r="O2361" s="77" t="b">
        <f t="shared" si="300"/>
        <v>0</v>
      </c>
      <c r="P2361" s="77" t="b">
        <f t="shared" si="301"/>
        <v>0</v>
      </c>
      <c r="Q2361" s="77" t="b">
        <f t="shared" si="302"/>
        <v>0</v>
      </c>
      <c r="R2361" s="77">
        <f t="shared" si="303"/>
        <v>0</v>
      </c>
      <c r="T2361" s="77">
        <v>2350</v>
      </c>
    </row>
    <row r="2362" spans="1:20" s="5" customFormat="1" hidden="1" outlineLevel="1">
      <c r="A2362" s="29"/>
      <c r="B2362" s="606">
        <v>400</v>
      </c>
      <c r="C2362" s="654" t="s">
        <v>2739</v>
      </c>
      <c r="D2362" s="109">
        <v>291</v>
      </c>
      <c r="E2362" s="147" t="s">
        <v>2758</v>
      </c>
      <c r="F2362" s="147" t="s">
        <v>2758</v>
      </c>
      <c r="G2362" s="904">
        <v>54</v>
      </c>
      <c r="H2362" s="32" t="s">
        <v>725</v>
      </c>
      <c r="I2362" s="348"/>
      <c r="J2362" s="521">
        <v>0</v>
      </c>
      <c r="K2362" s="58">
        <v>0</v>
      </c>
      <c r="L2362" s="199">
        <f t="shared" si="304"/>
        <v>0</v>
      </c>
      <c r="M2362" s="200">
        <f t="shared" si="305"/>
        <v>0</v>
      </c>
      <c r="O2362" s="77" t="b">
        <f t="shared" si="300"/>
        <v>0</v>
      </c>
      <c r="P2362" s="77" t="b">
        <f t="shared" si="301"/>
        <v>0</v>
      </c>
      <c r="Q2362" s="77" t="b">
        <f t="shared" si="302"/>
        <v>0</v>
      </c>
      <c r="R2362" s="77">
        <f t="shared" si="303"/>
        <v>0</v>
      </c>
      <c r="T2362" s="77">
        <v>2351</v>
      </c>
    </row>
    <row r="2363" spans="1:20" s="5" customFormat="1" hidden="1" outlineLevel="1">
      <c r="A2363" s="29"/>
      <c r="B2363" s="606">
        <v>400</v>
      </c>
      <c r="C2363" s="654" t="s">
        <v>2739</v>
      </c>
      <c r="D2363" s="109">
        <v>292</v>
      </c>
      <c r="E2363" s="147" t="s">
        <v>3202</v>
      </c>
      <c r="F2363" s="147" t="s">
        <v>3202</v>
      </c>
      <c r="G2363" s="904">
        <v>10</v>
      </c>
      <c r="H2363" s="32" t="s">
        <v>725</v>
      </c>
      <c r="I2363" s="348"/>
      <c r="J2363" s="521">
        <v>0</v>
      </c>
      <c r="K2363" s="58">
        <v>0</v>
      </c>
      <c r="L2363" s="199">
        <f t="shared" si="304"/>
        <v>0</v>
      </c>
      <c r="M2363" s="200">
        <f t="shared" si="305"/>
        <v>0</v>
      </c>
      <c r="O2363" s="77" t="b">
        <f t="shared" si="300"/>
        <v>0</v>
      </c>
      <c r="P2363" s="77" t="b">
        <f t="shared" si="301"/>
        <v>0</v>
      </c>
      <c r="Q2363" s="77" t="b">
        <f t="shared" si="302"/>
        <v>0</v>
      </c>
      <c r="R2363" s="77">
        <f t="shared" si="303"/>
        <v>0</v>
      </c>
      <c r="T2363" s="77">
        <v>2352</v>
      </c>
    </row>
    <row r="2364" spans="1:20" s="5" customFormat="1" hidden="1" outlineLevel="1">
      <c r="A2364" s="29"/>
      <c r="B2364" s="606">
        <v>400</v>
      </c>
      <c r="C2364" s="654" t="s">
        <v>2739</v>
      </c>
      <c r="D2364" s="109">
        <v>293</v>
      </c>
      <c r="E2364" s="147" t="s">
        <v>3203</v>
      </c>
      <c r="F2364" s="147" t="s">
        <v>3203</v>
      </c>
      <c r="G2364" s="904">
        <v>181</v>
      </c>
      <c r="H2364" s="32" t="s">
        <v>725</v>
      </c>
      <c r="I2364" s="348"/>
      <c r="J2364" s="521">
        <v>0</v>
      </c>
      <c r="K2364" s="58">
        <v>0</v>
      </c>
      <c r="L2364" s="199">
        <f t="shared" si="304"/>
        <v>0</v>
      </c>
      <c r="M2364" s="200">
        <f t="shared" si="305"/>
        <v>0</v>
      </c>
      <c r="O2364" s="77" t="b">
        <f t="shared" si="300"/>
        <v>0</v>
      </c>
      <c r="P2364" s="77" t="b">
        <f t="shared" si="301"/>
        <v>0</v>
      </c>
      <c r="Q2364" s="77" t="b">
        <f t="shared" si="302"/>
        <v>0</v>
      </c>
      <c r="R2364" s="77">
        <f t="shared" si="303"/>
        <v>0</v>
      </c>
      <c r="T2364" s="77">
        <v>2353</v>
      </c>
    </row>
    <row r="2365" spans="1:20" s="5" customFormat="1" hidden="1" outlineLevel="1">
      <c r="A2365" s="29"/>
      <c r="B2365" s="606">
        <v>400</v>
      </c>
      <c r="C2365" s="654" t="s">
        <v>2739</v>
      </c>
      <c r="D2365" s="109">
        <v>294</v>
      </c>
      <c r="E2365" s="147" t="s">
        <v>3204</v>
      </c>
      <c r="F2365" s="147" t="s">
        <v>3204</v>
      </c>
      <c r="G2365" s="904">
        <v>27</v>
      </c>
      <c r="H2365" s="32" t="s">
        <v>725</v>
      </c>
      <c r="I2365" s="348"/>
      <c r="J2365" s="521">
        <v>0</v>
      </c>
      <c r="K2365" s="58">
        <v>0</v>
      </c>
      <c r="L2365" s="199">
        <f t="shared" si="304"/>
        <v>0</v>
      </c>
      <c r="M2365" s="200">
        <f t="shared" si="305"/>
        <v>0</v>
      </c>
      <c r="O2365" s="77" t="b">
        <f t="shared" si="300"/>
        <v>0</v>
      </c>
      <c r="P2365" s="77" t="b">
        <f t="shared" si="301"/>
        <v>0</v>
      </c>
      <c r="Q2365" s="77" t="b">
        <f t="shared" si="302"/>
        <v>0</v>
      </c>
      <c r="R2365" s="77">
        <f t="shared" si="303"/>
        <v>0</v>
      </c>
      <c r="T2365" s="77">
        <v>2354</v>
      </c>
    </row>
    <row r="2366" spans="1:20" s="5" customFormat="1" hidden="1" outlineLevel="1">
      <c r="A2366" s="29"/>
      <c r="B2366" s="606">
        <v>400</v>
      </c>
      <c r="C2366" s="654" t="s">
        <v>2739</v>
      </c>
      <c r="D2366" s="109">
        <v>295</v>
      </c>
      <c r="E2366" s="147" t="s">
        <v>3205</v>
      </c>
      <c r="F2366" s="147" t="s">
        <v>3205</v>
      </c>
      <c r="G2366" s="904">
        <v>1</v>
      </c>
      <c r="H2366" s="32" t="s">
        <v>725</v>
      </c>
      <c r="I2366" s="348"/>
      <c r="J2366" s="521">
        <v>0</v>
      </c>
      <c r="K2366" s="58">
        <v>0</v>
      </c>
      <c r="L2366" s="199">
        <f t="shared" si="304"/>
        <v>0</v>
      </c>
      <c r="M2366" s="200">
        <f t="shared" si="305"/>
        <v>0</v>
      </c>
      <c r="O2366" s="77" t="b">
        <f t="shared" si="300"/>
        <v>0</v>
      </c>
      <c r="P2366" s="77" t="b">
        <f t="shared" si="301"/>
        <v>0</v>
      </c>
      <c r="Q2366" s="77" t="b">
        <f t="shared" si="302"/>
        <v>0</v>
      </c>
      <c r="R2366" s="77">
        <f t="shared" si="303"/>
        <v>0</v>
      </c>
      <c r="T2366" s="77">
        <v>2355</v>
      </c>
    </row>
    <row r="2367" spans="1:20" s="5" customFormat="1" hidden="1" outlineLevel="1">
      <c r="A2367" s="29"/>
      <c r="B2367" s="606">
        <v>400</v>
      </c>
      <c r="C2367" s="654" t="s">
        <v>2739</v>
      </c>
      <c r="D2367" s="109">
        <v>296</v>
      </c>
      <c r="E2367" s="147" t="s">
        <v>3206</v>
      </c>
      <c r="F2367" s="147" t="s">
        <v>3206</v>
      </c>
      <c r="G2367" s="904">
        <v>17</v>
      </c>
      <c r="H2367" s="32" t="s">
        <v>725</v>
      </c>
      <c r="I2367" s="348"/>
      <c r="J2367" s="521">
        <v>0</v>
      </c>
      <c r="K2367" s="58">
        <v>0</v>
      </c>
      <c r="L2367" s="199">
        <f t="shared" si="304"/>
        <v>0</v>
      </c>
      <c r="M2367" s="200">
        <f t="shared" si="305"/>
        <v>0</v>
      </c>
      <c r="O2367" s="77" t="b">
        <f t="shared" si="300"/>
        <v>0</v>
      </c>
      <c r="P2367" s="77" t="b">
        <f t="shared" si="301"/>
        <v>0</v>
      </c>
      <c r="Q2367" s="77" t="b">
        <f t="shared" si="302"/>
        <v>0</v>
      </c>
      <c r="R2367" s="77">
        <f t="shared" si="303"/>
        <v>0</v>
      </c>
      <c r="T2367" s="77">
        <v>2356</v>
      </c>
    </row>
    <row r="2368" spans="1:20" s="5" customFormat="1" hidden="1" outlineLevel="1">
      <c r="A2368" s="29"/>
      <c r="B2368" s="606">
        <v>400</v>
      </c>
      <c r="C2368" s="654" t="s">
        <v>2739</v>
      </c>
      <c r="D2368" s="109">
        <v>297</v>
      </c>
      <c r="E2368" s="147" t="s">
        <v>2760</v>
      </c>
      <c r="F2368" s="147" t="s">
        <v>2760</v>
      </c>
      <c r="G2368" s="904">
        <v>8</v>
      </c>
      <c r="H2368" s="32" t="s">
        <v>725</v>
      </c>
      <c r="I2368" s="348"/>
      <c r="J2368" s="521">
        <v>0</v>
      </c>
      <c r="K2368" s="58">
        <v>0</v>
      </c>
      <c r="L2368" s="199">
        <f t="shared" si="304"/>
        <v>0</v>
      </c>
      <c r="M2368" s="200">
        <f t="shared" si="305"/>
        <v>0</v>
      </c>
      <c r="O2368" s="77" t="b">
        <f t="shared" si="300"/>
        <v>0</v>
      </c>
      <c r="P2368" s="77" t="b">
        <f t="shared" si="301"/>
        <v>0</v>
      </c>
      <c r="Q2368" s="77" t="b">
        <f t="shared" si="302"/>
        <v>0</v>
      </c>
      <c r="R2368" s="77">
        <f t="shared" si="303"/>
        <v>0</v>
      </c>
      <c r="T2368" s="77">
        <v>2357</v>
      </c>
    </row>
    <row r="2369" spans="1:20" s="5" customFormat="1" hidden="1" outlineLevel="1">
      <c r="A2369" s="29"/>
      <c r="B2369" s="606">
        <v>400</v>
      </c>
      <c r="C2369" s="654" t="s">
        <v>2739</v>
      </c>
      <c r="D2369" s="109">
        <v>298</v>
      </c>
      <c r="E2369" s="147" t="s">
        <v>3207</v>
      </c>
      <c r="F2369" s="147" t="s">
        <v>3207</v>
      </c>
      <c r="G2369" s="904">
        <v>1</v>
      </c>
      <c r="H2369" s="32" t="s">
        <v>725</v>
      </c>
      <c r="I2369" s="348"/>
      <c r="J2369" s="521">
        <v>0</v>
      </c>
      <c r="K2369" s="58">
        <v>0</v>
      </c>
      <c r="L2369" s="199">
        <f t="shared" si="304"/>
        <v>0</v>
      </c>
      <c r="M2369" s="200">
        <f t="shared" si="305"/>
        <v>0</v>
      </c>
      <c r="O2369" s="77" t="b">
        <f t="shared" si="300"/>
        <v>0</v>
      </c>
      <c r="P2369" s="77" t="b">
        <f t="shared" si="301"/>
        <v>0</v>
      </c>
      <c r="Q2369" s="77" t="b">
        <f t="shared" si="302"/>
        <v>0</v>
      </c>
      <c r="R2369" s="77">
        <f t="shared" si="303"/>
        <v>0</v>
      </c>
      <c r="T2369" s="77">
        <v>2358</v>
      </c>
    </row>
    <row r="2370" spans="1:20" s="5" customFormat="1" hidden="1" outlineLevel="1">
      <c r="A2370" s="29"/>
      <c r="B2370" s="606">
        <v>400</v>
      </c>
      <c r="C2370" s="654" t="s">
        <v>2739</v>
      </c>
      <c r="D2370" s="109">
        <v>299</v>
      </c>
      <c r="E2370" s="147" t="s">
        <v>2765</v>
      </c>
      <c r="F2370" s="147" t="s">
        <v>2765</v>
      </c>
      <c r="G2370" s="904">
        <v>2</v>
      </c>
      <c r="H2370" s="32" t="s">
        <v>725</v>
      </c>
      <c r="I2370" s="348"/>
      <c r="J2370" s="521">
        <v>0</v>
      </c>
      <c r="K2370" s="58">
        <v>0</v>
      </c>
      <c r="L2370" s="199">
        <f t="shared" si="304"/>
        <v>0</v>
      </c>
      <c r="M2370" s="200">
        <f t="shared" si="305"/>
        <v>0</v>
      </c>
      <c r="O2370" s="77" t="b">
        <f t="shared" si="300"/>
        <v>0</v>
      </c>
      <c r="P2370" s="77" t="b">
        <f t="shared" si="301"/>
        <v>0</v>
      </c>
      <c r="Q2370" s="77" t="b">
        <f t="shared" si="302"/>
        <v>0</v>
      </c>
      <c r="R2370" s="77">
        <f t="shared" si="303"/>
        <v>0</v>
      </c>
      <c r="T2370" s="77">
        <v>2359</v>
      </c>
    </row>
    <row r="2371" spans="1:20" s="5" customFormat="1" hidden="1" outlineLevel="1">
      <c r="A2371" s="29"/>
      <c r="B2371" s="606">
        <v>400</v>
      </c>
      <c r="C2371" s="654" t="s">
        <v>2739</v>
      </c>
      <c r="D2371" s="109">
        <v>300</v>
      </c>
      <c r="E2371" s="147" t="s">
        <v>3208</v>
      </c>
      <c r="F2371" s="147" t="s">
        <v>3208</v>
      </c>
      <c r="G2371" s="904">
        <v>29</v>
      </c>
      <c r="H2371" s="32" t="s">
        <v>725</v>
      </c>
      <c r="I2371" s="348"/>
      <c r="J2371" s="521">
        <v>0</v>
      </c>
      <c r="K2371" s="58">
        <v>0</v>
      </c>
      <c r="L2371" s="199">
        <f t="shared" si="304"/>
        <v>0</v>
      </c>
      <c r="M2371" s="200">
        <f t="shared" si="305"/>
        <v>0</v>
      </c>
      <c r="O2371" s="77" t="b">
        <f t="shared" si="300"/>
        <v>0</v>
      </c>
      <c r="P2371" s="77" t="b">
        <f t="shared" si="301"/>
        <v>0</v>
      </c>
      <c r="Q2371" s="77" t="b">
        <f t="shared" si="302"/>
        <v>0</v>
      </c>
      <c r="R2371" s="77">
        <f t="shared" si="303"/>
        <v>0</v>
      </c>
      <c r="T2371" s="77">
        <v>2360</v>
      </c>
    </row>
    <row r="2372" spans="1:20" s="5" customFormat="1" hidden="1" outlineLevel="1">
      <c r="A2372" s="29"/>
      <c r="B2372" s="606">
        <v>400</v>
      </c>
      <c r="C2372" s="654" t="s">
        <v>2739</v>
      </c>
      <c r="D2372" s="109">
        <v>301</v>
      </c>
      <c r="E2372" s="147" t="s">
        <v>3209</v>
      </c>
      <c r="F2372" s="147" t="s">
        <v>3209</v>
      </c>
      <c r="G2372" s="904">
        <v>123</v>
      </c>
      <c r="H2372" s="32" t="s">
        <v>725</v>
      </c>
      <c r="I2372" s="348"/>
      <c r="J2372" s="521">
        <v>0</v>
      </c>
      <c r="K2372" s="58">
        <v>0</v>
      </c>
      <c r="L2372" s="199">
        <f t="shared" si="304"/>
        <v>0</v>
      </c>
      <c r="M2372" s="200">
        <f t="shared" si="305"/>
        <v>0</v>
      </c>
      <c r="O2372" s="77" t="b">
        <f t="shared" si="300"/>
        <v>0</v>
      </c>
      <c r="P2372" s="77" t="b">
        <f t="shared" si="301"/>
        <v>0</v>
      </c>
      <c r="Q2372" s="77" t="b">
        <f t="shared" si="302"/>
        <v>0</v>
      </c>
      <c r="R2372" s="77">
        <f t="shared" si="303"/>
        <v>0</v>
      </c>
      <c r="T2372" s="77">
        <v>2361</v>
      </c>
    </row>
    <row r="2373" spans="1:20" s="5" customFormat="1" hidden="1" outlineLevel="1">
      <c r="A2373" s="29"/>
      <c r="B2373" s="606">
        <v>400</v>
      </c>
      <c r="C2373" s="654" t="s">
        <v>2739</v>
      </c>
      <c r="D2373" s="109">
        <v>302</v>
      </c>
      <c r="E2373" s="147" t="s">
        <v>3210</v>
      </c>
      <c r="F2373" s="147" t="s">
        <v>3210</v>
      </c>
      <c r="G2373" s="904">
        <v>65</v>
      </c>
      <c r="H2373" s="32" t="s">
        <v>725</v>
      </c>
      <c r="I2373" s="348"/>
      <c r="J2373" s="521">
        <v>0</v>
      </c>
      <c r="K2373" s="58">
        <v>0</v>
      </c>
      <c r="L2373" s="199">
        <f t="shared" si="304"/>
        <v>0</v>
      </c>
      <c r="M2373" s="200">
        <f t="shared" si="305"/>
        <v>0</v>
      </c>
      <c r="O2373" s="77" t="b">
        <f t="shared" si="300"/>
        <v>0</v>
      </c>
      <c r="P2373" s="77" t="b">
        <f t="shared" si="301"/>
        <v>0</v>
      </c>
      <c r="Q2373" s="77" t="b">
        <f t="shared" si="302"/>
        <v>0</v>
      </c>
      <c r="R2373" s="77">
        <f t="shared" si="303"/>
        <v>0</v>
      </c>
      <c r="T2373" s="77">
        <v>2362</v>
      </c>
    </row>
    <row r="2374" spans="1:20" s="5" customFormat="1" hidden="1" outlineLevel="1">
      <c r="A2374" s="29"/>
      <c r="B2374" s="606">
        <v>400</v>
      </c>
      <c r="C2374" s="654" t="s">
        <v>2739</v>
      </c>
      <c r="D2374" s="109">
        <v>303</v>
      </c>
      <c r="E2374" s="147" t="s">
        <v>3211</v>
      </c>
      <c r="F2374" s="147" t="s">
        <v>3211</v>
      </c>
      <c r="G2374" s="904">
        <v>6</v>
      </c>
      <c r="H2374" s="32" t="s">
        <v>725</v>
      </c>
      <c r="I2374" s="348"/>
      <c r="J2374" s="521">
        <v>0</v>
      </c>
      <c r="K2374" s="58">
        <v>0</v>
      </c>
      <c r="L2374" s="199">
        <f t="shared" ref="L2374:L2405" si="306">J2374+K2374</f>
        <v>0</v>
      </c>
      <c r="M2374" s="200">
        <f t="shared" ref="M2374:M2405" si="307">L2374*(G2374+I2374)</f>
        <v>0</v>
      </c>
      <c r="O2374" s="77" t="b">
        <f t="shared" si="300"/>
        <v>0</v>
      </c>
      <c r="P2374" s="77" t="b">
        <f t="shared" si="301"/>
        <v>0</v>
      </c>
      <c r="Q2374" s="77" t="b">
        <f t="shared" si="302"/>
        <v>0</v>
      </c>
      <c r="R2374" s="77">
        <f t="shared" si="303"/>
        <v>0</v>
      </c>
      <c r="T2374" s="77">
        <v>2363</v>
      </c>
    </row>
    <row r="2375" spans="1:20" s="5" customFormat="1" hidden="1" outlineLevel="1">
      <c r="A2375" s="29"/>
      <c r="B2375" s="606">
        <v>400</v>
      </c>
      <c r="C2375" s="654" t="s">
        <v>2739</v>
      </c>
      <c r="D2375" s="109">
        <v>304</v>
      </c>
      <c r="E2375" s="147" t="s">
        <v>3212</v>
      </c>
      <c r="F2375" s="147" t="s">
        <v>3212</v>
      </c>
      <c r="G2375" s="904">
        <v>70</v>
      </c>
      <c r="H2375" s="32" t="s">
        <v>725</v>
      </c>
      <c r="I2375" s="348"/>
      <c r="J2375" s="521">
        <v>0</v>
      </c>
      <c r="K2375" s="58">
        <v>0</v>
      </c>
      <c r="L2375" s="199">
        <f t="shared" si="306"/>
        <v>0</v>
      </c>
      <c r="M2375" s="200">
        <f t="shared" si="307"/>
        <v>0</v>
      </c>
      <c r="O2375" s="77" t="b">
        <f t="shared" si="300"/>
        <v>0</v>
      </c>
      <c r="P2375" s="77" t="b">
        <f t="shared" si="301"/>
        <v>0</v>
      </c>
      <c r="Q2375" s="77" t="b">
        <f t="shared" si="302"/>
        <v>0</v>
      </c>
      <c r="R2375" s="77">
        <f t="shared" si="303"/>
        <v>0</v>
      </c>
      <c r="T2375" s="77">
        <v>2364</v>
      </c>
    </row>
    <row r="2376" spans="1:20" s="5" customFormat="1" hidden="1" outlineLevel="1">
      <c r="A2376" s="29"/>
      <c r="B2376" s="606">
        <v>400</v>
      </c>
      <c r="C2376" s="654" t="s">
        <v>2739</v>
      </c>
      <c r="D2376" s="109">
        <v>305</v>
      </c>
      <c r="E2376" s="147" t="s">
        <v>2784</v>
      </c>
      <c r="F2376" s="147" t="s">
        <v>2784</v>
      </c>
      <c r="G2376" s="904">
        <v>3</v>
      </c>
      <c r="H2376" s="32" t="s">
        <v>725</v>
      </c>
      <c r="I2376" s="348"/>
      <c r="J2376" s="521">
        <v>0</v>
      </c>
      <c r="K2376" s="58">
        <v>0</v>
      </c>
      <c r="L2376" s="199">
        <f t="shared" si="306"/>
        <v>0</v>
      </c>
      <c r="M2376" s="200">
        <f t="shared" si="307"/>
        <v>0</v>
      </c>
      <c r="O2376" s="77" t="b">
        <f t="shared" si="300"/>
        <v>0</v>
      </c>
      <c r="P2376" s="77" t="b">
        <f t="shared" si="301"/>
        <v>0</v>
      </c>
      <c r="Q2376" s="77" t="b">
        <f t="shared" si="302"/>
        <v>0</v>
      </c>
      <c r="R2376" s="77">
        <f t="shared" si="303"/>
        <v>0</v>
      </c>
      <c r="T2376" s="77">
        <v>2365</v>
      </c>
    </row>
    <row r="2377" spans="1:20" s="5" customFormat="1" hidden="1" outlineLevel="1">
      <c r="A2377" s="29"/>
      <c r="B2377" s="606">
        <v>400</v>
      </c>
      <c r="C2377" s="654" t="s">
        <v>2739</v>
      </c>
      <c r="D2377" s="109">
        <v>306</v>
      </c>
      <c r="E2377" s="147" t="s">
        <v>2786</v>
      </c>
      <c r="F2377" s="147" t="s">
        <v>2786</v>
      </c>
      <c r="G2377" s="904">
        <v>7</v>
      </c>
      <c r="H2377" s="32" t="s">
        <v>725</v>
      </c>
      <c r="I2377" s="348"/>
      <c r="J2377" s="521">
        <v>0</v>
      </c>
      <c r="K2377" s="58">
        <v>0</v>
      </c>
      <c r="L2377" s="199">
        <f t="shared" si="306"/>
        <v>0</v>
      </c>
      <c r="M2377" s="200">
        <f t="shared" si="307"/>
        <v>0</v>
      </c>
      <c r="O2377" s="77" t="b">
        <f t="shared" si="300"/>
        <v>0</v>
      </c>
      <c r="P2377" s="77" t="b">
        <f t="shared" si="301"/>
        <v>0</v>
      </c>
      <c r="Q2377" s="77" t="b">
        <f t="shared" si="302"/>
        <v>0</v>
      </c>
      <c r="R2377" s="77">
        <f t="shared" si="303"/>
        <v>0</v>
      </c>
      <c r="T2377" s="77">
        <v>2366</v>
      </c>
    </row>
    <row r="2378" spans="1:20" s="5" customFormat="1" hidden="1" outlineLevel="1">
      <c r="A2378" s="29"/>
      <c r="B2378" s="606">
        <v>400</v>
      </c>
      <c r="C2378" s="654" t="s">
        <v>2739</v>
      </c>
      <c r="D2378" s="109">
        <v>307</v>
      </c>
      <c r="E2378" s="147" t="s">
        <v>2787</v>
      </c>
      <c r="F2378" s="147" t="s">
        <v>2787</v>
      </c>
      <c r="G2378" s="904">
        <v>66</v>
      </c>
      <c r="H2378" s="32" t="s">
        <v>725</v>
      </c>
      <c r="I2378" s="348"/>
      <c r="J2378" s="521">
        <v>0</v>
      </c>
      <c r="K2378" s="58">
        <v>0</v>
      </c>
      <c r="L2378" s="199">
        <f t="shared" si="306"/>
        <v>0</v>
      </c>
      <c r="M2378" s="200">
        <f t="shared" si="307"/>
        <v>0</v>
      </c>
      <c r="O2378" s="77" t="b">
        <f t="shared" si="300"/>
        <v>0</v>
      </c>
      <c r="P2378" s="77" t="b">
        <f t="shared" si="301"/>
        <v>0</v>
      </c>
      <c r="Q2378" s="77" t="b">
        <f t="shared" si="302"/>
        <v>0</v>
      </c>
      <c r="R2378" s="77">
        <f t="shared" si="303"/>
        <v>0</v>
      </c>
      <c r="T2378" s="77">
        <v>2367</v>
      </c>
    </row>
    <row r="2379" spans="1:20" s="5" customFormat="1" hidden="1" outlineLevel="1">
      <c r="A2379" s="29"/>
      <c r="B2379" s="606">
        <v>400</v>
      </c>
      <c r="C2379" s="654" t="s">
        <v>2739</v>
      </c>
      <c r="D2379" s="109">
        <v>308</v>
      </c>
      <c r="E2379" s="147" t="s">
        <v>2788</v>
      </c>
      <c r="F2379" s="147" t="s">
        <v>2788</v>
      </c>
      <c r="G2379" s="904">
        <v>85</v>
      </c>
      <c r="H2379" s="32" t="s">
        <v>725</v>
      </c>
      <c r="I2379" s="348"/>
      <c r="J2379" s="521">
        <v>0</v>
      </c>
      <c r="K2379" s="58">
        <v>0</v>
      </c>
      <c r="L2379" s="199">
        <f t="shared" si="306"/>
        <v>0</v>
      </c>
      <c r="M2379" s="200">
        <f t="shared" si="307"/>
        <v>0</v>
      </c>
      <c r="O2379" s="77" t="b">
        <f t="shared" si="300"/>
        <v>0</v>
      </c>
      <c r="P2379" s="77" t="b">
        <f t="shared" si="301"/>
        <v>0</v>
      </c>
      <c r="Q2379" s="77" t="b">
        <f t="shared" si="302"/>
        <v>0</v>
      </c>
      <c r="R2379" s="77">
        <f t="shared" si="303"/>
        <v>0</v>
      </c>
      <c r="T2379" s="77">
        <v>2368</v>
      </c>
    </row>
    <row r="2380" spans="1:20" s="5" customFormat="1" hidden="1" outlineLevel="1">
      <c r="A2380" s="29"/>
      <c r="B2380" s="606">
        <v>400</v>
      </c>
      <c r="C2380" s="654" t="s">
        <v>2739</v>
      </c>
      <c r="D2380" s="109">
        <v>309</v>
      </c>
      <c r="E2380" s="147" t="s">
        <v>2789</v>
      </c>
      <c r="F2380" s="147" t="s">
        <v>2789</v>
      </c>
      <c r="G2380" s="904">
        <v>5</v>
      </c>
      <c r="H2380" s="32" t="s">
        <v>725</v>
      </c>
      <c r="I2380" s="348"/>
      <c r="J2380" s="521">
        <v>0</v>
      </c>
      <c r="K2380" s="58">
        <v>0</v>
      </c>
      <c r="L2380" s="199">
        <f t="shared" si="306"/>
        <v>0</v>
      </c>
      <c r="M2380" s="200">
        <f t="shared" si="307"/>
        <v>0</v>
      </c>
      <c r="O2380" s="77" t="b">
        <f t="shared" si="300"/>
        <v>0</v>
      </c>
      <c r="P2380" s="77" t="b">
        <f t="shared" si="301"/>
        <v>0</v>
      </c>
      <c r="Q2380" s="77" t="b">
        <f t="shared" si="302"/>
        <v>0</v>
      </c>
      <c r="R2380" s="77">
        <f t="shared" si="303"/>
        <v>0</v>
      </c>
      <c r="T2380" s="77">
        <v>2369</v>
      </c>
    </row>
    <row r="2381" spans="1:20" s="5" customFormat="1" hidden="1" outlineLevel="1">
      <c r="A2381" s="29"/>
      <c r="B2381" s="606">
        <v>400</v>
      </c>
      <c r="C2381" s="654" t="s">
        <v>2739</v>
      </c>
      <c r="D2381" s="109">
        <v>310</v>
      </c>
      <c r="E2381" s="147" t="s">
        <v>2790</v>
      </c>
      <c r="F2381" s="147" t="s">
        <v>2790</v>
      </c>
      <c r="G2381" s="904">
        <v>43</v>
      </c>
      <c r="H2381" s="32" t="s">
        <v>725</v>
      </c>
      <c r="I2381" s="348"/>
      <c r="J2381" s="521">
        <v>0</v>
      </c>
      <c r="K2381" s="58">
        <v>0</v>
      </c>
      <c r="L2381" s="199">
        <f t="shared" si="306"/>
        <v>0</v>
      </c>
      <c r="M2381" s="200">
        <f t="shared" si="307"/>
        <v>0</v>
      </c>
      <c r="O2381" s="77" t="b">
        <f t="shared" si="300"/>
        <v>0</v>
      </c>
      <c r="P2381" s="77" t="b">
        <f t="shared" si="301"/>
        <v>0</v>
      </c>
      <c r="Q2381" s="77" t="b">
        <f t="shared" si="302"/>
        <v>0</v>
      </c>
      <c r="R2381" s="77">
        <f t="shared" si="303"/>
        <v>0</v>
      </c>
      <c r="T2381" s="77">
        <v>2370</v>
      </c>
    </row>
    <row r="2382" spans="1:20" s="5" customFormat="1" hidden="1" outlineLevel="1">
      <c r="A2382" s="29"/>
      <c r="B2382" s="606">
        <v>400</v>
      </c>
      <c r="C2382" s="654" t="s">
        <v>2739</v>
      </c>
      <c r="D2382" s="109">
        <v>311</v>
      </c>
      <c r="E2382" s="147" t="s">
        <v>2792</v>
      </c>
      <c r="F2382" s="147" t="s">
        <v>2792</v>
      </c>
      <c r="G2382" s="904">
        <v>2</v>
      </c>
      <c r="H2382" s="32" t="s">
        <v>725</v>
      </c>
      <c r="I2382" s="348"/>
      <c r="J2382" s="521">
        <v>0</v>
      </c>
      <c r="K2382" s="58">
        <v>0</v>
      </c>
      <c r="L2382" s="199">
        <f t="shared" si="306"/>
        <v>0</v>
      </c>
      <c r="M2382" s="200">
        <f t="shared" si="307"/>
        <v>0</v>
      </c>
      <c r="O2382" s="77" t="b">
        <f t="shared" si="300"/>
        <v>0</v>
      </c>
      <c r="P2382" s="77" t="b">
        <f t="shared" si="301"/>
        <v>0</v>
      </c>
      <c r="Q2382" s="77" t="b">
        <f t="shared" si="302"/>
        <v>0</v>
      </c>
      <c r="R2382" s="77">
        <f t="shared" si="303"/>
        <v>0</v>
      </c>
      <c r="T2382" s="77">
        <v>2371</v>
      </c>
    </row>
    <row r="2383" spans="1:20" s="5" customFormat="1" hidden="1" outlineLevel="1">
      <c r="A2383" s="29"/>
      <c r="B2383" s="606">
        <v>400</v>
      </c>
      <c r="C2383" s="654" t="s">
        <v>2739</v>
      </c>
      <c r="D2383" s="109">
        <v>312</v>
      </c>
      <c r="E2383" s="147" t="s">
        <v>2793</v>
      </c>
      <c r="F2383" s="147" t="s">
        <v>2793</v>
      </c>
      <c r="G2383" s="904">
        <v>32</v>
      </c>
      <c r="H2383" s="32" t="s">
        <v>725</v>
      </c>
      <c r="I2383" s="348"/>
      <c r="J2383" s="521">
        <v>0</v>
      </c>
      <c r="K2383" s="58">
        <v>0</v>
      </c>
      <c r="L2383" s="199">
        <f t="shared" si="306"/>
        <v>0</v>
      </c>
      <c r="M2383" s="200">
        <f t="shared" si="307"/>
        <v>0</v>
      </c>
      <c r="O2383" s="77" t="b">
        <f t="shared" si="300"/>
        <v>0</v>
      </c>
      <c r="P2383" s="77" t="b">
        <f t="shared" si="301"/>
        <v>0</v>
      </c>
      <c r="Q2383" s="77" t="b">
        <f t="shared" si="302"/>
        <v>0</v>
      </c>
      <c r="R2383" s="77">
        <f t="shared" si="303"/>
        <v>0</v>
      </c>
      <c r="T2383" s="77">
        <v>2372</v>
      </c>
    </row>
    <row r="2384" spans="1:20" s="5" customFormat="1" hidden="1" outlineLevel="1">
      <c r="A2384" s="29"/>
      <c r="B2384" s="606">
        <v>400</v>
      </c>
      <c r="C2384" s="654" t="s">
        <v>2739</v>
      </c>
      <c r="D2384" s="109">
        <v>313</v>
      </c>
      <c r="E2384" s="147" t="s">
        <v>2794</v>
      </c>
      <c r="F2384" s="147" t="s">
        <v>2794</v>
      </c>
      <c r="G2384" s="904">
        <v>10</v>
      </c>
      <c r="H2384" s="32" t="s">
        <v>725</v>
      </c>
      <c r="I2384" s="348"/>
      <c r="J2384" s="521">
        <v>0</v>
      </c>
      <c r="K2384" s="58">
        <v>0</v>
      </c>
      <c r="L2384" s="199">
        <f t="shared" si="306"/>
        <v>0</v>
      </c>
      <c r="M2384" s="200">
        <f t="shared" si="307"/>
        <v>0</v>
      </c>
      <c r="O2384" s="77" t="b">
        <f t="shared" si="300"/>
        <v>0</v>
      </c>
      <c r="P2384" s="77" t="b">
        <f t="shared" si="301"/>
        <v>0</v>
      </c>
      <c r="Q2384" s="77" t="b">
        <f t="shared" si="302"/>
        <v>0</v>
      </c>
      <c r="R2384" s="77">
        <f t="shared" si="303"/>
        <v>0</v>
      </c>
      <c r="T2384" s="77">
        <v>2373</v>
      </c>
    </row>
    <row r="2385" spans="1:20" s="5" customFormat="1" hidden="1" outlineLevel="1">
      <c r="A2385" s="29"/>
      <c r="B2385" s="606">
        <v>400</v>
      </c>
      <c r="C2385" s="654" t="s">
        <v>2739</v>
      </c>
      <c r="D2385" s="109">
        <v>314</v>
      </c>
      <c r="E2385" s="147" t="s">
        <v>2796</v>
      </c>
      <c r="F2385" s="147" t="s">
        <v>2796</v>
      </c>
      <c r="G2385" s="904">
        <v>3</v>
      </c>
      <c r="H2385" s="32" t="s">
        <v>725</v>
      </c>
      <c r="I2385" s="348"/>
      <c r="J2385" s="521">
        <v>0</v>
      </c>
      <c r="K2385" s="58">
        <v>0</v>
      </c>
      <c r="L2385" s="199">
        <f t="shared" si="306"/>
        <v>0</v>
      </c>
      <c r="M2385" s="200">
        <f t="shared" si="307"/>
        <v>0</v>
      </c>
      <c r="O2385" s="77" t="b">
        <f t="shared" si="300"/>
        <v>0</v>
      </c>
      <c r="P2385" s="77" t="b">
        <f t="shared" si="301"/>
        <v>0</v>
      </c>
      <c r="Q2385" s="77" t="b">
        <f t="shared" si="302"/>
        <v>0</v>
      </c>
      <c r="R2385" s="77">
        <f t="shared" si="303"/>
        <v>0</v>
      </c>
      <c r="T2385" s="77">
        <v>2374</v>
      </c>
    </row>
    <row r="2386" spans="1:20" s="5" customFormat="1" hidden="1" outlineLevel="1">
      <c r="A2386" s="29"/>
      <c r="B2386" s="606">
        <v>400</v>
      </c>
      <c r="C2386" s="654" t="s">
        <v>2739</v>
      </c>
      <c r="D2386" s="109">
        <v>315</v>
      </c>
      <c r="E2386" s="147" t="s">
        <v>2800</v>
      </c>
      <c r="F2386" s="147" t="s">
        <v>2800</v>
      </c>
      <c r="G2386" s="904">
        <v>12</v>
      </c>
      <c r="H2386" s="32" t="s">
        <v>725</v>
      </c>
      <c r="I2386" s="348"/>
      <c r="J2386" s="521">
        <v>0</v>
      </c>
      <c r="K2386" s="58">
        <v>0</v>
      </c>
      <c r="L2386" s="199">
        <f t="shared" si="306"/>
        <v>0</v>
      </c>
      <c r="M2386" s="200">
        <f t="shared" si="307"/>
        <v>0</v>
      </c>
      <c r="O2386" s="77" t="b">
        <f t="shared" si="300"/>
        <v>0</v>
      </c>
      <c r="P2386" s="77" t="b">
        <f t="shared" si="301"/>
        <v>0</v>
      </c>
      <c r="Q2386" s="77" t="b">
        <f t="shared" si="302"/>
        <v>0</v>
      </c>
      <c r="R2386" s="77">
        <f t="shared" si="303"/>
        <v>0</v>
      </c>
      <c r="T2386" s="77">
        <v>2375</v>
      </c>
    </row>
    <row r="2387" spans="1:20" s="5" customFormat="1" hidden="1" outlineLevel="1">
      <c r="A2387" s="29"/>
      <c r="B2387" s="606">
        <v>400</v>
      </c>
      <c r="C2387" s="654" t="s">
        <v>2739</v>
      </c>
      <c r="D2387" s="109">
        <v>316</v>
      </c>
      <c r="E2387" s="147" t="s">
        <v>3213</v>
      </c>
      <c r="F2387" s="147" t="s">
        <v>3214</v>
      </c>
      <c r="G2387" s="904">
        <v>2</v>
      </c>
      <c r="H2387" s="32" t="s">
        <v>742</v>
      </c>
      <c r="I2387" s="348"/>
      <c r="J2387" s="521">
        <v>0</v>
      </c>
      <c r="K2387" s="58">
        <v>0</v>
      </c>
      <c r="L2387" s="199">
        <f t="shared" si="306"/>
        <v>0</v>
      </c>
      <c r="M2387" s="200">
        <f t="shared" si="307"/>
        <v>0</v>
      </c>
      <c r="O2387" s="77" t="b">
        <f t="shared" ref="O2387:O2450" si="308">ISBLANK(D2387)</f>
        <v>0</v>
      </c>
      <c r="P2387" s="77" t="b">
        <f t="shared" ref="P2387:P2450" si="309">ISBLANK(G2387)</f>
        <v>0</v>
      </c>
      <c r="Q2387" s="77" t="b">
        <f t="shared" ref="Q2387:Q2450" si="310">ISBLANK(M2387)</f>
        <v>0</v>
      </c>
      <c r="R2387" s="77">
        <f t="shared" ref="R2387:R2450" si="311">IF(AND(O2387=P2387,O2387=Q2387),,"!!!")</f>
        <v>0</v>
      </c>
      <c r="T2387" s="77">
        <v>2376</v>
      </c>
    </row>
    <row r="2388" spans="1:20" s="5" customFormat="1" hidden="1" outlineLevel="1">
      <c r="A2388" s="29"/>
      <c r="B2388" s="606">
        <v>400</v>
      </c>
      <c r="C2388" s="654" t="s">
        <v>2739</v>
      </c>
      <c r="D2388" s="109">
        <v>317</v>
      </c>
      <c r="E2388" s="147" t="s">
        <v>3215</v>
      </c>
      <c r="F2388" s="147" t="s">
        <v>3216</v>
      </c>
      <c r="G2388" s="904">
        <v>10</v>
      </c>
      <c r="H2388" s="32" t="s">
        <v>742</v>
      </c>
      <c r="I2388" s="348"/>
      <c r="J2388" s="521">
        <v>0</v>
      </c>
      <c r="K2388" s="58">
        <v>0</v>
      </c>
      <c r="L2388" s="199">
        <f t="shared" si="306"/>
        <v>0</v>
      </c>
      <c r="M2388" s="200">
        <f t="shared" si="307"/>
        <v>0</v>
      </c>
      <c r="O2388" s="77" t="b">
        <f t="shared" si="308"/>
        <v>0</v>
      </c>
      <c r="P2388" s="77" t="b">
        <f t="shared" si="309"/>
        <v>0</v>
      </c>
      <c r="Q2388" s="77" t="b">
        <f t="shared" si="310"/>
        <v>0</v>
      </c>
      <c r="R2388" s="77">
        <f t="shared" si="311"/>
        <v>0</v>
      </c>
      <c r="T2388" s="77">
        <v>2377</v>
      </c>
    </row>
    <row r="2389" spans="1:20" s="5" customFormat="1" hidden="1" outlineLevel="1">
      <c r="A2389" s="29"/>
      <c r="B2389" s="606">
        <v>400</v>
      </c>
      <c r="C2389" s="654" t="s">
        <v>2739</v>
      </c>
      <c r="D2389" s="109">
        <v>318</v>
      </c>
      <c r="E2389" s="147" t="s">
        <v>3168</v>
      </c>
      <c r="F2389" s="147" t="s">
        <v>3169</v>
      </c>
      <c r="G2389" s="904">
        <v>4</v>
      </c>
      <c r="H2389" s="32" t="s">
        <v>742</v>
      </c>
      <c r="I2389" s="348"/>
      <c r="J2389" s="521">
        <v>0</v>
      </c>
      <c r="K2389" s="58">
        <v>0</v>
      </c>
      <c r="L2389" s="199">
        <f t="shared" si="306"/>
        <v>0</v>
      </c>
      <c r="M2389" s="200">
        <f t="shared" si="307"/>
        <v>0</v>
      </c>
      <c r="O2389" s="77" t="b">
        <f t="shared" si="308"/>
        <v>0</v>
      </c>
      <c r="P2389" s="77" t="b">
        <f t="shared" si="309"/>
        <v>0</v>
      </c>
      <c r="Q2389" s="77" t="b">
        <f t="shared" si="310"/>
        <v>0</v>
      </c>
      <c r="R2389" s="77">
        <f t="shared" si="311"/>
        <v>0</v>
      </c>
      <c r="T2389" s="77">
        <v>2378</v>
      </c>
    </row>
    <row r="2390" spans="1:20" s="5" customFormat="1" hidden="1" outlineLevel="1">
      <c r="A2390" s="29"/>
      <c r="B2390" s="606">
        <v>400</v>
      </c>
      <c r="C2390" s="654" t="s">
        <v>2739</v>
      </c>
      <c r="D2390" s="109">
        <v>319</v>
      </c>
      <c r="E2390" s="147" t="s">
        <v>3217</v>
      </c>
      <c r="F2390" s="147" t="s">
        <v>3218</v>
      </c>
      <c r="G2390" s="904">
        <v>2</v>
      </c>
      <c r="H2390" s="32" t="s">
        <v>742</v>
      </c>
      <c r="I2390" s="348"/>
      <c r="J2390" s="521">
        <v>0</v>
      </c>
      <c r="K2390" s="58">
        <v>0</v>
      </c>
      <c r="L2390" s="199">
        <f t="shared" si="306"/>
        <v>0</v>
      </c>
      <c r="M2390" s="200">
        <f t="shared" si="307"/>
        <v>0</v>
      </c>
      <c r="O2390" s="77" t="b">
        <f t="shared" si="308"/>
        <v>0</v>
      </c>
      <c r="P2390" s="77" t="b">
        <f t="shared" si="309"/>
        <v>0</v>
      </c>
      <c r="Q2390" s="77" t="b">
        <f t="shared" si="310"/>
        <v>0</v>
      </c>
      <c r="R2390" s="77">
        <f t="shared" si="311"/>
        <v>0</v>
      </c>
      <c r="T2390" s="77">
        <v>2379</v>
      </c>
    </row>
    <row r="2391" spans="1:20" s="5" customFormat="1" hidden="1" outlineLevel="1">
      <c r="A2391" s="29"/>
      <c r="B2391" s="606">
        <v>400</v>
      </c>
      <c r="C2391" s="654" t="s">
        <v>2739</v>
      </c>
      <c r="D2391" s="109">
        <v>320</v>
      </c>
      <c r="E2391" s="147" t="s">
        <v>2811</v>
      </c>
      <c r="F2391" s="147" t="s">
        <v>2812</v>
      </c>
      <c r="G2391" s="904">
        <v>1</v>
      </c>
      <c r="H2391" s="32" t="s">
        <v>742</v>
      </c>
      <c r="I2391" s="348"/>
      <c r="J2391" s="521">
        <v>0</v>
      </c>
      <c r="K2391" s="58">
        <v>0</v>
      </c>
      <c r="L2391" s="199">
        <f t="shared" si="306"/>
        <v>0</v>
      </c>
      <c r="M2391" s="200">
        <f t="shared" si="307"/>
        <v>0</v>
      </c>
      <c r="O2391" s="77" t="b">
        <f t="shared" si="308"/>
        <v>0</v>
      </c>
      <c r="P2391" s="77" t="b">
        <f t="shared" si="309"/>
        <v>0</v>
      </c>
      <c r="Q2391" s="77" t="b">
        <f t="shared" si="310"/>
        <v>0</v>
      </c>
      <c r="R2391" s="77">
        <f t="shared" si="311"/>
        <v>0</v>
      </c>
      <c r="T2391" s="77">
        <v>2380</v>
      </c>
    </row>
    <row r="2392" spans="1:20" s="5" customFormat="1" hidden="1" outlineLevel="1">
      <c r="A2392" s="29"/>
      <c r="B2392" s="606">
        <v>400</v>
      </c>
      <c r="C2392" s="654" t="s">
        <v>2739</v>
      </c>
      <c r="D2392" s="109">
        <v>321</v>
      </c>
      <c r="E2392" s="147" t="s">
        <v>2815</v>
      </c>
      <c r="F2392" s="147" t="s">
        <v>2816</v>
      </c>
      <c r="G2392" s="904">
        <v>2</v>
      </c>
      <c r="H2392" s="32" t="s">
        <v>742</v>
      </c>
      <c r="I2392" s="348"/>
      <c r="J2392" s="521">
        <v>0</v>
      </c>
      <c r="K2392" s="58">
        <v>0</v>
      </c>
      <c r="L2392" s="199">
        <f t="shared" si="306"/>
        <v>0</v>
      </c>
      <c r="M2392" s="200">
        <f t="shared" si="307"/>
        <v>0</v>
      </c>
      <c r="O2392" s="77" t="b">
        <f t="shared" si="308"/>
        <v>0</v>
      </c>
      <c r="P2392" s="77" t="b">
        <f t="shared" si="309"/>
        <v>0</v>
      </c>
      <c r="Q2392" s="77" t="b">
        <f t="shared" si="310"/>
        <v>0</v>
      </c>
      <c r="R2392" s="77">
        <f t="shared" si="311"/>
        <v>0</v>
      </c>
      <c r="T2392" s="77">
        <v>2381</v>
      </c>
    </row>
    <row r="2393" spans="1:20" s="5" customFormat="1" hidden="1" outlineLevel="1">
      <c r="A2393" s="29"/>
      <c r="B2393" s="606">
        <v>400</v>
      </c>
      <c r="C2393" s="654" t="s">
        <v>2739</v>
      </c>
      <c r="D2393" s="109">
        <v>322</v>
      </c>
      <c r="E2393" s="147" t="s">
        <v>2817</v>
      </c>
      <c r="F2393" s="147" t="s">
        <v>2818</v>
      </c>
      <c r="G2393" s="904">
        <v>10</v>
      </c>
      <c r="H2393" s="32" t="s">
        <v>742</v>
      </c>
      <c r="I2393" s="348"/>
      <c r="J2393" s="521">
        <v>0</v>
      </c>
      <c r="K2393" s="58">
        <v>0</v>
      </c>
      <c r="L2393" s="199">
        <f t="shared" si="306"/>
        <v>0</v>
      </c>
      <c r="M2393" s="200">
        <f t="shared" si="307"/>
        <v>0</v>
      </c>
      <c r="O2393" s="77" t="b">
        <f t="shared" si="308"/>
        <v>0</v>
      </c>
      <c r="P2393" s="77" t="b">
        <f t="shared" si="309"/>
        <v>0</v>
      </c>
      <c r="Q2393" s="77" t="b">
        <f t="shared" si="310"/>
        <v>0</v>
      </c>
      <c r="R2393" s="77">
        <f t="shared" si="311"/>
        <v>0</v>
      </c>
      <c r="T2393" s="77">
        <v>2382</v>
      </c>
    </row>
    <row r="2394" spans="1:20" s="5" customFormat="1" hidden="1" outlineLevel="1">
      <c r="A2394" s="29"/>
      <c r="B2394" s="606">
        <v>400</v>
      </c>
      <c r="C2394" s="654" t="s">
        <v>2739</v>
      </c>
      <c r="D2394" s="109">
        <v>323</v>
      </c>
      <c r="E2394" s="147" t="s">
        <v>2819</v>
      </c>
      <c r="F2394" s="147" t="s">
        <v>2820</v>
      </c>
      <c r="G2394" s="904">
        <v>8</v>
      </c>
      <c r="H2394" s="32" t="s">
        <v>742</v>
      </c>
      <c r="I2394" s="348"/>
      <c r="J2394" s="521">
        <v>0</v>
      </c>
      <c r="K2394" s="58">
        <v>0</v>
      </c>
      <c r="L2394" s="199">
        <f t="shared" si="306"/>
        <v>0</v>
      </c>
      <c r="M2394" s="200">
        <f t="shared" si="307"/>
        <v>0</v>
      </c>
      <c r="O2394" s="77" t="b">
        <f t="shared" si="308"/>
        <v>0</v>
      </c>
      <c r="P2394" s="77" t="b">
        <f t="shared" si="309"/>
        <v>0</v>
      </c>
      <c r="Q2394" s="77" t="b">
        <f t="shared" si="310"/>
        <v>0</v>
      </c>
      <c r="R2394" s="77">
        <f t="shared" si="311"/>
        <v>0</v>
      </c>
      <c r="T2394" s="77">
        <v>2383</v>
      </c>
    </row>
    <row r="2395" spans="1:20" s="5" customFormat="1" hidden="1" outlineLevel="1">
      <c r="A2395" s="29"/>
      <c r="B2395" s="606">
        <v>400</v>
      </c>
      <c r="C2395" s="654" t="s">
        <v>2739</v>
      </c>
      <c r="D2395" s="109">
        <v>324</v>
      </c>
      <c r="E2395" s="147" t="s">
        <v>2821</v>
      </c>
      <c r="F2395" s="147" t="s">
        <v>2822</v>
      </c>
      <c r="G2395" s="904">
        <v>2</v>
      </c>
      <c r="H2395" s="32" t="s">
        <v>742</v>
      </c>
      <c r="I2395" s="348"/>
      <c r="J2395" s="521">
        <v>0</v>
      </c>
      <c r="K2395" s="58">
        <v>0</v>
      </c>
      <c r="L2395" s="199">
        <f t="shared" si="306"/>
        <v>0</v>
      </c>
      <c r="M2395" s="200">
        <f t="shared" si="307"/>
        <v>0</v>
      </c>
      <c r="O2395" s="77" t="b">
        <f t="shared" si="308"/>
        <v>0</v>
      </c>
      <c r="P2395" s="77" t="b">
        <f t="shared" si="309"/>
        <v>0</v>
      </c>
      <c r="Q2395" s="77" t="b">
        <f t="shared" si="310"/>
        <v>0</v>
      </c>
      <c r="R2395" s="77">
        <f t="shared" si="311"/>
        <v>0</v>
      </c>
      <c r="T2395" s="77">
        <v>2384</v>
      </c>
    </row>
    <row r="2396" spans="1:20" s="5" customFormat="1" hidden="1" outlineLevel="1">
      <c r="A2396" s="29"/>
      <c r="B2396" s="606">
        <v>400</v>
      </c>
      <c r="C2396" s="654" t="s">
        <v>2739</v>
      </c>
      <c r="D2396" s="109">
        <v>325</v>
      </c>
      <c r="E2396" s="147" t="s">
        <v>2823</v>
      </c>
      <c r="F2396" s="147" t="s">
        <v>2824</v>
      </c>
      <c r="G2396" s="904">
        <v>1</v>
      </c>
      <c r="H2396" s="32" t="s">
        <v>742</v>
      </c>
      <c r="I2396" s="348"/>
      <c r="J2396" s="521">
        <v>0</v>
      </c>
      <c r="K2396" s="58">
        <v>0</v>
      </c>
      <c r="L2396" s="199">
        <f t="shared" si="306"/>
        <v>0</v>
      </c>
      <c r="M2396" s="200">
        <f t="shared" si="307"/>
        <v>0</v>
      </c>
      <c r="O2396" s="77" t="b">
        <f t="shared" si="308"/>
        <v>0</v>
      </c>
      <c r="P2396" s="77" t="b">
        <f t="shared" si="309"/>
        <v>0</v>
      </c>
      <c r="Q2396" s="77" t="b">
        <f t="shared" si="310"/>
        <v>0</v>
      </c>
      <c r="R2396" s="77">
        <f t="shared" si="311"/>
        <v>0</v>
      </c>
      <c r="T2396" s="77">
        <v>2385</v>
      </c>
    </row>
    <row r="2397" spans="1:20" s="5" customFormat="1" hidden="1" outlineLevel="1">
      <c r="A2397" s="29"/>
      <c r="B2397" s="606">
        <v>400</v>
      </c>
      <c r="C2397" s="654" t="s">
        <v>2739</v>
      </c>
      <c r="D2397" s="109">
        <v>326</v>
      </c>
      <c r="E2397" s="147" t="s">
        <v>2825</v>
      </c>
      <c r="F2397" s="147" t="s">
        <v>2826</v>
      </c>
      <c r="G2397" s="904">
        <v>1</v>
      </c>
      <c r="H2397" s="32" t="s">
        <v>742</v>
      </c>
      <c r="I2397" s="348"/>
      <c r="J2397" s="521">
        <v>0</v>
      </c>
      <c r="K2397" s="58">
        <v>0</v>
      </c>
      <c r="L2397" s="199">
        <f t="shared" si="306"/>
        <v>0</v>
      </c>
      <c r="M2397" s="200">
        <f t="shared" si="307"/>
        <v>0</v>
      </c>
      <c r="O2397" s="77" t="b">
        <f t="shared" si="308"/>
        <v>0</v>
      </c>
      <c r="P2397" s="77" t="b">
        <f t="shared" si="309"/>
        <v>0</v>
      </c>
      <c r="Q2397" s="77" t="b">
        <f t="shared" si="310"/>
        <v>0</v>
      </c>
      <c r="R2397" s="77">
        <f t="shared" si="311"/>
        <v>0</v>
      </c>
      <c r="T2397" s="77">
        <v>2386</v>
      </c>
    </row>
    <row r="2398" spans="1:20" s="5" customFormat="1" hidden="1" outlineLevel="1">
      <c r="A2398" s="29"/>
      <c r="B2398" s="606">
        <v>400</v>
      </c>
      <c r="C2398" s="654" t="s">
        <v>2739</v>
      </c>
      <c r="D2398" s="109">
        <v>327</v>
      </c>
      <c r="E2398" s="147" t="s">
        <v>3219</v>
      </c>
      <c r="F2398" s="147" t="s">
        <v>3220</v>
      </c>
      <c r="G2398" s="904">
        <v>4</v>
      </c>
      <c r="H2398" s="32" t="s">
        <v>742</v>
      </c>
      <c r="I2398" s="348"/>
      <c r="J2398" s="521">
        <v>0</v>
      </c>
      <c r="K2398" s="58">
        <v>0</v>
      </c>
      <c r="L2398" s="199">
        <f t="shared" si="306"/>
        <v>0</v>
      </c>
      <c r="M2398" s="200">
        <f t="shared" si="307"/>
        <v>0</v>
      </c>
      <c r="O2398" s="77" t="b">
        <f t="shared" si="308"/>
        <v>0</v>
      </c>
      <c r="P2398" s="77" t="b">
        <f t="shared" si="309"/>
        <v>0</v>
      </c>
      <c r="Q2398" s="77" t="b">
        <f t="shared" si="310"/>
        <v>0</v>
      </c>
      <c r="R2398" s="77">
        <f t="shared" si="311"/>
        <v>0</v>
      </c>
      <c r="T2398" s="77">
        <v>2387</v>
      </c>
    </row>
    <row r="2399" spans="1:20" s="5" customFormat="1" hidden="1" outlineLevel="1">
      <c r="A2399" s="29"/>
      <c r="B2399" s="606">
        <v>400</v>
      </c>
      <c r="C2399" s="654" t="s">
        <v>2739</v>
      </c>
      <c r="D2399" s="109">
        <v>328</v>
      </c>
      <c r="E2399" s="147" t="s">
        <v>3221</v>
      </c>
      <c r="F2399" s="147" t="s">
        <v>3222</v>
      </c>
      <c r="G2399" s="904">
        <v>3</v>
      </c>
      <c r="H2399" s="32" t="s">
        <v>742</v>
      </c>
      <c r="I2399" s="348"/>
      <c r="J2399" s="521">
        <v>0</v>
      </c>
      <c r="K2399" s="58">
        <v>0</v>
      </c>
      <c r="L2399" s="199">
        <f t="shared" si="306"/>
        <v>0</v>
      </c>
      <c r="M2399" s="200">
        <f t="shared" si="307"/>
        <v>0</v>
      </c>
      <c r="O2399" s="77" t="b">
        <f t="shared" si="308"/>
        <v>0</v>
      </c>
      <c r="P2399" s="77" t="b">
        <f t="shared" si="309"/>
        <v>0</v>
      </c>
      <c r="Q2399" s="77" t="b">
        <f t="shared" si="310"/>
        <v>0</v>
      </c>
      <c r="R2399" s="77">
        <f t="shared" si="311"/>
        <v>0</v>
      </c>
      <c r="T2399" s="77">
        <v>2388</v>
      </c>
    </row>
    <row r="2400" spans="1:20" s="5" customFormat="1" hidden="1" outlineLevel="1">
      <c r="A2400" s="29"/>
      <c r="B2400" s="606">
        <v>400</v>
      </c>
      <c r="C2400" s="654" t="s">
        <v>2739</v>
      </c>
      <c r="D2400" s="109">
        <v>329</v>
      </c>
      <c r="E2400" s="147" t="s">
        <v>3223</v>
      </c>
      <c r="F2400" s="147" t="s">
        <v>3224</v>
      </c>
      <c r="G2400" s="904">
        <v>1</v>
      </c>
      <c r="H2400" s="32" t="s">
        <v>742</v>
      </c>
      <c r="I2400" s="348"/>
      <c r="J2400" s="521">
        <v>0</v>
      </c>
      <c r="K2400" s="58">
        <v>0</v>
      </c>
      <c r="L2400" s="199">
        <f t="shared" si="306"/>
        <v>0</v>
      </c>
      <c r="M2400" s="200">
        <f t="shared" si="307"/>
        <v>0</v>
      </c>
      <c r="O2400" s="77" t="b">
        <f t="shared" si="308"/>
        <v>0</v>
      </c>
      <c r="P2400" s="77" t="b">
        <f t="shared" si="309"/>
        <v>0</v>
      </c>
      <c r="Q2400" s="77" t="b">
        <f t="shared" si="310"/>
        <v>0</v>
      </c>
      <c r="R2400" s="77">
        <f t="shared" si="311"/>
        <v>0</v>
      </c>
      <c r="T2400" s="77">
        <v>2389</v>
      </c>
    </row>
    <row r="2401" spans="1:20" s="5" customFormat="1" hidden="1" outlineLevel="1">
      <c r="A2401" s="29"/>
      <c r="B2401" s="606">
        <v>400</v>
      </c>
      <c r="C2401" s="654" t="s">
        <v>2739</v>
      </c>
      <c r="D2401" s="109">
        <v>330</v>
      </c>
      <c r="E2401" s="147" t="s">
        <v>3225</v>
      </c>
      <c r="F2401" s="147" t="s">
        <v>3226</v>
      </c>
      <c r="G2401" s="904">
        <v>1</v>
      </c>
      <c r="H2401" s="32" t="s">
        <v>742</v>
      </c>
      <c r="I2401" s="348"/>
      <c r="J2401" s="521">
        <v>0</v>
      </c>
      <c r="K2401" s="58">
        <v>0</v>
      </c>
      <c r="L2401" s="199">
        <f t="shared" si="306"/>
        <v>0</v>
      </c>
      <c r="M2401" s="200">
        <f t="shared" si="307"/>
        <v>0</v>
      </c>
      <c r="O2401" s="77" t="b">
        <f t="shared" si="308"/>
        <v>0</v>
      </c>
      <c r="P2401" s="77" t="b">
        <f t="shared" si="309"/>
        <v>0</v>
      </c>
      <c r="Q2401" s="77" t="b">
        <f t="shared" si="310"/>
        <v>0</v>
      </c>
      <c r="R2401" s="77">
        <f t="shared" si="311"/>
        <v>0</v>
      </c>
      <c r="T2401" s="77">
        <v>2390</v>
      </c>
    </row>
    <row r="2402" spans="1:20" s="5" customFormat="1" ht="22.5" hidden="1" outlineLevel="1">
      <c r="A2402" s="29"/>
      <c r="B2402" s="606">
        <v>400</v>
      </c>
      <c r="C2402" s="654" t="s">
        <v>2739</v>
      </c>
      <c r="D2402" s="109">
        <v>331</v>
      </c>
      <c r="E2402" s="147" t="s">
        <v>3227</v>
      </c>
      <c r="F2402" s="147" t="s">
        <v>3228</v>
      </c>
      <c r="G2402" s="904">
        <v>1</v>
      </c>
      <c r="H2402" s="32" t="s">
        <v>742</v>
      </c>
      <c r="I2402" s="348"/>
      <c r="J2402" s="521">
        <v>0</v>
      </c>
      <c r="K2402" s="58">
        <v>0</v>
      </c>
      <c r="L2402" s="199">
        <f t="shared" si="306"/>
        <v>0</v>
      </c>
      <c r="M2402" s="200">
        <f t="shared" si="307"/>
        <v>0</v>
      </c>
      <c r="O2402" s="77" t="b">
        <f t="shared" si="308"/>
        <v>0</v>
      </c>
      <c r="P2402" s="77" t="b">
        <f t="shared" si="309"/>
        <v>0</v>
      </c>
      <c r="Q2402" s="77" t="b">
        <f t="shared" si="310"/>
        <v>0</v>
      </c>
      <c r="R2402" s="77">
        <f t="shared" si="311"/>
        <v>0</v>
      </c>
      <c r="T2402" s="77">
        <v>2391</v>
      </c>
    </row>
    <row r="2403" spans="1:20" s="5" customFormat="1" hidden="1" outlineLevel="1">
      <c r="A2403" s="29"/>
      <c r="B2403" s="606">
        <v>400</v>
      </c>
      <c r="C2403" s="654" t="s">
        <v>2739</v>
      </c>
      <c r="D2403" s="109">
        <v>332</v>
      </c>
      <c r="E2403" s="147" t="s">
        <v>3229</v>
      </c>
      <c r="F2403" s="147" t="s">
        <v>3230</v>
      </c>
      <c r="G2403" s="904">
        <v>3</v>
      </c>
      <c r="H2403" s="32" t="s">
        <v>742</v>
      </c>
      <c r="I2403" s="348"/>
      <c r="J2403" s="521">
        <v>0</v>
      </c>
      <c r="K2403" s="58">
        <v>0</v>
      </c>
      <c r="L2403" s="199">
        <f t="shared" si="306"/>
        <v>0</v>
      </c>
      <c r="M2403" s="200">
        <f t="shared" si="307"/>
        <v>0</v>
      </c>
      <c r="O2403" s="77" t="b">
        <f t="shared" si="308"/>
        <v>0</v>
      </c>
      <c r="P2403" s="77" t="b">
        <f t="shared" si="309"/>
        <v>0</v>
      </c>
      <c r="Q2403" s="77" t="b">
        <f t="shared" si="310"/>
        <v>0</v>
      </c>
      <c r="R2403" s="77">
        <f t="shared" si="311"/>
        <v>0</v>
      </c>
      <c r="T2403" s="77">
        <v>2392</v>
      </c>
    </row>
    <row r="2404" spans="1:20" s="5" customFormat="1" hidden="1" outlineLevel="1">
      <c r="A2404" s="29"/>
      <c r="B2404" s="606">
        <v>400</v>
      </c>
      <c r="C2404" s="654" t="s">
        <v>2739</v>
      </c>
      <c r="D2404" s="109">
        <v>333</v>
      </c>
      <c r="E2404" s="147" t="s">
        <v>3231</v>
      </c>
      <c r="F2404" s="147" t="s">
        <v>3232</v>
      </c>
      <c r="G2404" s="904">
        <v>1</v>
      </c>
      <c r="H2404" s="32" t="s">
        <v>742</v>
      </c>
      <c r="I2404" s="348"/>
      <c r="J2404" s="521">
        <v>0</v>
      </c>
      <c r="K2404" s="58">
        <v>0</v>
      </c>
      <c r="L2404" s="199">
        <f t="shared" si="306"/>
        <v>0</v>
      </c>
      <c r="M2404" s="200">
        <f t="shared" si="307"/>
        <v>0</v>
      </c>
      <c r="O2404" s="77" t="b">
        <f t="shared" si="308"/>
        <v>0</v>
      </c>
      <c r="P2404" s="77" t="b">
        <f t="shared" si="309"/>
        <v>0</v>
      </c>
      <c r="Q2404" s="77" t="b">
        <f t="shared" si="310"/>
        <v>0</v>
      </c>
      <c r="R2404" s="77">
        <f t="shared" si="311"/>
        <v>0</v>
      </c>
      <c r="T2404" s="77">
        <v>2393</v>
      </c>
    </row>
    <row r="2405" spans="1:20" s="5" customFormat="1" hidden="1" outlineLevel="1">
      <c r="A2405" s="29"/>
      <c r="B2405" s="606">
        <v>400</v>
      </c>
      <c r="C2405" s="654" t="s">
        <v>2739</v>
      </c>
      <c r="D2405" s="109">
        <v>334</v>
      </c>
      <c r="E2405" s="147" t="s">
        <v>2845</v>
      </c>
      <c r="F2405" s="147" t="s">
        <v>2846</v>
      </c>
      <c r="G2405" s="904">
        <v>1</v>
      </c>
      <c r="H2405" s="32" t="s">
        <v>742</v>
      </c>
      <c r="I2405" s="348"/>
      <c r="J2405" s="521">
        <v>0</v>
      </c>
      <c r="K2405" s="58">
        <v>0</v>
      </c>
      <c r="L2405" s="199">
        <f t="shared" si="306"/>
        <v>0</v>
      </c>
      <c r="M2405" s="200">
        <f t="shared" si="307"/>
        <v>0</v>
      </c>
      <c r="O2405" s="77" t="b">
        <f t="shared" si="308"/>
        <v>0</v>
      </c>
      <c r="P2405" s="77" t="b">
        <f t="shared" si="309"/>
        <v>0</v>
      </c>
      <c r="Q2405" s="77" t="b">
        <f t="shared" si="310"/>
        <v>0</v>
      </c>
      <c r="R2405" s="77">
        <f t="shared" si="311"/>
        <v>0</v>
      </c>
      <c r="T2405" s="77">
        <v>2394</v>
      </c>
    </row>
    <row r="2406" spans="1:20" s="5" customFormat="1" hidden="1" outlineLevel="1">
      <c r="A2406" s="29"/>
      <c r="B2406" s="606">
        <v>400</v>
      </c>
      <c r="C2406" s="654" t="s">
        <v>2739</v>
      </c>
      <c r="D2406" s="109">
        <v>335</v>
      </c>
      <c r="E2406" s="147" t="s">
        <v>2847</v>
      </c>
      <c r="F2406" s="147" t="s">
        <v>2848</v>
      </c>
      <c r="G2406" s="904">
        <v>1</v>
      </c>
      <c r="H2406" s="32" t="s">
        <v>742</v>
      </c>
      <c r="I2406" s="348"/>
      <c r="J2406" s="521">
        <v>0</v>
      </c>
      <c r="K2406" s="58">
        <v>0</v>
      </c>
      <c r="L2406" s="199">
        <f t="shared" ref="L2406:L2437" si="312">J2406+K2406</f>
        <v>0</v>
      </c>
      <c r="M2406" s="200">
        <f t="shared" ref="M2406:M2437" si="313">L2406*(G2406+I2406)</f>
        <v>0</v>
      </c>
      <c r="O2406" s="77" t="b">
        <f t="shared" si="308"/>
        <v>0</v>
      </c>
      <c r="P2406" s="77" t="b">
        <f t="shared" si="309"/>
        <v>0</v>
      </c>
      <c r="Q2406" s="77" t="b">
        <f t="shared" si="310"/>
        <v>0</v>
      </c>
      <c r="R2406" s="77">
        <f t="shared" si="311"/>
        <v>0</v>
      </c>
      <c r="T2406" s="77">
        <v>2395</v>
      </c>
    </row>
    <row r="2407" spans="1:20" s="5" customFormat="1" hidden="1" outlineLevel="1">
      <c r="A2407" s="29"/>
      <c r="B2407" s="606">
        <v>400</v>
      </c>
      <c r="C2407" s="654" t="s">
        <v>2739</v>
      </c>
      <c r="D2407" s="109">
        <v>336</v>
      </c>
      <c r="E2407" s="147" t="s">
        <v>2851</v>
      </c>
      <c r="F2407" s="147" t="s">
        <v>2852</v>
      </c>
      <c r="G2407" s="904">
        <v>1</v>
      </c>
      <c r="H2407" s="32" t="s">
        <v>742</v>
      </c>
      <c r="I2407" s="348"/>
      <c r="J2407" s="521">
        <v>0</v>
      </c>
      <c r="K2407" s="58">
        <v>0</v>
      </c>
      <c r="L2407" s="199">
        <f t="shared" si="312"/>
        <v>0</v>
      </c>
      <c r="M2407" s="200">
        <f t="shared" si="313"/>
        <v>0</v>
      </c>
      <c r="O2407" s="77" t="b">
        <f t="shared" si="308"/>
        <v>0</v>
      </c>
      <c r="P2407" s="77" t="b">
        <f t="shared" si="309"/>
        <v>0</v>
      </c>
      <c r="Q2407" s="77" t="b">
        <f t="shared" si="310"/>
        <v>0</v>
      </c>
      <c r="R2407" s="77">
        <f t="shared" si="311"/>
        <v>0</v>
      </c>
      <c r="T2407" s="77">
        <v>2396</v>
      </c>
    </row>
    <row r="2408" spans="1:20" s="5" customFormat="1" hidden="1" outlineLevel="1">
      <c r="A2408" s="29"/>
      <c r="B2408" s="606">
        <v>400</v>
      </c>
      <c r="C2408" s="654" t="s">
        <v>2739</v>
      </c>
      <c r="D2408" s="109">
        <v>337</v>
      </c>
      <c r="E2408" s="147" t="s">
        <v>3176</v>
      </c>
      <c r="F2408" s="147" t="s">
        <v>3177</v>
      </c>
      <c r="G2408" s="904">
        <v>1</v>
      </c>
      <c r="H2408" s="32" t="s">
        <v>742</v>
      </c>
      <c r="I2408" s="348"/>
      <c r="J2408" s="521">
        <v>0</v>
      </c>
      <c r="K2408" s="58">
        <v>0</v>
      </c>
      <c r="L2408" s="199">
        <f t="shared" si="312"/>
        <v>0</v>
      </c>
      <c r="M2408" s="200">
        <f t="shared" si="313"/>
        <v>0</v>
      </c>
      <c r="O2408" s="77" t="b">
        <f t="shared" si="308"/>
        <v>0</v>
      </c>
      <c r="P2408" s="77" t="b">
        <f t="shared" si="309"/>
        <v>0</v>
      </c>
      <c r="Q2408" s="77" t="b">
        <f t="shared" si="310"/>
        <v>0</v>
      </c>
      <c r="R2408" s="77">
        <f t="shared" si="311"/>
        <v>0</v>
      </c>
      <c r="T2408" s="77">
        <v>2397</v>
      </c>
    </row>
    <row r="2409" spans="1:20" s="5" customFormat="1" hidden="1" outlineLevel="1">
      <c r="A2409" s="29"/>
      <c r="B2409" s="606">
        <v>400</v>
      </c>
      <c r="C2409" s="654" t="s">
        <v>2739</v>
      </c>
      <c r="D2409" s="109">
        <v>338</v>
      </c>
      <c r="E2409" s="147" t="s">
        <v>3233</v>
      </c>
      <c r="F2409" s="147" t="s">
        <v>3234</v>
      </c>
      <c r="G2409" s="904">
        <v>2</v>
      </c>
      <c r="H2409" s="32" t="s">
        <v>742</v>
      </c>
      <c r="I2409" s="348"/>
      <c r="J2409" s="521">
        <v>0</v>
      </c>
      <c r="K2409" s="58">
        <v>0</v>
      </c>
      <c r="L2409" s="199">
        <f t="shared" si="312"/>
        <v>0</v>
      </c>
      <c r="M2409" s="200">
        <f t="shared" si="313"/>
        <v>0</v>
      </c>
      <c r="O2409" s="77" t="b">
        <f t="shared" si="308"/>
        <v>0</v>
      </c>
      <c r="P2409" s="77" t="b">
        <f t="shared" si="309"/>
        <v>0</v>
      </c>
      <c r="Q2409" s="77" t="b">
        <f t="shared" si="310"/>
        <v>0</v>
      </c>
      <c r="R2409" s="77">
        <f t="shared" si="311"/>
        <v>0</v>
      </c>
      <c r="T2409" s="77">
        <v>2398</v>
      </c>
    </row>
    <row r="2410" spans="1:20" s="5" customFormat="1" hidden="1" outlineLevel="1">
      <c r="A2410" s="29"/>
      <c r="B2410" s="606">
        <v>400</v>
      </c>
      <c r="C2410" s="654" t="s">
        <v>2739</v>
      </c>
      <c r="D2410" s="109">
        <v>339</v>
      </c>
      <c r="E2410" s="147" t="s">
        <v>3235</v>
      </c>
      <c r="F2410" s="147" t="s">
        <v>3236</v>
      </c>
      <c r="G2410" s="904">
        <v>1</v>
      </c>
      <c r="H2410" s="32" t="s">
        <v>742</v>
      </c>
      <c r="I2410" s="348"/>
      <c r="J2410" s="521">
        <v>0</v>
      </c>
      <c r="K2410" s="58">
        <v>0</v>
      </c>
      <c r="L2410" s="199">
        <f t="shared" si="312"/>
        <v>0</v>
      </c>
      <c r="M2410" s="200">
        <f t="shared" si="313"/>
        <v>0</v>
      </c>
      <c r="O2410" s="77" t="b">
        <f t="shared" si="308"/>
        <v>0</v>
      </c>
      <c r="P2410" s="77" t="b">
        <f t="shared" si="309"/>
        <v>0</v>
      </c>
      <c r="Q2410" s="77" t="b">
        <f t="shared" si="310"/>
        <v>0</v>
      </c>
      <c r="R2410" s="77">
        <f t="shared" si="311"/>
        <v>0</v>
      </c>
      <c r="T2410" s="77">
        <v>2399</v>
      </c>
    </row>
    <row r="2411" spans="1:20" s="5" customFormat="1" hidden="1" outlineLevel="1">
      <c r="A2411" s="29"/>
      <c r="B2411" s="606">
        <v>400</v>
      </c>
      <c r="C2411" s="654" t="s">
        <v>2739</v>
      </c>
      <c r="D2411" s="109">
        <v>340</v>
      </c>
      <c r="E2411" s="147" t="s">
        <v>3237</v>
      </c>
      <c r="F2411" s="147" t="s">
        <v>3238</v>
      </c>
      <c r="G2411" s="904">
        <v>1</v>
      </c>
      <c r="H2411" s="32" t="s">
        <v>742</v>
      </c>
      <c r="I2411" s="348"/>
      <c r="J2411" s="521">
        <v>0</v>
      </c>
      <c r="K2411" s="58">
        <v>0</v>
      </c>
      <c r="L2411" s="199">
        <f t="shared" si="312"/>
        <v>0</v>
      </c>
      <c r="M2411" s="200">
        <f t="shared" si="313"/>
        <v>0</v>
      </c>
      <c r="O2411" s="77" t="b">
        <f t="shared" si="308"/>
        <v>0</v>
      </c>
      <c r="P2411" s="77" t="b">
        <f t="shared" si="309"/>
        <v>0</v>
      </c>
      <c r="Q2411" s="77" t="b">
        <f t="shared" si="310"/>
        <v>0</v>
      </c>
      <c r="R2411" s="77">
        <f t="shared" si="311"/>
        <v>0</v>
      </c>
      <c r="T2411" s="77">
        <v>2400</v>
      </c>
    </row>
    <row r="2412" spans="1:20" s="5" customFormat="1" hidden="1" outlineLevel="1">
      <c r="A2412" s="29"/>
      <c r="B2412" s="606">
        <v>400</v>
      </c>
      <c r="C2412" s="654" t="s">
        <v>2739</v>
      </c>
      <c r="D2412" s="109">
        <v>341</v>
      </c>
      <c r="E2412" s="147" t="s">
        <v>3239</v>
      </c>
      <c r="F2412" s="147" t="s">
        <v>3240</v>
      </c>
      <c r="G2412" s="904">
        <v>1</v>
      </c>
      <c r="H2412" s="32" t="s">
        <v>742</v>
      </c>
      <c r="I2412" s="348"/>
      <c r="J2412" s="521">
        <v>0</v>
      </c>
      <c r="K2412" s="58">
        <v>0</v>
      </c>
      <c r="L2412" s="199">
        <f t="shared" si="312"/>
        <v>0</v>
      </c>
      <c r="M2412" s="200">
        <f t="shared" si="313"/>
        <v>0</v>
      </c>
      <c r="O2412" s="77" t="b">
        <f t="shared" si="308"/>
        <v>0</v>
      </c>
      <c r="P2412" s="77" t="b">
        <f t="shared" si="309"/>
        <v>0</v>
      </c>
      <c r="Q2412" s="77" t="b">
        <f t="shared" si="310"/>
        <v>0</v>
      </c>
      <c r="R2412" s="77">
        <f t="shared" si="311"/>
        <v>0</v>
      </c>
      <c r="T2412" s="77">
        <v>2401</v>
      </c>
    </row>
    <row r="2413" spans="1:20" s="5" customFormat="1" hidden="1" outlineLevel="1">
      <c r="A2413" s="29"/>
      <c r="B2413" s="606">
        <v>400</v>
      </c>
      <c r="C2413" s="654" t="s">
        <v>2739</v>
      </c>
      <c r="D2413" s="109">
        <v>342</v>
      </c>
      <c r="E2413" s="147" t="s">
        <v>3241</v>
      </c>
      <c r="F2413" s="147" t="s">
        <v>3242</v>
      </c>
      <c r="G2413" s="904">
        <v>1</v>
      </c>
      <c r="H2413" s="32" t="s">
        <v>742</v>
      </c>
      <c r="I2413" s="348"/>
      <c r="J2413" s="521">
        <v>0</v>
      </c>
      <c r="K2413" s="58">
        <v>0</v>
      </c>
      <c r="L2413" s="199">
        <f t="shared" si="312"/>
        <v>0</v>
      </c>
      <c r="M2413" s="200">
        <f t="shared" si="313"/>
        <v>0</v>
      </c>
      <c r="O2413" s="77" t="b">
        <f t="shared" si="308"/>
        <v>0</v>
      </c>
      <c r="P2413" s="77" t="b">
        <f t="shared" si="309"/>
        <v>0</v>
      </c>
      <c r="Q2413" s="77" t="b">
        <f t="shared" si="310"/>
        <v>0</v>
      </c>
      <c r="R2413" s="77">
        <f t="shared" si="311"/>
        <v>0</v>
      </c>
      <c r="T2413" s="77">
        <v>2402</v>
      </c>
    </row>
    <row r="2414" spans="1:20" s="5" customFormat="1" hidden="1" outlineLevel="1">
      <c r="A2414" s="29"/>
      <c r="B2414" s="606">
        <v>400</v>
      </c>
      <c r="C2414" s="654" t="s">
        <v>2739</v>
      </c>
      <c r="D2414" s="109">
        <v>343</v>
      </c>
      <c r="E2414" s="147" t="s">
        <v>2855</v>
      </c>
      <c r="F2414" s="147" t="s">
        <v>2856</v>
      </c>
      <c r="G2414" s="904">
        <v>1</v>
      </c>
      <c r="H2414" s="32" t="s">
        <v>742</v>
      </c>
      <c r="I2414" s="348"/>
      <c r="J2414" s="521">
        <v>0</v>
      </c>
      <c r="K2414" s="58">
        <v>0</v>
      </c>
      <c r="L2414" s="199">
        <f t="shared" si="312"/>
        <v>0</v>
      </c>
      <c r="M2414" s="200">
        <f t="shared" si="313"/>
        <v>0</v>
      </c>
      <c r="O2414" s="77" t="b">
        <f t="shared" si="308"/>
        <v>0</v>
      </c>
      <c r="P2414" s="77" t="b">
        <f t="shared" si="309"/>
        <v>0</v>
      </c>
      <c r="Q2414" s="77" t="b">
        <f t="shared" si="310"/>
        <v>0</v>
      </c>
      <c r="R2414" s="77">
        <f t="shared" si="311"/>
        <v>0</v>
      </c>
      <c r="T2414" s="77">
        <v>2403</v>
      </c>
    </row>
    <row r="2415" spans="1:20" s="5" customFormat="1" hidden="1" outlineLevel="1">
      <c r="A2415" s="29"/>
      <c r="B2415" s="606">
        <v>400</v>
      </c>
      <c r="C2415" s="654" t="s">
        <v>2739</v>
      </c>
      <c r="D2415" s="109">
        <v>344</v>
      </c>
      <c r="E2415" s="147" t="s">
        <v>3243</v>
      </c>
      <c r="F2415" s="147" t="s">
        <v>3244</v>
      </c>
      <c r="G2415" s="904">
        <v>1</v>
      </c>
      <c r="H2415" s="32" t="s">
        <v>742</v>
      </c>
      <c r="I2415" s="348"/>
      <c r="J2415" s="521">
        <v>0</v>
      </c>
      <c r="K2415" s="58">
        <v>0</v>
      </c>
      <c r="L2415" s="199">
        <f t="shared" si="312"/>
        <v>0</v>
      </c>
      <c r="M2415" s="200">
        <f t="shared" si="313"/>
        <v>0</v>
      </c>
      <c r="O2415" s="77" t="b">
        <f t="shared" si="308"/>
        <v>0</v>
      </c>
      <c r="P2415" s="77" t="b">
        <f t="shared" si="309"/>
        <v>0</v>
      </c>
      <c r="Q2415" s="77" t="b">
        <f t="shared" si="310"/>
        <v>0</v>
      </c>
      <c r="R2415" s="77">
        <f t="shared" si="311"/>
        <v>0</v>
      </c>
      <c r="T2415" s="77">
        <v>2404</v>
      </c>
    </row>
    <row r="2416" spans="1:20" s="5" customFormat="1" hidden="1" outlineLevel="1">
      <c r="A2416" s="29"/>
      <c r="B2416" s="606">
        <v>400</v>
      </c>
      <c r="C2416" s="654" t="s">
        <v>2739</v>
      </c>
      <c r="D2416" s="109">
        <v>345</v>
      </c>
      <c r="E2416" s="147" t="s">
        <v>2835</v>
      </c>
      <c r="F2416" s="147" t="s">
        <v>2836</v>
      </c>
      <c r="G2416" s="904">
        <v>1</v>
      </c>
      <c r="H2416" s="32" t="s">
        <v>742</v>
      </c>
      <c r="I2416" s="348"/>
      <c r="J2416" s="521">
        <v>0</v>
      </c>
      <c r="K2416" s="58">
        <v>0</v>
      </c>
      <c r="L2416" s="199">
        <f t="shared" si="312"/>
        <v>0</v>
      </c>
      <c r="M2416" s="200">
        <f t="shared" si="313"/>
        <v>0</v>
      </c>
      <c r="O2416" s="77" t="b">
        <f t="shared" si="308"/>
        <v>0</v>
      </c>
      <c r="P2416" s="77" t="b">
        <f t="shared" si="309"/>
        <v>0</v>
      </c>
      <c r="Q2416" s="77" t="b">
        <f t="shared" si="310"/>
        <v>0</v>
      </c>
      <c r="R2416" s="77">
        <f t="shared" si="311"/>
        <v>0</v>
      </c>
      <c r="T2416" s="77">
        <v>2405</v>
      </c>
    </row>
    <row r="2417" spans="1:20" s="5" customFormat="1" ht="22.5" hidden="1" outlineLevel="1">
      <c r="A2417" s="29"/>
      <c r="B2417" s="606">
        <v>400</v>
      </c>
      <c r="C2417" s="654" t="s">
        <v>2739</v>
      </c>
      <c r="D2417" s="109">
        <v>346</v>
      </c>
      <c r="E2417" s="147" t="s">
        <v>3245</v>
      </c>
      <c r="F2417" s="147" t="s">
        <v>3246</v>
      </c>
      <c r="G2417" s="904">
        <v>1</v>
      </c>
      <c r="H2417" s="32" t="s">
        <v>742</v>
      </c>
      <c r="I2417" s="348"/>
      <c r="J2417" s="521">
        <v>0</v>
      </c>
      <c r="K2417" s="58">
        <v>0</v>
      </c>
      <c r="L2417" s="199">
        <f t="shared" si="312"/>
        <v>0</v>
      </c>
      <c r="M2417" s="200">
        <f t="shared" si="313"/>
        <v>0</v>
      </c>
      <c r="O2417" s="77" t="b">
        <f t="shared" si="308"/>
        <v>0</v>
      </c>
      <c r="P2417" s="77" t="b">
        <f t="shared" si="309"/>
        <v>0</v>
      </c>
      <c r="Q2417" s="77" t="b">
        <f t="shared" si="310"/>
        <v>0</v>
      </c>
      <c r="R2417" s="77">
        <f t="shared" si="311"/>
        <v>0</v>
      </c>
      <c r="T2417" s="77">
        <v>2406</v>
      </c>
    </row>
    <row r="2418" spans="1:20" s="5" customFormat="1" ht="22.5" hidden="1" outlineLevel="1">
      <c r="A2418" s="29"/>
      <c r="B2418" s="606">
        <v>400</v>
      </c>
      <c r="C2418" s="654" t="s">
        <v>2739</v>
      </c>
      <c r="D2418" s="109">
        <v>347</v>
      </c>
      <c r="E2418" s="147" t="s">
        <v>3247</v>
      </c>
      <c r="F2418" s="147" t="s">
        <v>3248</v>
      </c>
      <c r="G2418" s="904">
        <v>1</v>
      </c>
      <c r="H2418" s="32" t="s">
        <v>742</v>
      </c>
      <c r="I2418" s="348"/>
      <c r="J2418" s="521">
        <v>0</v>
      </c>
      <c r="K2418" s="58">
        <v>0</v>
      </c>
      <c r="L2418" s="199">
        <f t="shared" si="312"/>
        <v>0</v>
      </c>
      <c r="M2418" s="200">
        <f t="shared" si="313"/>
        <v>0</v>
      </c>
      <c r="O2418" s="77" t="b">
        <f t="shared" si="308"/>
        <v>0</v>
      </c>
      <c r="P2418" s="77" t="b">
        <f t="shared" si="309"/>
        <v>0</v>
      </c>
      <c r="Q2418" s="77" t="b">
        <f t="shared" si="310"/>
        <v>0</v>
      </c>
      <c r="R2418" s="77">
        <f t="shared" si="311"/>
        <v>0</v>
      </c>
      <c r="T2418" s="77">
        <v>2407</v>
      </c>
    </row>
    <row r="2419" spans="1:20" s="5" customFormat="1" ht="22.5" hidden="1" outlineLevel="1">
      <c r="A2419" s="29"/>
      <c r="B2419" s="606">
        <v>400</v>
      </c>
      <c r="C2419" s="654" t="s">
        <v>2739</v>
      </c>
      <c r="D2419" s="109">
        <v>348</v>
      </c>
      <c r="E2419" s="147" t="s">
        <v>3249</v>
      </c>
      <c r="F2419" s="147" t="s">
        <v>3250</v>
      </c>
      <c r="G2419" s="904">
        <v>1</v>
      </c>
      <c r="H2419" s="32" t="s">
        <v>742</v>
      </c>
      <c r="I2419" s="348"/>
      <c r="J2419" s="521">
        <v>0</v>
      </c>
      <c r="K2419" s="58">
        <v>0</v>
      </c>
      <c r="L2419" s="199">
        <f t="shared" si="312"/>
        <v>0</v>
      </c>
      <c r="M2419" s="200">
        <f t="shared" si="313"/>
        <v>0</v>
      </c>
      <c r="O2419" s="77" t="b">
        <f t="shared" si="308"/>
        <v>0</v>
      </c>
      <c r="P2419" s="77" t="b">
        <f t="shared" si="309"/>
        <v>0</v>
      </c>
      <c r="Q2419" s="77" t="b">
        <f t="shared" si="310"/>
        <v>0</v>
      </c>
      <c r="R2419" s="77">
        <f t="shared" si="311"/>
        <v>0</v>
      </c>
      <c r="T2419" s="77">
        <v>2408</v>
      </c>
    </row>
    <row r="2420" spans="1:20" s="5" customFormat="1" hidden="1" outlineLevel="1">
      <c r="A2420" s="29"/>
      <c r="B2420" s="606">
        <v>400</v>
      </c>
      <c r="C2420" s="654" t="s">
        <v>2739</v>
      </c>
      <c r="D2420" s="109">
        <v>349</v>
      </c>
      <c r="E2420" s="147" t="s">
        <v>3251</v>
      </c>
      <c r="F2420" s="147" t="s">
        <v>3252</v>
      </c>
      <c r="G2420" s="904">
        <v>1</v>
      </c>
      <c r="H2420" s="32" t="s">
        <v>742</v>
      </c>
      <c r="I2420" s="348"/>
      <c r="J2420" s="521">
        <v>0</v>
      </c>
      <c r="K2420" s="58">
        <v>0</v>
      </c>
      <c r="L2420" s="199">
        <f t="shared" si="312"/>
        <v>0</v>
      </c>
      <c r="M2420" s="200">
        <f t="shared" si="313"/>
        <v>0</v>
      </c>
      <c r="O2420" s="77" t="b">
        <f t="shared" si="308"/>
        <v>0</v>
      </c>
      <c r="P2420" s="77" t="b">
        <f t="shared" si="309"/>
        <v>0</v>
      </c>
      <c r="Q2420" s="77" t="b">
        <f t="shared" si="310"/>
        <v>0</v>
      </c>
      <c r="R2420" s="77">
        <f t="shared" si="311"/>
        <v>0</v>
      </c>
      <c r="T2420" s="77">
        <v>2409</v>
      </c>
    </row>
    <row r="2421" spans="1:20" s="5" customFormat="1" hidden="1" outlineLevel="1">
      <c r="A2421" s="29"/>
      <c r="B2421" s="606">
        <v>400</v>
      </c>
      <c r="C2421" s="654" t="s">
        <v>2739</v>
      </c>
      <c r="D2421" s="109">
        <v>350</v>
      </c>
      <c r="E2421" s="147" t="s">
        <v>3253</v>
      </c>
      <c r="F2421" s="147" t="s">
        <v>3254</v>
      </c>
      <c r="G2421" s="904">
        <v>1</v>
      </c>
      <c r="H2421" s="32" t="s">
        <v>742</v>
      </c>
      <c r="I2421" s="348"/>
      <c r="J2421" s="521">
        <v>0</v>
      </c>
      <c r="K2421" s="58">
        <v>0</v>
      </c>
      <c r="L2421" s="199">
        <f t="shared" si="312"/>
        <v>0</v>
      </c>
      <c r="M2421" s="200">
        <f t="shared" si="313"/>
        <v>0</v>
      </c>
      <c r="O2421" s="77" t="b">
        <f t="shared" si="308"/>
        <v>0</v>
      </c>
      <c r="P2421" s="77" t="b">
        <f t="shared" si="309"/>
        <v>0</v>
      </c>
      <c r="Q2421" s="77" t="b">
        <f t="shared" si="310"/>
        <v>0</v>
      </c>
      <c r="R2421" s="77">
        <f t="shared" si="311"/>
        <v>0</v>
      </c>
      <c r="T2421" s="77">
        <v>2410</v>
      </c>
    </row>
    <row r="2422" spans="1:20" s="5" customFormat="1" hidden="1" outlineLevel="1">
      <c r="A2422" s="29"/>
      <c r="B2422" s="606">
        <v>400</v>
      </c>
      <c r="C2422" s="654" t="s">
        <v>2739</v>
      </c>
      <c r="D2422" s="109">
        <v>351</v>
      </c>
      <c r="E2422" s="147" t="s">
        <v>3255</v>
      </c>
      <c r="F2422" s="147" t="s">
        <v>3256</v>
      </c>
      <c r="G2422" s="904">
        <v>1</v>
      </c>
      <c r="H2422" s="32" t="s">
        <v>742</v>
      </c>
      <c r="I2422" s="348"/>
      <c r="J2422" s="521">
        <v>0</v>
      </c>
      <c r="K2422" s="58">
        <v>0</v>
      </c>
      <c r="L2422" s="199">
        <f t="shared" si="312"/>
        <v>0</v>
      </c>
      <c r="M2422" s="200">
        <f t="shared" si="313"/>
        <v>0</v>
      </c>
      <c r="O2422" s="77" t="b">
        <f t="shared" si="308"/>
        <v>0</v>
      </c>
      <c r="P2422" s="77" t="b">
        <f t="shared" si="309"/>
        <v>0</v>
      </c>
      <c r="Q2422" s="77" t="b">
        <f t="shared" si="310"/>
        <v>0</v>
      </c>
      <c r="R2422" s="77">
        <f t="shared" si="311"/>
        <v>0</v>
      </c>
      <c r="T2422" s="77">
        <v>2411</v>
      </c>
    </row>
    <row r="2423" spans="1:20" s="5" customFormat="1" hidden="1" outlineLevel="1">
      <c r="A2423" s="29"/>
      <c r="B2423" s="606">
        <v>400</v>
      </c>
      <c r="C2423" s="654" t="s">
        <v>2739</v>
      </c>
      <c r="D2423" s="109">
        <v>352</v>
      </c>
      <c r="E2423" s="147" t="s">
        <v>3257</v>
      </c>
      <c r="F2423" s="147" t="s">
        <v>3258</v>
      </c>
      <c r="G2423" s="904">
        <v>2</v>
      </c>
      <c r="H2423" s="32" t="s">
        <v>742</v>
      </c>
      <c r="I2423" s="348"/>
      <c r="J2423" s="521">
        <v>0</v>
      </c>
      <c r="K2423" s="58">
        <v>0</v>
      </c>
      <c r="L2423" s="199">
        <f t="shared" si="312"/>
        <v>0</v>
      </c>
      <c r="M2423" s="200">
        <f t="shared" si="313"/>
        <v>0</v>
      </c>
      <c r="O2423" s="77" t="b">
        <f t="shared" si="308"/>
        <v>0</v>
      </c>
      <c r="P2423" s="77" t="b">
        <f t="shared" si="309"/>
        <v>0</v>
      </c>
      <c r="Q2423" s="77" t="b">
        <f t="shared" si="310"/>
        <v>0</v>
      </c>
      <c r="R2423" s="77">
        <f t="shared" si="311"/>
        <v>0</v>
      </c>
      <c r="T2423" s="77">
        <v>2412</v>
      </c>
    </row>
    <row r="2424" spans="1:20" s="5" customFormat="1" hidden="1" outlineLevel="1">
      <c r="A2424" s="29"/>
      <c r="B2424" s="606">
        <v>400</v>
      </c>
      <c r="C2424" s="654" t="s">
        <v>2739</v>
      </c>
      <c r="D2424" s="109">
        <v>353</v>
      </c>
      <c r="E2424" s="147" t="s">
        <v>2883</v>
      </c>
      <c r="F2424" s="147" t="s">
        <v>2884</v>
      </c>
      <c r="G2424" s="904">
        <v>1</v>
      </c>
      <c r="H2424" s="32" t="s">
        <v>742</v>
      </c>
      <c r="I2424" s="348"/>
      <c r="J2424" s="521">
        <v>0</v>
      </c>
      <c r="K2424" s="58">
        <v>0</v>
      </c>
      <c r="L2424" s="199">
        <f t="shared" si="312"/>
        <v>0</v>
      </c>
      <c r="M2424" s="200">
        <f t="shared" si="313"/>
        <v>0</v>
      </c>
      <c r="O2424" s="77" t="b">
        <f t="shared" si="308"/>
        <v>0</v>
      </c>
      <c r="P2424" s="77" t="b">
        <f t="shared" si="309"/>
        <v>0</v>
      </c>
      <c r="Q2424" s="77" t="b">
        <f t="shared" si="310"/>
        <v>0</v>
      </c>
      <c r="R2424" s="77">
        <f t="shared" si="311"/>
        <v>0</v>
      </c>
      <c r="T2424" s="77">
        <v>2413</v>
      </c>
    </row>
    <row r="2425" spans="1:20" s="5" customFormat="1" hidden="1" outlineLevel="1">
      <c r="A2425" s="29"/>
      <c r="B2425" s="606">
        <v>400</v>
      </c>
      <c r="C2425" s="654" t="s">
        <v>2739</v>
      </c>
      <c r="D2425" s="109">
        <v>354</v>
      </c>
      <c r="E2425" s="147" t="s">
        <v>3259</v>
      </c>
      <c r="F2425" s="147" t="s">
        <v>3260</v>
      </c>
      <c r="G2425" s="904">
        <v>1</v>
      </c>
      <c r="H2425" s="32" t="s">
        <v>742</v>
      </c>
      <c r="I2425" s="348"/>
      <c r="J2425" s="521">
        <v>0</v>
      </c>
      <c r="K2425" s="58">
        <v>0</v>
      </c>
      <c r="L2425" s="199">
        <f t="shared" si="312"/>
        <v>0</v>
      </c>
      <c r="M2425" s="200">
        <f t="shared" si="313"/>
        <v>0</v>
      </c>
      <c r="O2425" s="77" t="b">
        <f t="shared" si="308"/>
        <v>0</v>
      </c>
      <c r="P2425" s="77" t="b">
        <f t="shared" si="309"/>
        <v>0</v>
      </c>
      <c r="Q2425" s="77" t="b">
        <f t="shared" si="310"/>
        <v>0</v>
      </c>
      <c r="R2425" s="77">
        <f t="shared" si="311"/>
        <v>0</v>
      </c>
      <c r="T2425" s="77">
        <v>2414</v>
      </c>
    </row>
    <row r="2426" spans="1:20" s="5" customFormat="1" hidden="1" outlineLevel="1">
      <c r="A2426" s="29"/>
      <c r="B2426" s="606">
        <v>400</v>
      </c>
      <c r="C2426" s="654" t="s">
        <v>2739</v>
      </c>
      <c r="D2426" s="109">
        <v>355</v>
      </c>
      <c r="E2426" s="147" t="s">
        <v>3261</v>
      </c>
      <c r="F2426" s="147" t="s">
        <v>3262</v>
      </c>
      <c r="G2426" s="904">
        <v>2</v>
      </c>
      <c r="H2426" s="32" t="s">
        <v>742</v>
      </c>
      <c r="I2426" s="348"/>
      <c r="J2426" s="521">
        <v>0</v>
      </c>
      <c r="K2426" s="58">
        <v>0</v>
      </c>
      <c r="L2426" s="199">
        <f t="shared" si="312"/>
        <v>0</v>
      </c>
      <c r="M2426" s="200">
        <f t="shared" si="313"/>
        <v>0</v>
      </c>
      <c r="O2426" s="77" t="b">
        <f t="shared" si="308"/>
        <v>0</v>
      </c>
      <c r="P2426" s="77" t="b">
        <f t="shared" si="309"/>
        <v>0</v>
      </c>
      <c r="Q2426" s="77" t="b">
        <f t="shared" si="310"/>
        <v>0</v>
      </c>
      <c r="R2426" s="77">
        <f t="shared" si="311"/>
        <v>0</v>
      </c>
      <c r="T2426" s="77">
        <v>2415</v>
      </c>
    </row>
    <row r="2427" spans="1:20" s="5" customFormat="1" hidden="1" outlineLevel="1">
      <c r="A2427" s="29"/>
      <c r="B2427" s="606">
        <v>400</v>
      </c>
      <c r="C2427" s="654" t="s">
        <v>2739</v>
      </c>
      <c r="D2427" s="109">
        <v>356</v>
      </c>
      <c r="E2427" s="147" t="s">
        <v>3263</v>
      </c>
      <c r="F2427" s="147" t="s">
        <v>3264</v>
      </c>
      <c r="G2427" s="904">
        <v>1</v>
      </c>
      <c r="H2427" s="32" t="s">
        <v>742</v>
      </c>
      <c r="I2427" s="348"/>
      <c r="J2427" s="521">
        <v>0</v>
      </c>
      <c r="K2427" s="58">
        <v>0</v>
      </c>
      <c r="L2427" s="199">
        <f t="shared" si="312"/>
        <v>0</v>
      </c>
      <c r="M2427" s="200">
        <f t="shared" si="313"/>
        <v>0</v>
      </c>
      <c r="O2427" s="77" t="b">
        <f t="shared" si="308"/>
        <v>0</v>
      </c>
      <c r="P2427" s="77" t="b">
        <f t="shared" si="309"/>
        <v>0</v>
      </c>
      <c r="Q2427" s="77" t="b">
        <f t="shared" si="310"/>
        <v>0</v>
      </c>
      <c r="R2427" s="77">
        <f t="shared" si="311"/>
        <v>0</v>
      </c>
      <c r="T2427" s="77">
        <v>2416</v>
      </c>
    </row>
    <row r="2428" spans="1:20" s="5" customFormat="1" hidden="1" outlineLevel="1">
      <c r="A2428" s="29"/>
      <c r="B2428" s="606">
        <v>400</v>
      </c>
      <c r="C2428" s="654" t="s">
        <v>2739</v>
      </c>
      <c r="D2428" s="109">
        <v>357</v>
      </c>
      <c r="E2428" s="147" t="s">
        <v>3265</v>
      </c>
      <c r="F2428" s="147" t="s">
        <v>3266</v>
      </c>
      <c r="G2428" s="904">
        <v>1</v>
      </c>
      <c r="H2428" s="32" t="s">
        <v>742</v>
      </c>
      <c r="I2428" s="348"/>
      <c r="J2428" s="521">
        <v>0</v>
      </c>
      <c r="K2428" s="58">
        <v>0</v>
      </c>
      <c r="L2428" s="199">
        <f t="shared" si="312"/>
        <v>0</v>
      </c>
      <c r="M2428" s="200">
        <f t="shared" si="313"/>
        <v>0</v>
      </c>
      <c r="O2428" s="77" t="b">
        <f t="shared" si="308"/>
        <v>0</v>
      </c>
      <c r="P2428" s="77" t="b">
        <f t="shared" si="309"/>
        <v>0</v>
      </c>
      <c r="Q2428" s="77" t="b">
        <f t="shared" si="310"/>
        <v>0</v>
      </c>
      <c r="R2428" s="77">
        <f t="shared" si="311"/>
        <v>0</v>
      </c>
      <c r="T2428" s="77">
        <v>2417</v>
      </c>
    </row>
    <row r="2429" spans="1:20" s="5" customFormat="1" hidden="1" outlineLevel="1">
      <c r="A2429" s="29"/>
      <c r="B2429" s="606">
        <v>400</v>
      </c>
      <c r="C2429" s="654" t="s">
        <v>2739</v>
      </c>
      <c r="D2429" s="109">
        <v>358</v>
      </c>
      <c r="E2429" s="147" t="s">
        <v>3267</v>
      </c>
      <c r="F2429" s="147" t="s">
        <v>3268</v>
      </c>
      <c r="G2429" s="904">
        <v>1</v>
      </c>
      <c r="H2429" s="32" t="s">
        <v>742</v>
      </c>
      <c r="I2429" s="348"/>
      <c r="J2429" s="521">
        <v>0</v>
      </c>
      <c r="K2429" s="58">
        <v>0</v>
      </c>
      <c r="L2429" s="199">
        <f t="shared" si="312"/>
        <v>0</v>
      </c>
      <c r="M2429" s="200">
        <f t="shared" si="313"/>
        <v>0</v>
      </c>
      <c r="O2429" s="77" t="b">
        <f t="shared" si="308"/>
        <v>0</v>
      </c>
      <c r="P2429" s="77" t="b">
        <f t="shared" si="309"/>
        <v>0</v>
      </c>
      <c r="Q2429" s="77" t="b">
        <f t="shared" si="310"/>
        <v>0</v>
      </c>
      <c r="R2429" s="77">
        <f t="shared" si="311"/>
        <v>0</v>
      </c>
      <c r="T2429" s="77">
        <v>2418</v>
      </c>
    </row>
    <row r="2430" spans="1:20" s="5" customFormat="1" hidden="1" outlineLevel="1">
      <c r="A2430" s="29"/>
      <c r="B2430" s="606">
        <v>400</v>
      </c>
      <c r="C2430" s="654" t="s">
        <v>2739</v>
      </c>
      <c r="D2430" s="109">
        <v>359</v>
      </c>
      <c r="E2430" s="147" t="s">
        <v>3269</v>
      </c>
      <c r="F2430" s="147" t="s">
        <v>3270</v>
      </c>
      <c r="G2430" s="904">
        <v>1</v>
      </c>
      <c r="H2430" s="32" t="s">
        <v>742</v>
      </c>
      <c r="I2430" s="348"/>
      <c r="J2430" s="521">
        <v>0</v>
      </c>
      <c r="K2430" s="58">
        <v>0</v>
      </c>
      <c r="L2430" s="199">
        <f t="shared" si="312"/>
        <v>0</v>
      </c>
      <c r="M2430" s="200">
        <f t="shared" si="313"/>
        <v>0</v>
      </c>
      <c r="O2430" s="77" t="b">
        <f t="shared" si="308"/>
        <v>0</v>
      </c>
      <c r="P2430" s="77" t="b">
        <f t="shared" si="309"/>
        <v>0</v>
      </c>
      <c r="Q2430" s="77" t="b">
        <f t="shared" si="310"/>
        <v>0</v>
      </c>
      <c r="R2430" s="77">
        <f t="shared" si="311"/>
        <v>0</v>
      </c>
      <c r="T2430" s="77">
        <v>2419</v>
      </c>
    </row>
    <row r="2431" spans="1:20" s="5" customFormat="1" hidden="1" outlineLevel="1">
      <c r="A2431" s="29"/>
      <c r="B2431" s="606">
        <v>400</v>
      </c>
      <c r="C2431" s="654" t="s">
        <v>2739</v>
      </c>
      <c r="D2431" s="109">
        <v>360</v>
      </c>
      <c r="E2431" s="147" t="s">
        <v>3271</v>
      </c>
      <c r="F2431" s="147" t="s">
        <v>3272</v>
      </c>
      <c r="G2431" s="904">
        <v>1</v>
      </c>
      <c r="H2431" s="32" t="s">
        <v>742</v>
      </c>
      <c r="I2431" s="348"/>
      <c r="J2431" s="521">
        <v>0</v>
      </c>
      <c r="K2431" s="58">
        <v>0</v>
      </c>
      <c r="L2431" s="199">
        <f t="shared" si="312"/>
        <v>0</v>
      </c>
      <c r="M2431" s="200">
        <f t="shared" si="313"/>
        <v>0</v>
      </c>
      <c r="O2431" s="77" t="b">
        <f t="shared" si="308"/>
        <v>0</v>
      </c>
      <c r="P2431" s="77" t="b">
        <f t="shared" si="309"/>
        <v>0</v>
      </c>
      <c r="Q2431" s="77" t="b">
        <f t="shared" si="310"/>
        <v>0</v>
      </c>
      <c r="R2431" s="77">
        <f t="shared" si="311"/>
        <v>0</v>
      </c>
      <c r="T2431" s="77">
        <v>2420</v>
      </c>
    </row>
    <row r="2432" spans="1:20" s="5" customFormat="1" hidden="1" outlineLevel="1">
      <c r="A2432" s="29"/>
      <c r="B2432" s="606">
        <v>400</v>
      </c>
      <c r="C2432" s="654" t="s">
        <v>2739</v>
      </c>
      <c r="D2432" s="109">
        <v>361</v>
      </c>
      <c r="E2432" s="147" t="s">
        <v>3273</v>
      </c>
      <c r="F2432" s="147" t="s">
        <v>3274</v>
      </c>
      <c r="G2432" s="904">
        <v>1</v>
      </c>
      <c r="H2432" s="32" t="s">
        <v>742</v>
      </c>
      <c r="I2432" s="348"/>
      <c r="J2432" s="521">
        <v>0</v>
      </c>
      <c r="K2432" s="58">
        <v>0</v>
      </c>
      <c r="L2432" s="199">
        <f t="shared" si="312"/>
        <v>0</v>
      </c>
      <c r="M2432" s="200">
        <f t="shared" si="313"/>
        <v>0</v>
      </c>
      <c r="O2432" s="77" t="b">
        <f t="shared" si="308"/>
        <v>0</v>
      </c>
      <c r="P2432" s="77" t="b">
        <f t="shared" si="309"/>
        <v>0</v>
      </c>
      <c r="Q2432" s="77" t="b">
        <f t="shared" si="310"/>
        <v>0</v>
      </c>
      <c r="R2432" s="77">
        <f t="shared" si="311"/>
        <v>0</v>
      </c>
      <c r="T2432" s="77">
        <v>2421</v>
      </c>
    </row>
    <row r="2433" spans="1:20" s="5" customFormat="1" hidden="1" outlineLevel="1">
      <c r="A2433" s="29"/>
      <c r="B2433" s="606">
        <v>400</v>
      </c>
      <c r="C2433" s="654" t="s">
        <v>2739</v>
      </c>
      <c r="D2433" s="109">
        <v>362</v>
      </c>
      <c r="E2433" s="147" t="s">
        <v>3275</v>
      </c>
      <c r="F2433" s="147" t="s">
        <v>3276</v>
      </c>
      <c r="G2433" s="904">
        <v>1</v>
      </c>
      <c r="H2433" s="32" t="s">
        <v>742</v>
      </c>
      <c r="I2433" s="348"/>
      <c r="J2433" s="521">
        <v>0</v>
      </c>
      <c r="K2433" s="58">
        <v>0</v>
      </c>
      <c r="L2433" s="199">
        <f t="shared" si="312"/>
        <v>0</v>
      </c>
      <c r="M2433" s="200">
        <f t="shared" si="313"/>
        <v>0</v>
      </c>
      <c r="O2433" s="77" t="b">
        <f t="shared" si="308"/>
        <v>0</v>
      </c>
      <c r="P2433" s="77" t="b">
        <f t="shared" si="309"/>
        <v>0</v>
      </c>
      <c r="Q2433" s="77" t="b">
        <f t="shared" si="310"/>
        <v>0</v>
      </c>
      <c r="R2433" s="77">
        <f t="shared" si="311"/>
        <v>0</v>
      </c>
      <c r="T2433" s="77">
        <v>2422</v>
      </c>
    </row>
    <row r="2434" spans="1:20" s="5" customFormat="1" hidden="1" outlineLevel="1">
      <c r="A2434" s="29"/>
      <c r="B2434" s="606">
        <v>400</v>
      </c>
      <c r="C2434" s="654" t="s">
        <v>2739</v>
      </c>
      <c r="D2434" s="109">
        <v>363</v>
      </c>
      <c r="E2434" s="147" t="s">
        <v>3277</v>
      </c>
      <c r="F2434" s="147" t="s">
        <v>3278</v>
      </c>
      <c r="G2434" s="904">
        <v>2</v>
      </c>
      <c r="H2434" s="32" t="s">
        <v>742</v>
      </c>
      <c r="I2434" s="348"/>
      <c r="J2434" s="521">
        <v>0</v>
      </c>
      <c r="K2434" s="58">
        <v>0</v>
      </c>
      <c r="L2434" s="199">
        <f t="shared" si="312"/>
        <v>0</v>
      </c>
      <c r="M2434" s="200">
        <f t="shared" si="313"/>
        <v>0</v>
      </c>
      <c r="O2434" s="77" t="b">
        <f t="shared" si="308"/>
        <v>0</v>
      </c>
      <c r="P2434" s="77" t="b">
        <f t="shared" si="309"/>
        <v>0</v>
      </c>
      <c r="Q2434" s="77" t="b">
        <f t="shared" si="310"/>
        <v>0</v>
      </c>
      <c r="R2434" s="77">
        <f t="shared" si="311"/>
        <v>0</v>
      </c>
      <c r="T2434" s="77">
        <v>2423</v>
      </c>
    </row>
    <row r="2435" spans="1:20" s="5" customFormat="1" hidden="1" outlineLevel="1">
      <c r="A2435" s="29"/>
      <c r="B2435" s="606">
        <v>400</v>
      </c>
      <c r="C2435" s="654" t="s">
        <v>2739</v>
      </c>
      <c r="D2435" s="109">
        <v>364</v>
      </c>
      <c r="E2435" s="147" t="s">
        <v>2909</v>
      </c>
      <c r="F2435" s="147" t="s">
        <v>2910</v>
      </c>
      <c r="G2435" s="904">
        <v>1</v>
      </c>
      <c r="H2435" s="32" t="s">
        <v>742</v>
      </c>
      <c r="I2435" s="348"/>
      <c r="J2435" s="521">
        <v>0</v>
      </c>
      <c r="K2435" s="58">
        <v>0</v>
      </c>
      <c r="L2435" s="199">
        <f t="shared" si="312"/>
        <v>0</v>
      </c>
      <c r="M2435" s="200">
        <f t="shared" si="313"/>
        <v>0</v>
      </c>
      <c r="O2435" s="77" t="b">
        <f t="shared" si="308"/>
        <v>0</v>
      </c>
      <c r="P2435" s="77" t="b">
        <f t="shared" si="309"/>
        <v>0</v>
      </c>
      <c r="Q2435" s="77" t="b">
        <f t="shared" si="310"/>
        <v>0</v>
      </c>
      <c r="R2435" s="77">
        <f t="shared" si="311"/>
        <v>0</v>
      </c>
      <c r="T2435" s="77">
        <v>2424</v>
      </c>
    </row>
    <row r="2436" spans="1:20" s="5" customFormat="1" hidden="1" outlineLevel="1">
      <c r="A2436" s="29"/>
      <c r="B2436" s="606">
        <v>400</v>
      </c>
      <c r="C2436" s="654" t="s">
        <v>2739</v>
      </c>
      <c r="D2436" s="109">
        <v>365</v>
      </c>
      <c r="E2436" s="147" t="s">
        <v>2911</v>
      </c>
      <c r="F2436" s="147" t="s">
        <v>2912</v>
      </c>
      <c r="G2436" s="904">
        <v>15</v>
      </c>
      <c r="H2436" s="32" t="s">
        <v>742</v>
      </c>
      <c r="I2436" s="348"/>
      <c r="J2436" s="521">
        <v>0</v>
      </c>
      <c r="K2436" s="58">
        <v>0</v>
      </c>
      <c r="L2436" s="199">
        <f t="shared" si="312"/>
        <v>0</v>
      </c>
      <c r="M2436" s="200">
        <f t="shared" si="313"/>
        <v>0</v>
      </c>
      <c r="O2436" s="77" t="b">
        <f t="shared" si="308"/>
        <v>0</v>
      </c>
      <c r="P2436" s="77" t="b">
        <f t="shared" si="309"/>
        <v>0</v>
      </c>
      <c r="Q2436" s="77" t="b">
        <f t="shared" si="310"/>
        <v>0</v>
      </c>
      <c r="R2436" s="77">
        <f t="shared" si="311"/>
        <v>0</v>
      </c>
      <c r="T2436" s="77">
        <v>2425</v>
      </c>
    </row>
    <row r="2437" spans="1:20" s="5" customFormat="1" hidden="1" outlineLevel="1">
      <c r="A2437" s="29"/>
      <c r="B2437" s="606">
        <v>400</v>
      </c>
      <c r="C2437" s="654" t="s">
        <v>2739</v>
      </c>
      <c r="D2437" s="109">
        <v>366</v>
      </c>
      <c r="E2437" s="147" t="s">
        <v>3279</v>
      </c>
      <c r="F2437" s="147" t="s">
        <v>3280</v>
      </c>
      <c r="G2437" s="904">
        <v>1</v>
      </c>
      <c r="H2437" s="32" t="s">
        <v>742</v>
      </c>
      <c r="I2437" s="348"/>
      <c r="J2437" s="521">
        <v>0</v>
      </c>
      <c r="K2437" s="58">
        <v>0</v>
      </c>
      <c r="L2437" s="199">
        <f t="shared" si="312"/>
        <v>0</v>
      </c>
      <c r="M2437" s="200">
        <f t="shared" si="313"/>
        <v>0</v>
      </c>
      <c r="O2437" s="77" t="b">
        <f t="shared" si="308"/>
        <v>0</v>
      </c>
      <c r="P2437" s="77" t="b">
        <f t="shared" si="309"/>
        <v>0</v>
      </c>
      <c r="Q2437" s="77" t="b">
        <f t="shared" si="310"/>
        <v>0</v>
      </c>
      <c r="R2437" s="77">
        <f t="shared" si="311"/>
        <v>0</v>
      </c>
      <c r="T2437" s="77">
        <v>2426</v>
      </c>
    </row>
    <row r="2438" spans="1:20" s="5" customFormat="1" hidden="1" outlineLevel="1">
      <c r="A2438" s="29"/>
      <c r="B2438" s="606">
        <v>400</v>
      </c>
      <c r="C2438" s="654" t="s">
        <v>2739</v>
      </c>
      <c r="D2438" s="109">
        <v>367</v>
      </c>
      <c r="E2438" s="147" t="s">
        <v>2915</v>
      </c>
      <c r="F2438" s="147" t="s">
        <v>2916</v>
      </c>
      <c r="G2438" s="904">
        <v>5</v>
      </c>
      <c r="H2438" s="32" t="s">
        <v>742</v>
      </c>
      <c r="I2438" s="348"/>
      <c r="J2438" s="521">
        <v>0</v>
      </c>
      <c r="K2438" s="58">
        <v>0</v>
      </c>
      <c r="L2438" s="199">
        <f t="shared" ref="L2438:L2469" si="314">J2438+K2438</f>
        <v>0</v>
      </c>
      <c r="M2438" s="200">
        <f t="shared" ref="M2438:M2469" si="315">L2438*(G2438+I2438)</f>
        <v>0</v>
      </c>
      <c r="O2438" s="77" t="b">
        <f t="shared" si="308"/>
        <v>0</v>
      </c>
      <c r="P2438" s="77" t="b">
        <f t="shared" si="309"/>
        <v>0</v>
      </c>
      <c r="Q2438" s="77" t="b">
        <f t="shared" si="310"/>
        <v>0</v>
      </c>
      <c r="R2438" s="77">
        <f t="shared" si="311"/>
        <v>0</v>
      </c>
      <c r="T2438" s="77">
        <v>2427</v>
      </c>
    </row>
    <row r="2439" spans="1:20" s="5" customFormat="1" hidden="1" outlineLevel="1">
      <c r="A2439" s="29"/>
      <c r="B2439" s="606">
        <v>400</v>
      </c>
      <c r="C2439" s="654" t="s">
        <v>2739</v>
      </c>
      <c r="D2439" s="109">
        <v>368</v>
      </c>
      <c r="E2439" s="147" t="s">
        <v>2917</v>
      </c>
      <c r="F2439" s="147" t="s">
        <v>2918</v>
      </c>
      <c r="G2439" s="904">
        <v>32</v>
      </c>
      <c r="H2439" s="32" t="s">
        <v>742</v>
      </c>
      <c r="I2439" s="348"/>
      <c r="J2439" s="521">
        <v>0</v>
      </c>
      <c r="K2439" s="58">
        <v>0</v>
      </c>
      <c r="L2439" s="199">
        <f t="shared" si="314"/>
        <v>0</v>
      </c>
      <c r="M2439" s="200">
        <f t="shared" si="315"/>
        <v>0</v>
      </c>
      <c r="O2439" s="77" t="b">
        <f t="shared" si="308"/>
        <v>0</v>
      </c>
      <c r="P2439" s="77" t="b">
        <f t="shared" si="309"/>
        <v>0</v>
      </c>
      <c r="Q2439" s="77" t="b">
        <f t="shared" si="310"/>
        <v>0</v>
      </c>
      <c r="R2439" s="77">
        <f t="shared" si="311"/>
        <v>0</v>
      </c>
      <c r="T2439" s="77">
        <v>2428</v>
      </c>
    </row>
    <row r="2440" spans="1:20" s="5" customFormat="1" hidden="1" outlineLevel="1">
      <c r="A2440" s="29"/>
      <c r="B2440" s="606">
        <v>400</v>
      </c>
      <c r="C2440" s="654" t="s">
        <v>2739</v>
      </c>
      <c r="D2440" s="109">
        <v>369</v>
      </c>
      <c r="E2440" s="147" t="s">
        <v>3281</v>
      </c>
      <c r="F2440" s="147" t="s">
        <v>3282</v>
      </c>
      <c r="G2440" s="904">
        <v>3</v>
      </c>
      <c r="H2440" s="32" t="s">
        <v>742</v>
      </c>
      <c r="I2440" s="348"/>
      <c r="J2440" s="521">
        <v>0</v>
      </c>
      <c r="K2440" s="58">
        <v>0</v>
      </c>
      <c r="L2440" s="199">
        <f t="shared" si="314"/>
        <v>0</v>
      </c>
      <c r="M2440" s="200">
        <f t="shared" si="315"/>
        <v>0</v>
      </c>
      <c r="O2440" s="77" t="b">
        <f t="shared" si="308"/>
        <v>0</v>
      </c>
      <c r="P2440" s="77" t="b">
        <f t="shared" si="309"/>
        <v>0</v>
      </c>
      <c r="Q2440" s="77" t="b">
        <f t="shared" si="310"/>
        <v>0</v>
      </c>
      <c r="R2440" s="77">
        <f t="shared" si="311"/>
        <v>0</v>
      </c>
      <c r="T2440" s="77">
        <v>2429</v>
      </c>
    </row>
    <row r="2441" spans="1:20" s="5" customFormat="1" hidden="1" outlineLevel="1">
      <c r="A2441" s="29"/>
      <c r="B2441" s="606">
        <v>400</v>
      </c>
      <c r="C2441" s="654" t="s">
        <v>2739</v>
      </c>
      <c r="D2441" s="109">
        <v>370</v>
      </c>
      <c r="E2441" s="147" t="s">
        <v>3283</v>
      </c>
      <c r="F2441" s="147" t="s">
        <v>3284</v>
      </c>
      <c r="G2441" s="904">
        <v>1</v>
      </c>
      <c r="H2441" s="32" t="s">
        <v>742</v>
      </c>
      <c r="I2441" s="348"/>
      <c r="J2441" s="521">
        <v>0</v>
      </c>
      <c r="K2441" s="58">
        <v>0</v>
      </c>
      <c r="L2441" s="199">
        <f t="shared" si="314"/>
        <v>0</v>
      </c>
      <c r="M2441" s="200">
        <f t="shared" si="315"/>
        <v>0</v>
      </c>
      <c r="O2441" s="77" t="b">
        <f t="shared" si="308"/>
        <v>0</v>
      </c>
      <c r="P2441" s="77" t="b">
        <f t="shared" si="309"/>
        <v>0</v>
      </c>
      <c r="Q2441" s="77" t="b">
        <f t="shared" si="310"/>
        <v>0</v>
      </c>
      <c r="R2441" s="77">
        <f t="shared" si="311"/>
        <v>0</v>
      </c>
      <c r="T2441" s="77">
        <v>2430</v>
      </c>
    </row>
    <row r="2442" spans="1:20" s="5" customFormat="1" hidden="1" outlineLevel="1">
      <c r="A2442" s="29"/>
      <c r="B2442" s="606">
        <v>400</v>
      </c>
      <c r="C2442" s="654" t="s">
        <v>2739</v>
      </c>
      <c r="D2442" s="109">
        <v>371</v>
      </c>
      <c r="E2442" s="147" t="s">
        <v>2925</v>
      </c>
      <c r="F2442" s="147" t="s">
        <v>2926</v>
      </c>
      <c r="G2442" s="904">
        <v>2</v>
      </c>
      <c r="H2442" s="32" t="s">
        <v>742</v>
      </c>
      <c r="I2442" s="348"/>
      <c r="J2442" s="521">
        <v>0</v>
      </c>
      <c r="K2442" s="58">
        <v>0</v>
      </c>
      <c r="L2442" s="199">
        <f t="shared" si="314"/>
        <v>0</v>
      </c>
      <c r="M2442" s="200">
        <f t="shared" si="315"/>
        <v>0</v>
      </c>
      <c r="O2442" s="77" t="b">
        <f t="shared" si="308"/>
        <v>0</v>
      </c>
      <c r="P2442" s="77" t="b">
        <f t="shared" si="309"/>
        <v>0</v>
      </c>
      <c r="Q2442" s="77" t="b">
        <f t="shared" si="310"/>
        <v>0</v>
      </c>
      <c r="R2442" s="77">
        <f t="shared" si="311"/>
        <v>0</v>
      </c>
      <c r="T2442" s="77">
        <v>2431</v>
      </c>
    </row>
    <row r="2443" spans="1:20" s="5" customFormat="1" hidden="1" outlineLevel="1">
      <c r="A2443" s="29"/>
      <c r="B2443" s="606">
        <v>400</v>
      </c>
      <c r="C2443" s="654" t="s">
        <v>2739</v>
      </c>
      <c r="D2443" s="109">
        <v>372</v>
      </c>
      <c r="E2443" s="147" t="s">
        <v>3285</v>
      </c>
      <c r="F2443" s="147" t="s">
        <v>3286</v>
      </c>
      <c r="G2443" s="904">
        <v>1</v>
      </c>
      <c r="H2443" s="32" t="s">
        <v>742</v>
      </c>
      <c r="I2443" s="348"/>
      <c r="J2443" s="521">
        <v>0</v>
      </c>
      <c r="K2443" s="58">
        <v>0</v>
      </c>
      <c r="L2443" s="199">
        <f t="shared" si="314"/>
        <v>0</v>
      </c>
      <c r="M2443" s="200">
        <f t="shared" si="315"/>
        <v>0</v>
      </c>
      <c r="O2443" s="77" t="b">
        <f t="shared" si="308"/>
        <v>0</v>
      </c>
      <c r="P2443" s="77" t="b">
        <f t="shared" si="309"/>
        <v>0</v>
      </c>
      <c r="Q2443" s="77" t="b">
        <f t="shared" si="310"/>
        <v>0</v>
      </c>
      <c r="R2443" s="77">
        <f t="shared" si="311"/>
        <v>0</v>
      </c>
      <c r="T2443" s="77">
        <v>2432</v>
      </c>
    </row>
    <row r="2444" spans="1:20" s="5" customFormat="1" hidden="1" outlineLevel="1">
      <c r="A2444" s="29"/>
      <c r="B2444" s="606">
        <v>400</v>
      </c>
      <c r="C2444" s="654" t="s">
        <v>2739</v>
      </c>
      <c r="D2444" s="109">
        <v>373</v>
      </c>
      <c r="E2444" s="147" t="s">
        <v>2933</v>
      </c>
      <c r="F2444" s="147" t="s">
        <v>2934</v>
      </c>
      <c r="G2444" s="904">
        <v>1</v>
      </c>
      <c r="H2444" s="32" t="s">
        <v>742</v>
      </c>
      <c r="I2444" s="348"/>
      <c r="J2444" s="521">
        <v>0</v>
      </c>
      <c r="K2444" s="58">
        <v>0</v>
      </c>
      <c r="L2444" s="199">
        <f t="shared" si="314"/>
        <v>0</v>
      </c>
      <c r="M2444" s="200">
        <f t="shared" si="315"/>
        <v>0</v>
      </c>
      <c r="O2444" s="77" t="b">
        <f t="shared" si="308"/>
        <v>0</v>
      </c>
      <c r="P2444" s="77" t="b">
        <f t="shared" si="309"/>
        <v>0</v>
      </c>
      <c r="Q2444" s="77" t="b">
        <f t="shared" si="310"/>
        <v>0</v>
      </c>
      <c r="R2444" s="77">
        <f t="shared" si="311"/>
        <v>0</v>
      </c>
      <c r="T2444" s="77">
        <v>2433</v>
      </c>
    </row>
    <row r="2445" spans="1:20" s="5" customFormat="1" hidden="1" outlineLevel="1">
      <c r="A2445" s="29"/>
      <c r="B2445" s="606">
        <v>400</v>
      </c>
      <c r="C2445" s="654" t="s">
        <v>2739</v>
      </c>
      <c r="D2445" s="109">
        <v>374</v>
      </c>
      <c r="E2445" s="147" t="s">
        <v>2935</v>
      </c>
      <c r="F2445" s="147" t="s">
        <v>2936</v>
      </c>
      <c r="G2445" s="904">
        <v>1</v>
      </c>
      <c r="H2445" s="32" t="s">
        <v>742</v>
      </c>
      <c r="I2445" s="348"/>
      <c r="J2445" s="521">
        <v>0</v>
      </c>
      <c r="K2445" s="58">
        <v>0</v>
      </c>
      <c r="L2445" s="199">
        <f t="shared" si="314"/>
        <v>0</v>
      </c>
      <c r="M2445" s="200">
        <f t="shared" si="315"/>
        <v>0</v>
      </c>
      <c r="O2445" s="77" t="b">
        <f t="shared" si="308"/>
        <v>0</v>
      </c>
      <c r="P2445" s="77" t="b">
        <f t="shared" si="309"/>
        <v>0</v>
      </c>
      <c r="Q2445" s="77" t="b">
        <f t="shared" si="310"/>
        <v>0</v>
      </c>
      <c r="R2445" s="77">
        <f t="shared" si="311"/>
        <v>0</v>
      </c>
      <c r="T2445" s="77">
        <v>2434</v>
      </c>
    </row>
    <row r="2446" spans="1:20" s="5" customFormat="1" hidden="1" outlineLevel="1">
      <c r="A2446" s="29"/>
      <c r="B2446" s="606">
        <v>400</v>
      </c>
      <c r="C2446" s="654" t="s">
        <v>2739</v>
      </c>
      <c r="D2446" s="109">
        <v>375</v>
      </c>
      <c r="E2446" s="147" t="s">
        <v>2939</v>
      </c>
      <c r="F2446" s="147" t="s">
        <v>2940</v>
      </c>
      <c r="G2446" s="904">
        <v>3</v>
      </c>
      <c r="H2446" s="32" t="s">
        <v>742</v>
      </c>
      <c r="I2446" s="348"/>
      <c r="J2446" s="521">
        <v>0</v>
      </c>
      <c r="K2446" s="58">
        <v>0</v>
      </c>
      <c r="L2446" s="199">
        <f t="shared" si="314"/>
        <v>0</v>
      </c>
      <c r="M2446" s="200">
        <f t="shared" si="315"/>
        <v>0</v>
      </c>
      <c r="O2446" s="77" t="b">
        <f t="shared" si="308"/>
        <v>0</v>
      </c>
      <c r="P2446" s="77" t="b">
        <f t="shared" si="309"/>
        <v>0</v>
      </c>
      <c r="Q2446" s="77" t="b">
        <f t="shared" si="310"/>
        <v>0</v>
      </c>
      <c r="R2446" s="77">
        <f t="shared" si="311"/>
        <v>0</v>
      </c>
      <c r="T2446" s="77">
        <v>2435</v>
      </c>
    </row>
    <row r="2447" spans="1:20" s="5" customFormat="1" hidden="1" outlineLevel="1">
      <c r="A2447" s="29"/>
      <c r="B2447" s="606">
        <v>400</v>
      </c>
      <c r="C2447" s="654" t="s">
        <v>2739</v>
      </c>
      <c r="D2447" s="109">
        <v>376</v>
      </c>
      <c r="E2447" s="147" t="s">
        <v>2947</v>
      </c>
      <c r="F2447" s="147" t="s">
        <v>2948</v>
      </c>
      <c r="G2447" s="904">
        <v>1</v>
      </c>
      <c r="H2447" s="32" t="s">
        <v>742</v>
      </c>
      <c r="I2447" s="348"/>
      <c r="J2447" s="521">
        <v>0</v>
      </c>
      <c r="K2447" s="58">
        <v>0</v>
      </c>
      <c r="L2447" s="199">
        <f t="shared" si="314"/>
        <v>0</v>
      </c>
      <c r="M2447" s="200">
        <f t="shared" si="315"/>
        <v>0</v>
      </c>
      <c r="O2447" s="77" t="b">
        <f t="shared" si="308"/>
        <v>0</v>
      </c>
      <c r="P2447" s="77" t="b">
        <f t="shared" si="309"/>
        <v>0</v>
      </c>
      <c r="Q2447" s="77" t="b">
        <f t="shared" si="310"/>
        <v>0</v>
      </c>
      <c r="R2447" s="77">
        <f t="shared" si="311"/>
        <v>0</v>
      </c>
      <c r="T2447" s="77">
        <v>2436</v>
      </c>
    </row>
    <row r="2448" spans="1:20" s="5" customFormat="1" hidden="1" outlineLevel="1">
      <c r="A2448" s="29"/>
      <c r="B2448" s="606">
        <v>400</v>
      </c>
      <c r="C2448" s="654" t="s">
        <v>2739</v>
      </c>
      <c r="D2448" s="109">
        <v>377</v>
      </c>
      <c r="E2448" s="147" t="s">
        <v>2957</v>
      </c>
      <c r="F2448" s="147" t="s">
        <v>2958</v>
      </c>
      <c r="G2448" s="904">
        <v>3</v>
      </c>
      <c r="H2448" s="32" t="s">
        <v>742</v>
      </c>
      <c r="I2448" s="348"/>
      <c r="J2448" s="521">
        <v>0</v>
      </c>
      <c r="K2448" s="58">
        <v>0</v>
      </c>
      <c r="L2448" s="199">
        <f t="shared" si="314"/>
        <v>0</v>
      </c>
      <c r="M2448" s="200">
        <f t="shared" si="315"/>
        <v>0</v>
      </c>
      <c r="O2448" s="77" t="b">
        <f t="shared" si="308"/>
        <v>0</v>
      </c>
      <c r="P2448" s="77" t="b">
        <f t="shared" si="309"/>
        <v>0</v>
      </c>
      <c r="Q2448" s="77" t="b">
        <f t="shared" si="310"/>
        <v>0</v>
      </c>
      <c r="R2448" s="77">
        <f t="shared" si="311"/>
        <v>0</v>
      </c>
      <c r="T2448" s="77">
        <v>2437</v>
      </c>
    </row>
    <row r="2449" spans="1:20" s="5" customFormat="1" hidden="1" outlineLevel="1">
      <c r="A2449" s="29"/>
      <c r="B2449" s="606">
        <v>400</v>
      </c>
      <c r="C2449" s="654" t="s">
        <v>2739</v>
      </c>
      <c r="D2449" s="109">
        <v>378</v>
      </c>
      <c r="E2449" s="147" t="s">
        <v>3287</v>
      </c>
      <c r="F2449" s="147" t="s">
        <v>3288</v>
      </c>
      <c r="G2449" s="904">
        <v>1</v>
      </c>
      <c r="H2449" s="32" t="s">
        <v>742</v>
      </c>
      <c r="I2449" s="348"/>
      <c r="J2449" s="521">
        <v>0</v>
      </c>
      <c r="K2449" s="58">
        <v>0</v>
      </c>
      <c r="L2449" s="199">
        <f t="shared" si="314"/>
        <v>0</v>
      </c>
      <c r="M2449" s="200">
        <f t="shared" si="315"/>
        <v>0</v>
      </c>
      <c r="O2449" s="77" t="b">
        <f t="shared" si="308"/>
        <v>0</v>
      </c>
      <c r="P2449" s="77" t="b">
        <f t="shared" si="309"/>
        <v>0</v>
      </c>
      <c r="Q2449" s="77" t="b">
        <f t="shared" si="310"/>
        <v>0</v>
      </c>
      <c r="R2449" s="77">
        <f t="shared" si="311"/>
        <v>0</v>
      </c>
      <c r="T2449" s="77">
        <v>2438</v>
      </c>
    </row>
    <row r="2450" spans="1:20" s="5" customFormat="1" hidden="1" outlineLevel="1">
      <c r="A2450" s="29"/>
      <c r="B2450" s="606">
        <v>400</v>
      </c>
      <c r="C2450" s="654" t="s">
        <v>2739</v>
      </c>
      <c r="D2450" s="109">
        <v>379</v>
      </c>
      <c r="E2450" s="147" t="s">
        <v>3289</v>
      </c>
      <c r="F2450" s="147" t="s">
        <v>3290</v>
      </c>
      <c r="G2450" s="904">
        <v>1</v>
      </c>
      <c r="H2450" s="32" t="s">
        <v>742</v>
      </c>
      <c r="I2450" s="348"/>
      <c r="J2450" s="521">
        <v>0</v>
      </c>
      <c r="K2450" s="58">
        <v>0</v>
      </c>
      <c r="L2450" s="199">
        <f t="shared" si="314"/>
        <v>0</v>
      </c>
      <c r="M2450" s="200">
        <f t="shared" si="315"/>
        <v>0</v>
      </c>
      <c r="O2450" s="77" t="b">
        <f t="shared" si="308"/>
        <v>0</v>
      </c>
      <c r="P2450" s="77" t="b">
        <f t="shared" si="309"/>
        <v>0</v>
      </c>
      <c r="Q2450" s="77" t="b">
        <f t="shared" si="310"/>
        <v>0</v>
      </c>
      <c r="R2450" s="77">
        <f t="shared" si="311"/>
        <v>0</v>
      </c>
      <c r="T2450" s="77">
        <v>2439</v>
      </c>
    </row>
    <row r="2451" spans="1:20" s="5" customFormat="1" hidden="1" outlineLevel="1">
      <c r="A2451" s="29"/>
      <c r="B2451" s="606">
        <v>400</v>
      </c>
      <c r="C2451" s="654" t="s">
        <v>2739</v>
      </c>
      <c r="D2451" s="109">
        <v>380</v>
      </c>
      <c r="E2451" s="147" t="s">
        <v>3291</v>
      </c>
      <c r="F2451" s="147" t="s">
        <v>3292</v>
      </c>
      <c r="G2451" s="904">
        <v>1</v>
      </c>
      <c r="H2451" s="32" t="s">
        <v>742</v>
      </c>
      <c r="I2451" s="348"/>
      <c r="J2451" s="521">
        <v>0</v>
      </c>
      <c r="K2451" s="58">
        <v>0</v>
      </c>
      <c r="L2451" s="199">
        <f t="shared" si="314"/>
        <v>0</v>
      </c>
      <c r="M2451" s="200">
        <f t="shared" si="315"/>
        <v>0</v>
      </c>
      <c r="O2451" s="77" t="b">
        <f t="shared" ref="O2451:O2514" si="316">ISBLANK(D2451)</f>
        <v>0</v>
      </c>
      <c r="P2451" s="77" t="b">
        <f t="shared" ref="P2451:P2514" si="317">ISBLANK(G2451)</f>
        <v>0</v>
      </c>
      <c r="Q2451" s="77" t="b">
        <f t="shared" ref="Q2451:Q2514" si="318">ISBLANK(M2451)</f>
        <v>0</v>
      </c>
      <c r="R2451" s="77">
        <f t="shared" ref="R2451:R2514" si="319">IF(AND(O2451=P2451,O2451=Q2451),,"!!!")</f>
        <v>0</v>
      </c>
      <c r="T2451" s="77">
        <v>2440</v>
      </c>
    </row>
    <row r="2452" spans="1:20" s="5" customFormat="1" hidden="1" outlineLevel="1">
      <c r="A2452" s="29"/>
      <c r="B2452" s="606">
        <v>400</v>
      </c>
      <c r="C2452" s="654" t="s">
        <v>2739</v>
      </c>
      <c r="D2452" s="109">
        <v>381</v>
      </c>
      <c r="E2452" s="147" t="s">
        <v>3293</v>
      </c>
      <c r="F2452" s="147" t="s">
        <v>3294</v>
      </c>
      <c r="G2452" s="904">
        <v>1</v>
      </c>
      <c r="H2452" s="32" t="s">
        <v>742</v>
      </c>
      <c r="I2452" s="348"/>
      <c r="J2452" s="521">
        <v>0</v>
      </c>
      <c r="K2452" s="58">
        <v>0</v>
      </c>
      <c r="L2452" s="199">
        <f t="shared" si="314"/>
        <v>0</v>
      </c>
      <c r="M2452" s="200">
        <f t="shared" si="315"/>
        <v>0</v>
      </c>
      <c r="O2452" s="77" t="b">
        <f t="shared" si="316"/>
        <v>0</v>
      </c>
      <c r="P2452" s="77" t="b">
        <f t="shared" si="317"/>
        <v>0</v>
      </c>
      <c r="Q2452" s="77" t="b">
        <f t="shared" si="318"/>
        <v>0</v>
      </c>
      <c r="R2452" s="77">
        <f t="shared" si="319"/>
        <v>0</v>
      </c>
      <c r="T2452" s="77">
        <v>2441</v>
      </c>
    </row>
    <row r="2453" spans="1:20" s="5" customFormat="1" hidden="1" outlineLevel="1">
      <c r="A2453" s="29"/>
      <c r="B2453" s="606">
        <v>400</v>
      </c>
      <c r="C2453" s="654" t="s">
        <v>2739</v>
      </c>
      <c r="D2453" s="109">
        <v>382</v>
      </c>
      <c r="E2453" s="147" t="s">
        <v>2963</v>
      </c>
      <c r="F2453" s="147" t="s">
        <v>2964</v>
      </c>
      <c r="G2453" s="904">
        <v>1</v>
      </c>
      <c r="H2453" s="32" t="s">
        <v>742</v>
      </c>
      <c r="I2453" s="348"/>
      <c r="J2453" s="521">
        <v>0</v>
      </c>
      <c r="K2453" s="58">
        <v>0</v>
      </c>
      <c r="L2453" s="199">
        <f t="shared" si="314"/>
        <v>0</v>
      </c>
      <c r="M2453" s="200">
        <f t="shared" si="315"/>
        <v>0</v>
      </c>
      <c r="O2453" s="77" t="b">
        <f t="shared" si="316"/>
        <v>0</v>
      </c>
      <c r="P2453" s="77" t="b">
        <f t="shared" si="317"/>
        <v>0</v>
      </c>
      <c r="Q2453" s="77" t="b">
        <f t="shared" si="318"/>
        <v>0</v>
      </c>
      <c r="R2453" s="77">
        <f t="shared" si="319"/>
        <v>0</v>
      </c>
      <c r="T2453" s="77">
        <v>2442</v>
      </c>
    </row>
    <row r="2454" spans="1:20" s="5" customFormat="1" hidden="1" outlineLevel="1">
      <c r="A2454" s="29"/>
      <c r="B2454" s="606">
        <v>400</v>
      </c>
      <c r="C2454" s="654" t="s">
        <v>2739</v>
      </c>
      <c r="D2454" s="109">
        <v>383</v>
      </c>
      <c r="E2454" s="147" t="s">
        <v>3295</v>
      </c>
      <c r="F2454" s="147" t="s">
        <v>3296</v>
      </c>
      <c r="G2454" s="904">
        <v>1</v>
      </c>
      <c r="H2454" s="32" t="s">
        <v>742</v>
      </c>
      <c r="I2454" s="348"/>
      <c r="J2454" s="521">
        <v>0</v>
      </c>
      <c r="K2454" s="58">
        <v>0</v>
      </c>
      <c r="L2454" s="199">
        <f t="shared" si="314"/>
        <v>0</v>
      </c>
      <c r="M2454" s="200">
        <f t="shared" si="315"/>
        <v>0</v>
      </c>
      <c r="O2454" s="77" t="b">
        <f t="shared" si="316"/>
        <v>0</v>
      </c>
      <c r="P2454" s="77" t="b">
        <f t="shared" si="317"/>
        <v>0</v>
      </c>
      <c r="Q2454" s="77" t="b">
        <f t="shared" si="318"/>
        <v>0</v>
      </c>
      <c r="R2454" s="77">
        <f t="shared" si="319"/>
        <v>0</v>
      </c>
      <c r="T2454" s="77">
        <v>2443</v>
      </c>
    </row>
    <row r="2455" spans="1:20" s="5" customFormat="1" hidden="1" outlineLevel="1">
      <c r="A2455" s="29"/>
      <c r="B2455" s="606">
        <v>400</v>
      </c>
      <c r="C2455" s="654" t="s">
        <v>2739</v>
      </c>
      <c r="D2455" s="109">
        <v>384</v>
      </c>
      <c r="E2455" s="147" t="s">
        <v>3297</v>
      </c>
      <c r="F2455" s="147" t="s">
        <v>3298</v>
      </c>
      <c r="G2455" s="904">
        <v>1</v>
      </c>
      <c r="H2455" s="32" t="s">
        <v>742</v>
      </c>
      <c r="I2455" s="348"/>
      <c r="J2455" s="521">
        <v>0</v>
      </c>
      <c r="K2455" s="58">
        <v>0</v>
      </c>
      <c r="L2455" s="199">
        <f t="shared" si="314"/>
        <v>0</v>
      </c>
      <c r="M2455" s="200">
        <f t="shared" si="315"/>
        <v>0</v>
      </c>
      <c r="O2455" s="77" t="b">
        <f t="shared" si="316"/>
        <v>0</v>
      </c>
      <c r="P2455" s="77" t="b">
        <f t="shared" si="317"/>
        <v>0</v>
      </c>
      <c r="Q2455" s="77" t="b">
        <f t="shared" si="318"/>
        <v>0</v>
      </c>
      <c r="R2455" s="77">
        <f t="shared" si="319"/>
        <v>0</v>
      </c>
      <c r="T2455" s="77">
        <v>2444</v>
      </c>
    </row>
    <row r="2456" spans="1:20" s="5" customFormat="1" hidden="1" outlineLevel="1">
      <c r="A2456" s="29"/>
      <c r="B2456" s="606">
        <v>400</v>
      </c>
      <c r="C2456" s="654" t="s">
        <v>2739</v>
      </c>
      <c r="D2456" s="109">
        <v>385</v>
      </c>
      <c r="E2456" s="147" t="s">
        <v>2977</v>
      </c>
      <c r="F2456" s="147" t="s">
        <v>2978</v>
      </c>
      <c r="G2456" s="904">
        <v>1</v>
      </c>
      <c r="H2456" s="32" t="s">
        <v>742</v>
      </c>
      <c r="I2456" s="348"/>
      <c r="J2456" s="521">
        <v>0</v>
      </c>
      <c r="K2456" s="58">
        <v>0</v>
      </c>
      <c r="L2456" s="199">
        <f t="shared" si="314"/>
        <v>0</v>
      </c>
      <c r="M2456" s="200">
        <f t="shared" si="315"/>
        <v>0</v>
      </c>
      <c r="O2456" s="77" t="b">
        <f t="shared" si="316"/>
        <v>0</v>
      </c>
      <c r="P2456" s="77" t="b">
        <f t="shared" si="317"/>
        <v>0</v>
      </c>
      <c r="Q2456" s="77" t="b">
        <f t="shared" si="318"/>
        <v>0</v>
      </c>
      <c r="R2456" s="77">
        <f t="shared" si="319"/>
        <v>0</v>
      </c>
      <c r="T2456" s="77">
        <v>2445</v>
      </c>
    </row>
    <row r="2457" spans="1:20" s="5" customFormat="1" hidden="1" outlineLevel="1">
      <c r="A2457" s="29"/>
      <c r="B2457" s="606">
        <v>400</v>
      </c>
      <c r="C2457" s="654" t="s">
        <v>2739</v>
      </c>
      <c r="D2457" s="109">
        <v>386</v>
      </c>
      <c r="E2457" s="147" t="s">
        <v>3299</v>
      </c>
      <c r="F2457" s="147" t="s">
        <v>3300</v>
      </c>
      <c r="G2457" s="904">
        <v>1</v>
      </c>
      <c r="H2457" s="32" t="s">
        <v>742</v>
      </c>
      <c r="I2457" s="348"/>
      <c r="J2457" s="521">
        <v>0</v>
      </c>
      <c r="K2457" s="58">
        <v>0</v>
      </c>
      <c r="L2457" s="199">
        <f t="shared" si="314"/>
        <v>0</v>
      </c>
      <c r="M2457" s="200">
        <f t="shared" si="315"/>
        <v>0</v>
      </c>
      <c r="O2457" s="77" t="b">
        <f t="shared" si="316"/>
        <v>0</v>
      </c>
      <c r="P2457" s="77" t="b">
        <f t="shared" si="317"/>
        <v>0</v>
      </c>
      <c r="Q2457" s="77" t="b">
        <f t="shared" si="318"/>
        <v>0</v>
      </c>
      <c r="R2457" s="77">
        <f t="shared" si="319"/>
        <v>0</v>
      </c>
      <c r="T2457" s="77">
        <v>2446</v>
      </c>
    </row>
    <row r="2458" spans="1:20" s="5" customFormat="1" hidden="1" outlineLevel="1">
      <c r="A2458" s="29"/>
      <c r="B2458" s="606">
        <v>400</v>
      </c>
      <c r="C2458" s="654" t="s">
        <v>2739</v>
      </c>
      <c r="D2458" s="109">
        <v>387</v>
      </c>
      <c r="E2458" s="147" t="s">
        <v>3301</v>
      </c>
      <c r="F2458" s="147" t="s">
        <v>3302</v>
      </c>
      <c r="G2458" s="904">
        <v>1</v>
      </c>
      <c r="H2458" s="32" t="s">
        <v>742</v>
      </c>
      <c r="I2458" s="348"/>
      <c r="J2458" s="521">
        <v>0</v>
      </c>
      <c r="K2458" s="58">
        <v>0</v>
      </c>
      <c r="L2458" s="199">
        <f t="shared" si="314"/>
        <v>0</v>
      </c>
      <c r="M2458" s="200">
        <f t="shared" si="315"/>
        <v>0</v>
      </c>
      <c r="O2458" s="77" t="b">
        <f t="shared" si="316"/>
        <v>0</v>
      </c>
      <c r="P2458" s="77" t="b">
        <f t="shared" si="317"/>
        <v>0</v>
      </c>
      <c r="Q2458" s="77" t="b">
        <f t="shared" si="318"/>
        <v>0</v>
      </c>
      <c r="R2458" s="77">
        <f t="shared" si="319"/>
        <v>0</v>
      </c>
      <c r="T2458" s="77">
        <v>2447</v>
      </c>
    </row>
    <row r="2459" spans="1:20" s="5" customFormat="1" hidden="1" outlineLevel="1">
      <c r="A2459" s="29"/>
      <c r="B2459" s="606">
        <v>400</v>
      </c>
      <c r="C2459" s="654" t="s">
        <v>2739</v>
      </c>
      <c r="D2459" s="109">
        <v>388</v>
      </c>
      <c r="E2459" s="147" t="s">
        <v>3303</v>
      </c>
      <c r="F2459" s="147" t="s">
        <v>3304</v>
      </c>
      <c r="G2459" s="904">
        <v>1</v>
      </c>
      <c r="H2459" s="32" t="s">
        <v>742</v>
      </c>
      <c r="I2459" s="348"/>
      <c r="J2459" s="521">
        <v>0</v>
      </c>
      <c r="K2459" s="58">
        <v>0</v>
      </c>
      <c r="L2459" s="199">
        <f t="shared" si="314"/>
        <v>0</v>
      </c>
      <c r="M2459" s="200">
        <f t="shared" si="315"/>
        <v>0</v>
      </c>
      <c r="O2459" s="77" t="b">
        <f t="shared" si="316"/>
        <v>0</v>
      </c>
      <c r="P2459" s="77" t="b">
        <f t="shared" si="317"/>
        <v>0</v>
      </c>
      <c r="Q2459" s="77" t="b">
        <f t="shared" si="318"/>
        <v>0</v>
      </c>
      <c r="R2459" s="77">
        <f t="shared" si="319"/>
        <v>0</v>
      </c>
      <c r="T2459" s="77">
        <v>2448</v>
      </c>
    </row>
    <row r="2460" spans="1:20" s="5" customFormat="1" hidden="1" outlineLevel="1">
      <c r="A2460" s="29"/>
      <c r="B2460" s="606">
        <v>400</v>
      </c>
      <c r="C2460" s="654" t="s">
        <v>2739</v>
      </c>
      <c r="D2460" s="109">
        <v>389</v>
      </c>
      <c r="E2460" s="147" t="s">
        <v>3305</v>
      </c>
      <c r="F2460" s="147" t="s">
        <v>3306</v>
      </c>
      <c r="G2460" s="904">
        <v>1</v>
      </c>
      <c r="H2460" s="32" t="s">
        <v>742</v>
      </c>
      <c r="I2460" s="348"/>
      <c r="J2460" s="521">
        <v>0</v>
      </c>
      <c r="K2460" s="58">
        <v>0</v>
      </c>
      <c r="L2460" s="199">
        <f t="shared" si="314"/>
        <v>0</v>
      </c>
      <c r="M2460" s="200">
        <f t="shared" si="315"/>
        <v>0</v>
      </c>
      <c r="O2460" s="77" t="b">
        <f t="shared" si="316"/>
        <v>0</v>
      </c>
      <c r="P2460" s="77" t="b">
        <f t="shared" si="317"/>
        <v>0</v>
      </c>
      <c r="Q2460" s="77" t="b">
        <f t="shared" si="318"/>
        <v>0</v>
      </c>
      <c r="R2460" s="77">
        <f t="shared" si="319"/>
        <v>0</v>
      </c>
      <c r="T2460" s="77">
        <v>2449</v>
      </c>
    </row>
    <row r="2461" spans="1:20" s="5" customFormat="1" hidden="1" outlineLevel="1">
      <c r="A2461" s="29"/>
      <c r="B2461" s="606">
        <v>400</v>
      </c>
      <c r="C2461" s="654" t="s">
        <v>2739</v>
      </c>
      <c r="D2461" s="109">
        <v>390</v>
      </c>
      <c r="E2461" s="147" t="s">
        <v>3307</v>
      </c>
      <c r="F2461" s="147" t="s">
        <v>3308</v>
      </c>
      <c r="G2461" s="904">
        <v>2</v>
      </c>
      <c r="H2461" s="32" t="s">
        <v>742</v>
      </c>
      <c r="I2461" s="348"/>
      <c r="J2461" s="521">
        <v>0</v>
      </c>
      <c r="K2461" s="58">
        <v>0</v>
      </c>
      <c r="L2461" s="199">
        <f t="shared" si="314"/>
        <v>0</v>
      </c>
      <c r="M2461" s="200">
        <f t="shared" si="315"/>
        <v>0</v>
      </c>
      <c r="O2461" s="77" t="b">
        <f t="shared" si="316"/>
        <v>0</v>
      </c>
      <c r="P2461" s="77" t="b">
        <f t="shared" si="317"/>
        <v>0</v>
      </c>
      <c r="Q2461" s="77" t="b">
        <f t="shared" si="318"/>
        <v>0</v>
      </c>
      <c r="R2461" s="77">
        <f t="shared" si="319"/>
        <v>0</v>
      </c>
      <c r="T2461" s="77">
        <v>2450</v>
      </c>
    </row>
    <row r="2462" spans="1:20" s="5" customFormat="1" hidden="1" outlineLevel="1">
      <c r="A2462" s="29"/>
      <c r="B2462" s="606">
        <v>400</v>
      </c>
      <c r="C2462" s="654" t="s">
        <v>2739</v>
      </c>
      <c r="D2462" s="109">
        <v>391</v>
      </c>
      <c r="E2462" s="147" t="s">
        <v>3309</v>
      </c>
      <c r="F2462" s="147" t="s">
        <v>3310</v>
      </c>
      <c r="G2462" s="904">
        <v>2</v>
      </c>
      <c r="H2462" s="32" t="s">
        <v>742</v>
      </c>
      <c r="I2462" s="348"/>
      <c r="J2462" s="521">
        <v>0</v>
      </c>
      <c r="K2462" s="58">
        <v>0</v>
      </c>
      <c r="L2462" s="199">
        <f t="shared" si="314"/>
        <v>0</v>
      </c>
      <c r="M2462" s="200">
        <f t="shared" si="315"/>
        <v>0</v>
      </c>
      <c r="O2462" s="77" t="b">
        <f t="shared" si="316"/>
        <v>0</v>
      </c>
      <c r="P2462" s="77" t="b">
        <f t="shared" si="317"/>
        <v>0</v>
      </c>
      <c r="Q2462" s="77" t="b">
        <f t="shared" si="318"/>
        <v>0</v>
      </c>
      <c r="R2462" s="77">
        <f t="shared" si="319"/>
        <v>0</v>
      </c>
      <c r="T2462" s="77">
        <v>2451</v>
      </c>
    </row>
    <row r="2463" spans="1:20" s="5" customFormat="1" hidden="1" outlineLevel="1">
      <c r="A2463" s="29"/>
      <c r="B2463" s="606">
        <v>400</v>
      </c>
      <c r="C2463" s="654" t="s">
        <v>2739</v>
      </c>
      <c r="D2463" s="109">
        <v>392</v>
      </c>
      <c r="E2463" s="147" t="s">
        <v>3311</v>
      </c>
      <c r="F2463" s="147" t="s">
        <v>3312</v>
      </c>
      <c r="G2463" s="904">
        <v>8</v>
      </c>
      <c r="H2463" s="32" t="s">
        <v>742</v>
      </c>
      <c r="I2463" s="348"/>
      <c r="J2463" s="521">
        <v>0</v>
      </c>
      <c r="K2463" s="58">
        <v>0</v>
      </c>
      <c r="L2463" s="199">
        <f t="shared" si="314"/>
        <v>0</v>
      </c>
      <c r="M2463" s="200">
        <f t="shared" si="315"/>
        <v>0</v>
      </c>
      <c r="O2463" s="77" t="b">
        <f t="shared" si="316"/>
        <v>0</v>
      </c>
      <c r="P2463" s="77" t="b">
        <f t="shared" si="317"/>
        <v>0</v>
      </c>
      <c r="Q2463" s="77" t="b">
        <f t="shared" si="318"/>
        <v>0</v>
      </c>
      <c r="R2463" s="77">
        <f t="shared" si="319"/>
        <v>0</v>
      </c>
      <c r="T2463" s="77">
        <v>2452</v>
      </c>
    </row>
    <row r="2464" spans="1:20" s="5" customFormat="1" hidden="1" outlineLevel="1">
      <c r="A2464" s="29"/>
      <c r="B2464" s="606">
        <v>400</v>
      </c>
      <c r="C2464" s="654" t="s">
        <v>2739</v>
      </c>
      <c r="D2464" s="109">
        <v>393</v>
      </c>
      <c r="E2464" s="147" t="s">
        <v>2983</v>
      </c>
      <c r="F2464" s="147" t="s">
        <v>2984</v>
      </c>
      <c r="G2464" s="904">
        <v>1</v>
      </c>
      <c r="H2464" s="32" t="s">
        <v>742</v>
      </c>
      <c r="I2464" s="348"/>
      <c r="J2464" s="521">
        <v>0</v>
      </c>
      <c r="K2464" s="58">
        <v>0</v>
      </c>
      <c r="L2464" s="199">
        <f t="shared" si="314"/>
        <v>0</v>
      </c>
      <c r="M2464" s="200">
        <f t="shared" si="315"/>
        <v>0</v>
      </c>
      <c r="O2464" s="77" t="b">
        <f t="shared" si="316"/>
        <v>0</v>
      </c>
      <c r="P2464" s="77" t="b">
        <f t="shared" si="317"/>
        <v>0</v>
      </c>
      <c r="Q2464" s="77" t="b">
        <f t="shared" si="318"/>
        <v>0</v>
      </c>
      <c r="R2464" s="77">
        <f t="shared" si="319"/>
        <v>0</v>
      </c>
      <c r="T2464" s="77">
        <v>2453</v>
      </c>
    </row>
    <row r="2465" spans="1:20" s="5" customFormat="1" hidden="1" outlineLevel="1">
      <c r="A2465" s="29"/>
      <c r="B2465" s="606">
        <v>400</v>
      </c>
      <c r="C2465" s="654" t="s">
        <v>2739</v>
      </c>
      <c r="D2465" s="109">
        <v>394</v>
      </c>
      <c r="E2465" s="147" t="s">
        <v>3313</v>
      </c>
      <c r="F2465" s="147" t="s">
        <v>3314</v>
      </c>
      <c r="G2465" s="904">
        <v>2</v>
      </c>
      <c r="H2465" s="32" t="s">
        <v>742</v>
      </c>
      <c r="I2465" s="348"/>
      <c r="J2465" s="521">
        <v>0</v>
      </c>
      <c r="K2465" s="58">
        <v>0</v>
      </c>
      <c r="L2465" s="199">
        <f t="shared" si="314"/>
        <v>0</v>
      </c>
      <c r="M2465" s="200">
        <f t="shared" si="315"/>
        <v>0</v>
      </c>
      <c r="O2465" s="77" t="b">
        <f t="shared" si="316"/>
        <v>0</v>
      </c>
      <c r="P2465" s="77" t="b">
        <f t="shared" si="317"/>
        <v>0</v>
      </c>
      <c r="Q2465" s="77" t="b">
        <f t="shared" si="318"/>
        <v>0</v>
      </c>
      <c r="R2465" s="77">
        <f t="shared" si="319"/>
        <v>0</v>
      </c>
      <c r="T2465" s="77">
        <v>2454</v>
      </c>
    </row>
    <row r="2466" spans="1:20" s="5" customFormat="1" hidden="1" outlineLevel="1">
      <c r="A2466" s="29"/>
      <c r="B2466" s="606">
        <v>400</v>
      </c>
      <c r="C2466" s="654" t="s">
        <v>2739</v>
      </c>
      <c r="D2466" s="109">
        <v>395</v>
      </c>
      <c r="E2466" s="147" t="s">
        <v>3315</v>
      </c>
      <c r="F2466" s="147" t="s">
        <v>3316</v>
      </c>
      <c r="G2466" s="904">
        <v>1</v>
      </c>
      <c r="H2466" s="32" t="s">
        <v>742</v>
      </c>
      <c r="I2466" s="348"/>
      <c r="J2466" s="521">
        <v>0</v>
      </c>
      <c r="K2466" s="58">
        <v>0</v>
      </c>
      <c r="L2466" s="199">
        <f t="shared" si="314"/>
        <v>0</v>
      </c>
      <c r="M2466" s="200">
        <f t="shared" si="315"/>
        <v>0</v>
      </c>
      <c r="O2466" s="77" t="b">
        <f t="shared" si="316"/>
        <v>0</v>
      </c>
      <c r="P2466" s="77" t="b">
        <f t="shared" si="317"/>
        <v>0</v>
      </c>
      <c r="Q2466" s="77" t="b">
        <f t="shared" si="318"/>
        <v>0</v>
      </c>
      <c r="R2466" s="77">
        <f t="shared" si="319"/>
        <v>0</v>
      </c>
      <c r="T2466" s="77">
        <v>2455</v>
      </c>
    </row>
    <row r="2467" spans="1:20" s="5" customFormat="1" hidden="1" outlineLevel="1">
      <c r="A2467" s="29"/>
      <c r="B2467" s="606">
        <v>400</v>
      </c>
      <c r="C2467" s="654" t="s">
        <v>2739</v>
      </c>
      <c r="D2467" s="109">
        <v>396</v>
      </c>
      <c r="E2467" s="147" t="s">
        <v>3317</v>
      </c>
      <c r="F2467" s="147" t="s">
        <v>3318</v>
      </c>
      <c r="G2467" s="904">
        <v>1</v>
      </c>
      <c r="H2467" s="32" t="s">
        <v>742</v>
      </c>
      <c r="I2467" s="348"/>
      <c r="J2467" s="521">
        <v>0</v>
      </c>
      <c r="K2467" s="58">
        <v>0</v>
      </c>
      <c r="L2467" s="199">
        <f t="shared" si="314"/>
        <v>0</v>
      </c>
      <c r="M2467" s="200">
        <f t="shared" si="315"/>
        <v>0</v>
      </c>
      <c r="O2467" s="77" t="b">
        <f t="shared" si="316"/>
        <v>0</v>
      </c>
      <c r="P2467" s="77" t="b">
        <f t="shared" si="317"/>
        <v>0</v>
      </c>
      <c r="Q2467" s="77" t="b">
        <f t="shared" si="318"/>
        <v>0</v>
      </c>
      <c r="R2467" s="77">
        <f t="shared" si="319"/>
        <v>0</v>
      </c>
      <c r="T2467" s="77">
        <v>2456</v>
      </c>
    </row>
    <row r="2468" spans="1:20" s="5" customFormat="1" hidden="1" outlineLevel="1">
      <c r="A2468" s="29"/>
      <c r="B2468" s="606">
        <v>400</v>
      </c>
      <c r="C2468" s="654" t="s">
        <v>2739</v>
      </c>
      <c r="D2468" s="109">
        <v>397</v>
      </c>
      <c r="E2468" s="147" t="s">
        <v>3319</v>
      </c>
      <c r="F2468" s="147" t="s">
        <v>3320</v>
      </c>
      <c r="G2468" s="904">
        <v>2</v>
      </c>
      <c r="H2468" s="32" t="s">
        <v>742</v>
      </c>
      <c r="I2468" s="348"/>
      <c r="J2468" s="521">
        <v>0</v>
      </c>
      <c r="K2468" s="58">
        <v>0</v>
      </c>
      <c r="L2468" s="199">
        <f t="shared" si="314"/>
        <v>0</v>
      </c>
      <c r="M2468" s="200">
        <f t="shared" si="315"/>
        <v>0</v>
      </c>
      <c r="O2468" s="77" t="b">
        <f t="shared" si="316"/>
        <v>0</v>
      </c>
      <c r="P2468" s="77" t="b">
        <f t="shared" si="317"/>
        <v>0</v>
      </c>
      <c r="Q2468" s="77" t="b">
        <f t="shared" si="318"/>
        <v>0</v>
      </c>
      <c r="R2468" s="77">
        <f t="shared" si="319"/>
        <v>0</v>
      </c>
      <c r="T2468" s="77">
        <v>2457</v>
      </c>
    </row>
    <row r="2469" spans="1:20" s="5" customFormat="1" hidden="1" outlineLevel="1">
      <c r="A2469" s="29"/>
      <c r="B2469" s="606">
        <v>400</v>
      </c>
      <c r="C2469" s="654" t="s">
        <v>2739</v>
      </c>
      <c r="D2469" s="109">
        <v>398</v>
      </c>
      <c r="E2469" s="147" t="s">
        <v>3321</v>
      </c>
      <c r="F2469" s="147" t="s">
        <v>3322</v>
      </c>
      <c r="G2469" s="904">
        <v>1</v>
      </c>
      <c r="H2469" s="32" t="s">
        <v>742</v>
      </c>
      <c r="I2469" s="348"/>
      <c r="J2469" s="521">
        <v>0</v>
      </c>
      <c r="K2469" s="58">
        <v>0</v>
      </c>
      <c r="L2469" s="199">
        <f t="shared" si="314"/>
        <v>0</v>
      </c>
      <c r="M2469" s="200">
        <f t="shared" si="315"/>
        <v>0</v>
      </c>
      <c r="O2469" s="77" t="b">
        <f t="shared" si="316"/>
        <v>0</v>
      </c>
      <c r="P2469" s="77" t="b">
        <f t="shared" si="317"/>
        <v>0</v>
      </c>
      <c r="Q2469" s="77" t="b">
        <f t="shared" si="318"/>
        <v>0</v>
      </c>
      <c r="R2469" s="77">
        <f t="shared" si="319"/>
        <v>0</v>
      </c>
      <c r="T2469" s="77">
        <v>2458</v>
      </c>
    </row>
    <row r="2470" spans="1:20" s="5" customFormat="1" hidden="1" outlineLevel="1">
      <c r="A2470" s="29"/>
      <c r="B2470" s="606">
        <v>400</v>
      </c>
      <c r="C2470" s="654" t="s">
        <v>2739</v>
      </c>
      <c r="D2470" s="109">
        <v>399</v>
      </c>
      <c r="E2470" s="147" t="s">
        <v>3323</v>
      </c>
      <c r="F2470" s="147" t="s">
        <v>3324</v>
      </c>
      <c r="G2470" s="904">
        <v>1</v>
      </c>
      <c r="H2470" s="32" t="s">
        <v>742</v>
      </c>
      <c r="I2470" s="348"/>
      <c r="J2470" s="521">
        <v>0</v>
      </c>
      <c r="K2470" s="58">
        <v>0</v>
      </c>
      <c r="L2470" s="199">
        <f t="shared" ref="L2470:L2501" si="320">J2470+K2470</f>
        <v>0</v>
      </c>
      <c r="M2470" s="200">
        <f t="shared" ref="M2470:M2501" si="321">L2470*(G2470+I2470)</f>
        <v>0</v>
      </c>
      <c r="O2470" s="77" t="b">
        <f t="shared" si="316"/>
        <v>0</v>
      </c>
      <c r="P2470" s="77" t="b">
        <f t="shared" si="317"/>
        <v>0</v>
      </c>
      <c r="Q2470" s="77" t="b">
        <f t="shared" si="318"/>
        <v>0</v>
      </c>
      <c r="R2470" s="77">
        <f t="shared" si="319"/>
        <v>0</v>
      </c>
      <c r="T2470" s="77">
        <v>2459</v>
      </c>
    </row>
    <row r="2471" spans="1:20" s="5" customFormat="1" hidden="1" outlineLevel="1">
      <c r="A2471" s="29"/>
      <c r="B2471" s="606">
        <v>400</v>
      </c>
      <c r="C2471" s="654" t="s">
        <v>2739</v>
      </c>
      <c r="D2471" s="109">
        <v>400</v>
      </c>
      <c r="E2471" s="147" t="s">
        <v>3325</v>
      </c>
      <c r="F2471" s="147" t="s">
        <v>3326</v>
      </c>
      <c r="G2471" s="904">
        <v>1</v>
      </c>
      <c r="H2471" s="32" t="s">
        <v>742</v>
      </c>
      <c r="I2471" s="348"/>
      <c r="J2471" s="521">
        <v>0</v>
      </c>
      <c r="K2471" s="58">
        <v>0</v>
      </c>
      <c r="L2471" s="199">
        <f t="shared" si="320"/>
        <v>0</v>
      </c>
      <c r="M2471" s="200">
        <f t="shared" si="321"/>
        <v>0</v>
      </c>
      <c r="O2471" s="77" t="b">
        <f t="shared" si="316"/>
        <v>0</v>
      </c>
      <c r="P2471" s="77" t="b">
        <f t="shared" si="317"/>
        <v>0</v>
      </c>
      <c r="Q2471" s="77" t="b">
        <f t="shared" si="318"/>
        <v>0</v>
      </c>
      <c r="R2471" s="77">
        <f t="shared" si="319"/>
        <v>0</v>
      </c>
      <c r="T2471" s="77">
        <v>2460</v>
      </c>
    </row>
    <row r="2472" spans="1:20" s="5" customFormat="1" hidden="1" outlineLevel="1">
      <c r="A2472" s="29"/>
      <c r="B2472" s="606">
        <v>400</v>
      </c>
      <c r="C2472" s="654" t="s">
        <v>2739</v>
      </c>
      <c r="D2472" s="109">
        <v>401</v>
      </c>
      <c r="E2472" s="147" t="s">
        <v>3327</v>
      </c>
      <c r="F2472" s="147" t="s">
        <v>3328</v>
      </c>
      <c r="G2472" s="904">
        <v>1</v>
      </c>
      <c r="H2472" s="32" t="s">
        <v>742</v>
      </c>
      <c r="I2472" s="348"/>
      <c r="J2472" s="521">
        <v>0</v>
      </c>
      <c r="K2472" s="58">
        <v>0</v>
      </c>
      <c r="L2472" s="199">
        <f t="shared" si="320"/>
        <v>0</v>
      </c>
      <c r="M2472" s="200">
        <f t="shared" si="321"/>
        <v>0</v>
      </c>
      <c r="O2472" s="77" t="b">
        <f t="shared" si="316"/>
        <v>0</v>
      </c>
      <c r="P2472" s="77" t="b">
        <f t="shared" si="317"/>
        <v>0</v>
      </c>
      <c r="Q2472" s="77" t="b">
        <f t="shared" si="318"/>
        <v>0</v>
      </c>
      <c r="R2472" s="77">
        <f t="shared" si="319"/>
        <v>0</v>
      </c>
      <c r="T2472" s="77">
        <v>2461</v>
      </c>
    </row>
    <row r="2473" spans="1:20" s="5" customFormat="1" hidden="1" outlineLevel="1">
      <c r="A2473" s="29"/>
      <c r="B2473" s="606">
        <v>400</v>
      </c>
      <c r="C2473" s="654" t="s">
        <v>2739</v>
      </c>
      <c r="D2473" s="109">
        <v>402</v>
      </c>
      <c r="E2473" s="147" t="s">
        <v>3039</v>
      </c>
      <c r="F2473" s="147" t="s">
        <v>3040</v>
      </c>
      <c r="G2473" s="904">
        <v>1</v>
      </c>
      <c r="H2473" s="32" t="s">
        <v>742</v>
      </c>
      <c r="I2473" s="348"/>
      <c r="J2473" s="521">
        <v>0</v>
      </c>
      <c r="K2473" s="58">
        <v>0</v>
      </c>
      <c r="L2473" s="199">
        <f t="shared" si="320"/>
        <v>0</v>
      </c>
      <c r="M2473" s="200">
        <f t="shared" si="321"/>
        <v>0</v>
      </c>
      <c r="O2473" s="77" t="b">
        <f t="shared" si="316"/>
        <v>0</v>
      </c>
      <c r="P2473" s="77" t="b">
        <f t="shared" si="317"/>
        <v>0</v>
      </c>
      <c r="Q2473" s="77" t="b">
        <f t="shared" si="318"/>
        <v>0</v>
      </c>
      <c r="R2473" s="77">
        <f t="shared" si="319"/>
        <v>0</v>
      </c>
      <c r="T2473" s="77">
        <v>2462</v>
      </c>
    </row>
    <row r="2474" spans="1:20" s="5" customFormat="1" hidden="1" outlineLevel="1">
      <c r="A2474" s="29"/>
      <c r="B2474" s="606">
        <v>400</v>
      </c>
      <c r="C2474" s="654" t="s">
        <v>2739</v>
      </c>
      <c r="D2474" s="109">
        <v>403</v>
      </c>
      <c r="E2474" s="147" t="s">
        <v>3041</v>
      </c>
      <c r="F2474" s="147" t="s">
        <v>3042</v>
      </c>
      <c r="G2474" s="904">
        <v>1</v>
      </c>
      <c r="H2474" s="32" t="s">
        <v>742</v>
      </c>
      <c r="I2474" s="348"/>
      <c r="J2474" s="521">
        <v>0</v>
      </c>
      <c r="K2474" s="58">
        <v>0</v>
      </c>
      <c r="L2474" s="199">
        <f t="shared" si="320"/>
        <v>0</v>
      </c>
      <c r="M2474" s="200">
        <f t="shared" si="321"/>
        <v>0</v>
      </c>
      <c r="O2474" s="77" t="b">
        <f t="shared" si="316"/>
        <v>0</v>
      </c>
      <c r="P2474" s="77" t="b">
        <f t="shared" si="317"/>
        <v>0</v>
      </c>
      <c r="Q2474" s="77" t="b">
        <f t="shared" si="318"/>
        <v>0</v>
      </c>
      <c r="R2474" s="77">
        <f t="shared" si="319"/>
        <v>0</v>
      </c>
      <c r="T2474" s="77">
        <v>2463</v>
      </c>
    </row>
    <row r="2475" spans="1:20" s="5" customFormat="1" hidden="1" outlineLevel="1">
      <c r="A2475" s="29"/>
      <c r="B2475" s="606">
        <v>400</v>
      </c>
      <c r="C2475" s="654" t="s">
        <v>2739</v>
      </c>
      <c r="D2475" s="109">
        <v>404</v>
      </c>
      <c r="E2475" s="147" t="s">
        <v>3051</v>
      </c>
      <c r="F2475" s="147" t="s">
        <v>3052</v>
      </c>
      <c r="G2475" s="904">
        <v>3</v>
      </c>
      <c r="H2475" s="32" t="s">
        <v>742</v>
      </c>
      <c r="I2475" s="348"/>
      <c r="J2475" s="521">
        <v>0</v>
      </c>
      <c r="K2475" s="58">
        <v>0</v>
      </c>
      <c r="L2475" s="199">
        <f t="shared" si="320"/>
        <v>0</v>
      </c>
      <c r="M2475" s="200">
        <f t="shared" si="321"/>
        <v>0</v>
      </c>
      <c r="O2475" s="77" t="b">
        <f t="shared" si="316"/>
        <v>0</v>
      </c>
      <c r="P2475" s="77" t="b">
        <f t="shared" si="317"/>
        <v>0</v>
      </c>
      <c r="Q2475" s="77" t="b">
        <f t="shared" si="318"/>
        <v>0</v>
      </c>
      <c r="R2475" s="77">
        <f t="shared" si="319"/>
        <v>0</v>
      </c>
      <c r="T2475" s="77">
        <v>2464</v>
      </c>
    </row>
    <row r="2476" spans="1:20" s="5" customFormat="1" hidden="1" outlineLevel="1">
      <c r="A2476" s="29"/>
      <c r="B2476" s="606">
        <v>400</v>
      </c>
      <c r="C2476" s="654" t="s">
        <v>2739</v>
      </c>
      <c r="D2476" s="109">
        <v>405</v>
      </c>
      <c r="E2476" s="147" t="s">
        <v>3053</v>
      </c>
      <c r="F2476" s="147" t="s">
        <v>3054</v>
      </c>
      <c r="G2476" s="904">
        <v>2</v>
      </c>
      <c r="H2476" s="32" t="s">
        <v>742</v>
      </c>
      <c r="I2476" s="348"/>
      <c r="J2476" s="521">
        <v>0</v>
      </c>
      <c r="K2476" s="58">
        <v>0</v>
      </c>
      <c r="L2476" s="199">
        <f t="shared" si="320"/>
        <v>0</v>
      </c>
      <c r="M2476" s="200">
        <f t="shared" si="321"/>
        <v>0</v>
      </c>
      <c r="O2476" s="77" t="b">
        <f t="shared" si="316"/>
        <v>0</v>
      </c>
      <c r="P2476" s="77" t="b">
        <f t="shared" si="317"/>
        <v>0</v>
      </c>
      <c r="Q2476" s="77" t="b">
        <f t="shared" si="318"/>
        <v>0</v>
      </c>
      <c r="R2476" s="77">
        <f t="shared" si="319"/>
        <v>0</v>
      </c>
      <c r="T2476" s="77">
        <v>2465</v>
      </c>
    </row>
    <row r="2477" spans="1:20" s="5" customFormat="1" hidden="1" outlineLevel="1">
      <c r="A2477" s="29"/>
      <c r="B2477" s="606">
        <v>400</v>
      </c>
      <c r="C2477" s="654" t="s">
        <v>2739</v>
      </c>
      <c r="D2477" s="109">
        <v>406</v>
      </c>
      <c r="E2477" s="147" t="s">
        <v>3055</v>
      </c>
      <c r="F2477" s="147" t="s">
        <v>3056</v>
      </c>
      <c r="G2477" s="904">
        <v>1</v>
      </c>
      <c r="H2477" s="32" t="s">
        <v>742</v>
      </c>
      <c r="I2477" s="348"/>
      <c r="J2477" s="521">
        <v>0</v>
      </c>
      <c r="K2477" s="58">
        <v>0</v>
      </c>
      <c r="L2477" s="199">
        <f t="shared" si="320"/>
        <v>0</v>
      </c>
      <c r="M2477" s="200">
        <f t="shared" si="321"/>
        <v>0</v>
      </c>
      <c r="O2477" s="77" t="b">
        <f t="shared" si="316"/>
        <v>0</v>
      </c>
      <c r="P2477" s="77" t="b">
        <f t="shared" si="317"/>
        <v>0</v>
      </c>
      <c r="Q2477" s="77" t="b">
        <f t="shared" si="318"/>
        <v>0</v>
      </c>
      <c r="R2477" s="77">
        <f t="shared" si="319"/>
        <v>0</v>
      </c>
      <c r="T2477" s="77">
        <v>2466</v>
      </c>
    </row>
    <row r="2478" spans="1:20" s="5" customFormat="1" hidden="1" outlineLevel="1">
      <c r="A2478" s="29"/>
      <c r="B2478" s="606">
        <v>400</v>
      </c>
      <c r="C2478" s="654" t="s">
        <v>2739</v>
      </c>
      <c r="D2478" s="109">
        <v>407</v>
      </c>
      <c r="E2478" s="147" t="s">
        <v>3063</v>
      </c>
      <c r="F2478" s="147" t="s">
        <v>3064</v>
      </c>
      <c r="G2478" s="904">
        <v>2</v>
      </c>
      <c r="H2478" s="32" t="s">
        <v>742</v>
      </c>
      <c r="I2478" s="348"/>
      <c r="J2478" s="521">
        <v>0</v>
      </c>
      <c r="K2478" s="58">
        <v>0</v>
      </c>
      <c r="L2478" s="199">
        <f t="shared" si="320"/>
        <v>0</v>
      </c>
      <c r="M2478" s="200">
        <f t="shared" si="321"/>
        <v>0</v>
      </c>
      <c r="O2478" s="77" t="b">
        <f t="shared" si="316"/>
        <v>0</v>
      </c>
      <c r="P2478" s="77" t="b">
        <f t="shared" si="317"/>
        <v>0</v>
      </c>
      <c r="Q2478" s="77" t="b">
        <f t="shared" si="318"/>
        <v>0</v>
      </c>
      <c r="R2478" s="77">
        <f t="shared" si="319"/>
        <v>0</v>
      </c>
      <c r="T2478" s="77">
        <v>2467</v>
      </c>
    </row>
    <row r="2479" spans="1:20" s="5" customFormat="1" hidden="1" outlineLevel="1">
      <c r="A2479" s="29"/>
      <c r="B2479" s="606">
        <v>400</v>
      </c>
      <c r="C2479" s="654" t="s">
        <v>2739</v>
      </c>
      <c r="D2479" s="109">
        <v>408</v>
      </c>
      <c r="E2479" s="147" t="s">
        <v>3065</v>
      </c>
      <c r="F2479" s="147" t="s">
        <v>3066</v>
      </c>
      <c r="G2479" s="904">
        <v>2</v>
      </c>
      <c r="H2479" s="32" t="s">
        <v>742</v>
      </c>
      <c r="I2479" s="348"/>
      <c r="J2479" s="521">
        <v>0</v>
      </c>
      <c r="K2479" s="58">
        <v>0</v>
      </c>
      <c r="L2479" s="199">
        <f t="shared" si="320"/>
        <v>0</v>
      </c>
      <c r="M2479" s="200">
        <f t="shared" si="321"/>
        <v>0</v>
      </c>
      <c r="O2479" s="77" t="b">
        <f t="shared" si="316"/>
        <v>0</v>
      </c>
      <c r="P2479" s="77" t="b">
        <f t="shared" si="317"/>
        <v>0</v>
      </c>
      <c r="Q2479" s="77" t="b">
        <f t="shared" si="318"/>
        <v>0</v>
      </c>
      <c r="R2479" s="77">
        <f t="shared" si="319"/>
        <v>0</v>
      </c>
      <c r="T2479" s="77">
        <v>2468</v>
      </c>
    </row>
    <row r="2480" spans="1:20" s="5" customFormat="1" hidden="1" outlineLevel="1">
      <c r="A2480" s="29"/>
      <c r="B2480" s="606">
        <v>400</v>
      </c>
      <c r="C2480" s="654" t="s">
        <v>2739</v>
      </c>
      <c r="D2480" s="109">
        <v>409</v>
      </c>
      <c r="E2480" s="147" t="s">
        <v>3067</v>
      </c>
      <c r="F2480" s="147" t="s">
        <v>3068</v>
      </c>
      <c r="G2480" s="904">
        <v>2</v>
      </c>
      <c r="H2480" s="32" t="s">
        <v>742</v>
      </c>
      <c r="I2480" s="348"/>
      <c r="J2480" s="521">
        <v>0</v>
      </c>
      <c r="K2480" s="58">
        <v>0</v>
      </c>
      <c r="L2480" s="199">
        <f t="shared" si="320"/>
        <v>0</v>
      </c>
      <c r="M2480" s="200">
        <f t="shared" si="321"/>
        <v>0</v>
      </c>
      <c r="O2480" s="77" t="b">
        <f t="shared" si="316"/>
        <v>0</v>
      </c>
      <c r="P2480" s="77" t="b">
        <f t="shared" si="317"/>
        <v>0</v>
      </c>
      <c r="Q2480" s="77" t="b">
        <f t="shared" si="318"/>
        <v>0</v>
      </c>
      <c r="R2480" s="77">
        <f t="shared" si="319"/>
        <v>0</v>
      </c>
      <c r="T2480" s="77">
        <v>2469</v>
      </c>
    </row>
    <row r="2481" spans="1:20" s="5" customFormat="1" hidden="1" outlineLevel="1">
      <c r="A2481" s="29"/>
      <c r="B2481" s="606">
        <v>400</v>
      </c>
      <c r="C2481" s="654" t="s">
        <v>2739</v>
      </c>
      <c r="D2481" s="109">
        <v>410</v>
      </c>
      <c r="E2481" s="147" t="s">
        <v>3071</v>
      </c>
      <c r="F2481" s="147" t="s">
        <v>3072</v>
      </c>
      <c r="G2481" s="904">
        <v>1</v>
      </c>
      <c r="H2481" s="32" t="s">
        <v>742</v>
      </c>
      <c r="I2481" s="348"/>
      <c r="J2481" s="521">
        <v>0</v>
      </c>
      <c r="K2481" s="58">
        <v>0</v>
      </c>
      <c r="L2481" s="199">
        <f t="shared" si="320"/>
        <v>0</v>
      </c>
      <c r="M2481" s="200">
        <f t="shared" si="321"/>
        <v>0</v>
      </c>
      <c r="O2481" s="77" t="b">
        <f t="shared" si="316"/>
        <v>0</v>
      </c>
      <c r="P2481" s="77" t="b">
        <f t="shared" si="317"/>
        <v>0</v>
      </c>
      <c r="Q2481" s="77" t="b">
        <f t="shared" si="318"/>
        <v>0</v>
      </c>
      <c r="R2481" s="77">
        <f t="shared" si="319"/>
        <v>0</v>
      </c>
      <c r="T2481" s="77">
        <v>2470</v>
      </c>
    </row>
    <row r="2482" spans="1:20" s="5" customFormat="1" hidden="1" outlineLevel="1">
      <c r="A2482" s="29"/>
      <c r="B2482" s="606">
        <v>400</v>
      </c>
      <c r="C2482" s="654" t="s">
        <v>2739</v>
      </c>
      <c r="D2482" s="109">
        <v>411</v>
      </c>
      <c r="E2482" s="147" t="s">
        <v>3075</v>
      </c>
      <c r="F2482" s="147" t="s">
        <v>3076</v>
      </c>
      <c r="G2482" s="904">
        <v>2</v>
      </c>
      <c r="H2482" s="32" t="s">
        <v>742</v>
      </c>
      <c r="I2482" s="348"/>
      <c r="J2482" s="521">
        <v>0</v>
      </c>
      <c r="K2482" s="58">
        <v>0</v>
      </c>
      <c r="L2482" s="199">
        <f t="shared" si="320"/>
        <v>0</v>
      </c>
      <c r="M2482" s="200">
        <f t="shared" si="321"/>
        <v>0</v>
      </c>
      <c r="O2482" s="77" t="b">
        <f t="shared" si="316"/>
        <v>0</v>
      </c>
      <c r="P2482" s="77" t="b">
        <f t="shared" si="317"/>
        <v>0</v>
      </c>
      <c r="Q2482" s="77" t="b">
        <f t="shared" si="318"/>
        <v>0</v>
      </c>
      <c r="R2482" s="77">
        <f t="shared" si="319"/>
        <v>0</v>
      </c>
      <c r="T2482" s="77">
        <v>2471</v>
      </c>
    </row>
    <row r="2483" spans="1:20" s="5" customFormat="1" hidden="1" outlineLevel="1">
      <c r="A2483" s="29"/>
      <c r="B2483" s="606">
        <v>400</v>
      </c>
      <c r="C2483" s="654" t="s">
        <v>2739</v>
      </c>
      <c r="D2483" s="109">
        <v>412</v>
      </c>
      <c r="E2483" s="147" t="s">
        <v>3077</v>
      </c>
      <c r="F2483" s="147" t="s">
        <v>3078</v>
      </c>
      <c r="G2483" s="904">
        <v>2</v>
      </c>
      <c r="H2483" s="32" t="s">
        <v>742</v>
      </c>
      <c r="I2483" s="348"/>
      <c r="J2483" s="521">
        <v>0</v>
      </c>
      <c r="K2483" s="58">
        <v>0</v>
      </c>
      <c r="L2483" s="199">
        <f t="shared" si="320"/>
        <v>0</v>
      </c>
      <c r="M2483" s="200">
        <f t="shared" si="321"/>
        <v>0</v>
      </c>
      <c r="O2483" s="77" t="b">
        <f t="shared" si="316"/>
        <v>0</v>
      </c>
      <c r="P2483" s="77" t="b">
        <f t="shared" si="317"/>
        <v>0</v>
      </c>
      <c r="Q2483" s="77" t="b">
        <f t="shared" si="318"/>
        <v>0</v>
      </c>
      <c r="R2483" s="77">
        <f t="shared" si="319"/>
        <v>0</v>
      </c>
      <c r="T2483" s="77">
        <v>2472</v>
      </c>
    </row>
    <row r="2484" spans="1:20" s="5" customFormat="1" hidden="1" outlineLevel="1">
      <c r="A2484" s="29"/>
      <c r="B2484" s="606">
        <v>400</v>
      </c>
      <c r="C2484" s="654" t="s">
        <v>2739</v>
      </c>
      <c r="D2484" s="109">
        <v>413</v>
      </c>
      <c r="E2484" s="147" t="s">
        <v>3329</v>
      </c>
      <c r="F2484" s="147" t="s">
        <v>3330</v>
      </c>
      <c r="G2484" s="904">
        <v>1</v>
      </c>
      <c r="H2484" s="32" t="s">
        <v>742</v>
      </c>
      <c r="I2484" s="348"/>
      <c r="J2484" s="521">
        <v>0</v>
      </c>
      <c r="K2484" s="58">
        <v>0</v>
      </c>
      <c r="L2484" s="199">
        <f t="shared" si="320"/>
        <v>0</v>
      </c>
      <c r="M2484" s="200">
        <f t="shared" si="321"/>
        <v>0</v>
      </c>
      <c r="O2484" s="77" t="b">
        <f t="shared" si="316"/>
        <v>0</v>
      </c>
      <c r="P2484" s="77" t="b">
        <f t="shared" si="317"/>
        <v>0</v>
      </c>
      <c r="Q2484" s="77" t="b">
        <f t="shared" si="318"/>
        <v>0</v>
      </c>
      <c r="R2484" s="77">
        <f t="shared" si="319"/>
        <v>0</v>
      </c>
      <c r="T2484" s="77">
        <v>2473</v>
      </c>
    </row>
    <row r="2485" spans="1:20" s="5" customFormat="1" hidden="1" outlineLevel="1">
      <c r="A2485" s="29"/>
      <c r="B2485" s="606">
        <v>400</v>
      </c>
      <c r="C2485" s="654" t="s">
        <v>2739</v>
      </c>
      <c r="D2485" s="109">
        <v>414</v>
      </c>
      <c r="E2485" s="147" t="s">
        <v>3331</v>
      </c>
      <c r="F2485" s="147" t="s">
        <v>3332</v>
      </c>
      <c r="G2485" s="904">
        <v>1</v>
      </c>
      <c r="H2485" s="32" t="s">
        <v>742</v>
      </c>
      <c r="I2485" s="348"/>
      <c r="J2485" s="521">
        <v>0</v>
      </c>
      <c r="K2485" s="58">
        <v>0</v>
      </c>
      <c r="L2485" s="199">
        <f t="shared" si="320"/>
        <v>0</v>
      </c>
      <c r="M2485" s="200">
        <f t="shared" si="321"/>
        <v>0</v>
      </c>
      <c r="O2485" s="77" t="b">
        <f t="shared" si="316"/>
        <v>0</v>
      </c>
      <c r="P2485" s="77" t="b">
        <f t="shared" si="317"/>
        <v>0</v>
      </c>
      <c r="Q2485" s="77" t="b">
        <f t="shared" si="318"/>
        <v>0</v>
      </c>
      <c r="R2485" s="77">
        <f t="shared" si="319"/>
        <v>0</v>
      </c>
      <c r="T2485" s="77">
        <v>2474</v>
      </c>
    </row>
    <row r="2486" spans="1:20" s="5" customFormat="1" hidden="1" outlineLevel="1">
      <c r="A2486" s="29"/>
      <c r="B2486" s="606">
        <v>400</v>
      </c>
      <c r="C2486" s="654" t="s">
        <v>2739</v>
      </c>
      <c r="D2486" s="109">
        <v>415</v>
      </c>
      <c r="E2486" s="147" t="s">
        <v>3333</v>
      </c>
      <c r="F2486" s="147" t="s">
        <v>3334</v>
      </c>
      <c r="G2486" s="904">
        <v>1</v>
      </c>
      <c r="H2486" s="32" t="s">
        <v>742</v>
      </c>
      <c r="I2486" s="348"/>
      <c r="J2486" s="521">
        <v>0</v>
      </c>
      <c r="K2486" s="58">
        <v>0</v>
      </c>
      <c r="L2486" s="199">
        <f t="shared" si="320"/>
        <v>0</v>
      </c>
      <c r="M2486" s="200">
        <f t="shared" si="321"/>
        <v>0</v>
      </c>
      <c r="O2486" s="77" t="b">
        <f t="shared" si="316"/>
        <v>0</v>
      </c>
      <c r="P2486" s="77" t="b">
        <f t="shared" si="317"/>
        <v>0</v>
      </c>
      <c r="Q2486" s="77" t="b">
        <f t="shared" si="318"/>
        <v>0</v>
      </c>
      <c r="R2486" s="77">
        <f t="shared" si="319"/>
        <v>0</v>
      </c>
      <c r="T2486" s="77">
        <v>2475</v>
      </c>
    </row>
    <row r="2487" spans="1:20" s="5" customFormat="1" hidden="1" outlineLevel="1">
      <c r="A2487" s="29"/>
      <c r="B2487" s="606">
        <v>400</v>
      </c>
      <c r="C2487" s="654" t="s">
        <v>2739</v>
      </c>
      <c r="D2487" s="109">
        <v>416</v>
      </c>
      <c r="E2487" s="147" t="s">
        <v>3085</v>
      </c>
      <c r="F2487" s="147" t="s">
        <v>3086</v>
      </c>
      <c r="G2487" s="904">
        <v>1</v>
      </c>
      <c r="H2487" s="32" t="s">
        <v>742</v>
      </c>
      <c r="I2487" s="348"/>
      <c r="J2487" s="521">
        <v>0</v>
      </c>
      <c r="K2487" s="58">
        <v>0</v>
      </c>
      <c r="L2487" s="199">
        <f t="shared" si="320"/>
        <v>0</v>
      </c>
      <c r="M2487" s="200">
        <f t="shared" si="321"/>
        <v>0</v>
      </c>
      <c r="O2487" s="77" t="b">
        <f t="shared" si="316"/>
        <v>0</v>
      </c>
      <c r="P2487" s="77" t="b">
        <f t="shared" si="317"/>
        <v>0</v>
      </c>
      <c r="Q2487" s="77" t="b">
        <f t="shared" si="318"/>
        <v>0</v>
      </c>
      <c r="R2487" s="77">
        <f t="shared" si="319"/>
        <v>0</v>
      </c>
      <c r="T2487" s="77">
        <v>2476</v>
      </c>
    </row>
    <row r="2488" spans="1:20" s="5" customFormat="1" hidden="1" outlineLevel="1">
      <c r="A2488" s="29"/>
      <c r="B2488" s="606">
        <v>400</v>
      </c>
      <c r="C2488" s="654" t="s">
        <v>2739</v>
      </c>
      <c r="D2488" s="109">
        <v>417</v>
      </c>
      <c r="E2488" s="147" t="s">
        <v>3053</v>
      </c>
      <c r="F2488" s="147" t="s">
        <v>3054</v>
      </c>
      <c r="G2488" s="904">
        <v>5</v>
      </c>
      <c r="H2488" s="32" t="s">
        <v>742</v>
      </c>
      <c r="I2488" s="348"/>
      <c r="J2488" s="521">
        <v>0</v>
      </c>
      <c r="K2488" s="58">
        <v>0</v>
      </c>
      <c r="L2488" s="199">
        <f t="shared" si="320"/>
        <v>0</v>
      </c>
      <c r="M2488" s="200">
        <f t="shared" si="321"/>
        <v>0</v>
      </c>
      <c r="O2488" s="77" t="b">
        <f t="shared" si="316"/>
        <v>0</v>
      </c>
      <c r="P2488" s="77" t="b">
        <f t="shared" si="317"/>
        <v>0</v>
      </c>
      <c r="Q2488" s="77" t="b">
        <f t="shared" si="318"/>
        <v>0</v>
      </c>
      <c r="R2488" s="77">
        <f t="shared" si="319"/>
        <v>0</v>
      </c>
      <c r="T2488" s="77">
        <v>2477</v>
      </c>
    </row>
    <row r="2489" spans="1:20" s="5" customFormat="1" hidden="1" outlineLevel="1">
      <c r="A2489" s="29"/>
      <c r="B2489" s="606">
        <v>400</v>
      </c>
      <c r="C2489" s="654" t="s">
        <v>2739</v>
      </c>
      <c r="D2489" s="109">
        <v>418</v>
      </c>
      <c r="E2489" s="147" t="s">
        <v>3063</v>
      </c>
      <c r="F2489" s="147" t="s">
        <v>3064</v>
      </c>
      <c r="G2489" s="904">
        <v>1</v>
      </c>
      <c r="H2489" s="32" t="s">
        <v>742</v>
      </c>
      <c r="I2489" s="348"/>
      <c r="J2489" s="521">
        <v>0</v>
      </c>
      <c r="K2489" s="58">
        <v>0</v>
      </c>
      <c r="L2489" s="199">
        <f t="shared" si="320"/>
        <v>0</v>
      </c>
      <c r="M2489" s="200">
        <f t="shared" si="321"/>
        <v>0</v>
      </c>
      <c r="O2489" s="77" t="b">
        <f t="shared" si="316"/>
        <v>0</v>
      </c>
      <c r="P2489" s="77" t="b">
        <f t="shared" si="317"/>
        <v>0</v>
      </c>
      <c r="Q2489" s="77" t="b">
        <f t="shared" si="318"/>
        <v>0</v>
      </c>
      <c r="R2489" s="77">
        <f t="shared" si="319"/>
        <v>0</v>
      </c>
      <c r="T2489" s="77">
        <v>2478</v>
      </c>
    </row>
    <row r="2490" spans="1:20" s="5" customFormat="1" hidden="1" outlineLevel="1">
      <c r="A2490" s="29"/>
      <c r="B2490" s="606">
        <v>400</v>
      </c>
      <c r="C2490" s="654" t="s">
        <v>2739</v>
      </c>
      <c r="D2490" s="109">
        <v>419</v>
      </c>
      <c r="E2490" s="147" t="s">
        <v>3335</v>
      </c>
      <c r="F2490" s="147" t="s">
        <v>3336</v>
      </c>
      <c r="G2490" s="904">
        <v>1</v>
      </c>
      <c r="H2490" s="32" t="s">
        <v>742</v>
      </c>
      <c r="I2490" s="348"/>
      <c r="J2490" s="521">
        <v>0</v>
      </c>
      <c r="K2490" s="58">
        <v>0</v>
      </c>
      <c r="L2490" s="199">
        <f t="shared" si="320"/>
        <v>0</v>
      </c>
      <c r="M2490" s="200">
        <f t="shared" si="321"/>
        <v>0</v>
      </c>
      <c r="O2490" s="77" t="b">
        <f t="shared" si="316"/>
        <v>0</v>
      </c>
      <c r="P2490" s="77" t="b">
        <f t="shared" si="317"/>
        <v>0</v>
      </c>
      <c r="Q2490" s="77" t="b">
        <f t="shared" si="318"/>
        <v>0</v>
      </c>
      <c r="R2490" s="77">
        <f t="shared" si="319"/>
        <v>0</v>
      </c>
      <c r="T2490" s="77">
        <v>2479</v>
      </c>
    </row>
    <row r="2491" spans="1:20" s="5" customFormat="1" hidden="1" outlineLevel="1">
      <c r="A2491" s="29"/>
      <c r="B2491" s="606">
        <v>400</v>
      </c>
      <c r="C2491" s="654" t="s">
        <v>2739</v>
      </c>
      <c r="D2491" s="109">
        <v>420</v>
      </c>
      <c r="E2491" s="147" t="s">
        <v>3337</v>
      </c>
      <c r="F2491" s="147" t="s">
        <v>3338</v>
      </c>
      <c r="G2491" s="904">
        <v>1</v>
      </c>
      <c r="H2491" s="32" t="s">
        <v>742</v>
      </c>
      <c r="I2491" s="348"/>
      <c r="J2491" s="521">
        <v>0</v>
      </c>
      <c r="K2491" s="58">
        <v>0</v>
      </c>
      <c r="L2491" s="199">
        <f t="shared" si="320"/>
        <v>0</v>
      </c>
      <c r="M2491" s="200">
        <f t="shared" si="321"/>
        <v>0</v>
      </c>
      <c r="O2491" s="77" t="b">
        <f t="shared" si="316"/>
        <v>0</v>
      </c>
      <c r="P2491" s="77" t="b">
        <f t="shared" si="317"/>
        <v>0</v>
      </c>
      <c r="Q2491" s="77" t="b">
        <f t="shared" si="318"/>
        <v>0</v>
      </c>
      <c r="R2491" s="77">
        <f t="shared" si="319"/>
        <v>0</v>
      </c>
      <c r="T2491" s="77">
        <v>2480</v>
      </c>
    </row>
    <row r="2492" spans="1:20" s="5" customFormat="1" hidden="1" outlineLevel="1">
      <c r="A2492" s="29"/>
      <c r="B2492" s="606">
        <v>400</v>
      </c>
      <c r="C2492" s="654" t="s">
        <v>2739</v>
      </c>
      <c r="D2492" s="109">
        <v>421</v>
      </c>
      <c r="E2492" s="147" t="s">
        <v>3339</v>
      </c>
      <c r="F2492" s="147" t="s">
        <v>3340</v>
      </c>
      <c r="G2492" s="904">
        <v>1</v>
      </c>
      <c r="H2492" s="32" t="s">
        <v>742</v>
      </c>
      <c r="I2492" s="348"/>
      <c r="J2492" s="521">
        <v>0</v>
      </c>
      <c r="K2492" s="58">
        <v>0</v>
      </c>
      <c r="L2492" s="199">
        <f t="shared" si="320"/>
        <v>0</v>
      </c>
      <c r="M2492" s="200">
        <f t="shared" si="321"/>
        <v>0</v>
      </c>
      <c r="O2492" s="77" t="b">
        <f t="shared" si="316"/>
        <v>0</v>
      </c>
      <c r="P2492" s="77" t="b">
        <f t="shared" si="317"/>
        <v>0</v>
      </c>
      <c r="Q2492" s="77" t="b">
        <f t="shared" si="318"/>
        <v>0</v>
      </c>
      <c r="R2492" s="77">
        <f t="shared" si="319"/>
        <v>0</v>
      </c>
      <c r="T2492" s="77">
        <v>2481</v>
      </c>
    </row>
    <row r="2493" spans="1:20" s="5" customFormat="1" hidden="1" outlineLevel="1">
      <c r="A2493" s="29"/>
      <c r="B2493" s="606">
        <v>400</v>
      </c>
      <c r="C2493" s="654" t="s">
        <v>2739</v>
      </c>
      <c r="D2493" s="109">
        <v>422</v>
      </c>
      <c r="E2493" s="147" t="s">
        <v>3341</v>
      </c>
      <c r="F2493" s="147" t="s">
        <v>3342</v>
      </c>
      <c r="G2493" s="904">
        <v>1</v>
      </c>
      <c r="H2493" s="32" t="s">
        <v>742</v>
      </c>
      <c r="I2493" s="348"/>
      <c r="J2493" s="521">
        <v>0</v>
      </c>
      <c r="K2493" s="58">
        <v>0</v>
      </c>
      <c r="L2493" s="199">
        <f t="shared" si="320"/>
        <v>0</v>
      </c>
      <c r="M2493" s="200">
        <f t="shared" si="321"/>
        <v>0</v>
      </c>
      <c r="O2493" s="77" t="b">
        <f t="shared" si="316"/>
        <v>0</v>
      </c>
      <c r="P2493" s="77" t="b">
        <f t="shared" si="317"/>
        <v>0</v>
      </c>
      <c r="Q2493" s="77" t="b">
        <f t="shared" si="318"/>
        <v>0</v>
      </c>
      <c r="R2493" s="77">
        <f t="shared" si="319"/>
        <v>0</v>
      </c>
      <c r="T2493" s="77">
        <v>2482</v>
      </c>
    </row>
    <row r="2494" spans="1:20" s="5" customFormat="1" hidden="1" outlineLevel="1">
      <c r="A2494" s="29"/>
      <c r="B2494" s="606">
        <v>400</v>
      </c>
      <c r="C2494" s="654" t="s">
        <v>2739</v>
      </c>
      <c r="D2494" s="109">
        <v>423</v>
      </c>
      <c r="E2494" s="147" t="s">
        <v>3343</v>
      </c>
      <c r="F2494" s="147" t="s">
        <v>3344</v>
      </c>
      <c r="G2494" s="904">
        <v>1</v>
      </c>
      <c r="H2494" s="32" t="s">
        <v>742</v>
      </c>
      <c r="I2494" s="348"/>
      <c r="J2494" s="521">
        <v>0</v>
      </c>
      <c r="K2494" s="58">
        <v>0</v>
      </c>
      <c r="L2494" s="199">
        <f t="shared" si="320"/>
        <v>0</v>
      </c>
      <c r="M2494" s="200">
        <f t="shared" si="321"/>
        <v>0</v>
      </c>
      <c r="O2494" s="77" t="b">
        <f t="shared" si="316"/>
        <v>0</v>
      </c>
      <c r="P2494" s="77" t="b">
        <f t="shared" si="317"/>
        <v>0</v>
      </c>
      <c r="Q2494" s="77" t="b">
        <f t="shared" si="318"/>
        <v>0</v>
      </c>
      <c r="R2494" s="77">
        <f t="shared" si="319"/>
        <v>0</v>
      </c>
      <c r="T2494" s="77">
        <v>2483</v>
      </c>
    </row>
    <row r="2495" spans="1:20" s="5" customFormat="1" hidden="1" outlineLevel="1">
      <c r="A2495" s="29"/>
      <c r="B2495" s="606">
        <v>400</v>
      </c>
      <c r="C2495" s="654" t="s">
        <v>2739</v>
      </c>
      <c r="D2495" s="109">
        <v>424</v>
      </c>
      <c r="E2495" s="147" t="s">
        <v>3345</v>
      </c>
      <c r="F2495" s="147" t="s">
        <v>3346</v>
      </c>
      <c r="G2495" s="904">
        <v>1</v>
      </c>
      <c r="H2495" s="32" t="s">
        <v>742</v>
      </c>
      <c r="I2495" s="348"/>
      <c r="J2495" s="521">
        <v>0</v>
      </c>
      <c r="K2495" s="58">
        <v>0</v>
      </c>
      <c r="L2495" s="199">
        <f t="shared" si="320"/>
        <v>0</v>
      </c>
      <c r="M2495" s="200">
        <f t="shared" si="321"/>
        <v>0</v>
      </c>
      <c r="O2495" s="77" t="b">
        <f t="shared" si="316"/>
        <v>0</v>
      </c>
      <c r="P2495" s="77" t="b">
        <f t="shared" si="317"/>
        <v>0</v>
      </c>
      <c r="Q2495" s="77" t="b">
        <f t="shared" si="318"/>
        <v>0</v>
      </c>
      <c r="R2495" s="77">
        <f t="shared" si="319"/>
        <v>0</v>
      </c>
      <c r="T2495" s="77">
        <v>2484</v>
      </c>
    </row>
    <row r="2496" spans="1:20" s="5" customFormat="1" hidden="1" outlineLevel="1">
      <c r="A2496" s="29"/>
      <c r="B2496" s="606">
        <v>400</v>
      </c>
      <c r="C2496" s="654" t="s">
        <v>2739</v>
      </c>
      <c r="D2496" s="109">
        <v>425</v>
      </c>
      <c r="E2496" s="147" t="s">
        <v>3347</v>
      </c>
      <c r="F2496" s="147" t="s">
        <v>3348</v>
      </c>
      <c r="G2496" s="904">
        <v>1</v>
      </c>
      <c r="H2496" s="32" t="s">
        <v>742</v>
      </c>
      <c r="I2496" s="348"/>
      <c r="J2496" s="521">
        <v>0</v>
      </c>
      <c r="K2496" s="58">
        <v>0</v>
      </c>
      <c r="L2496" s="199">
        <f t="shared" si="320"/>
        <v>0</v>
      </c>
      <c r="M2496" s="200">
        <f t="shared" si="321"/>
        <v>0</v>
      </c>
      <c r="O2496" s="77" t="b">
        <f t="shared" si="316"/>
        <v>0</v>
      </c>
      <c r="P2496" s="77" t="b">
        <f t="shared" si="317"/>
        <v>0</v>
      </c>
      <c r="Q2496" s="77" t="b">
        <f t="shared" si="318"/>
        <v>0</v>
      </c>
      <c r="R2496" s="77">
        <f t="shared" si="319"/>
        <v>0</v>
      </c>
      <c r="T2496" s="77">
        <v>2485</v>
      </c>
    </row>
    <row r="2497" spans="1:20" s="5" customFormat="1" hidden="1" outlineLevel="1">
      <c r="A2497" s="29"/>
      <c r="B2497" s="606">
        <v>400</v>
      </c>
      <c r="C2497" s="654" t="s">
        <v>2739</v>
      </c>
      <c r="D2497" s="109">
        <v>426</v>
      </c>
      <c r="E2497" s="147" t="s">
        <v>3129</v>
      </c>
      <c r="F2497" s="147" t="s">
        <v>3130</v>
      </c>
      <c r="G2497" s="904">
        <v>1</v>
      </c>
      <c r="H2497" s="32" t="s">
        <v>742</v>
      </c>
      <c r="I2497" s="348"/>
      <c r="J2497" s="521">
        <v>0</v>
      </c>
      <c r="K2497" s="58">
        <v>0</v>
      </c>
      <c r="L2497" s="199">
        <f t="shared" si="320"/>
        <v>0</v>
      </c>
      <c r="M2497" s="200">
        <f t="shared" si="321"/>
        <v>0</v>
      </c>
      <c r="O2497" s="77" t="b">
        <f t="shared" si="316"/>
        <v>0</v>
      </c>
      <c r="P2497" s="77" t="b">
        <f t="shared" si="317"/>
        <v>0</v>
      </c>
      <c r="Q2497" s="77" t="b">
        <f t="shared" si="318"/>
        <v>0</v>
      </c>
      <c r="R2497" s="77">
        <f t="shared" si="319"/>
        <v>0</v>
      </c>
      <c r="T2497" s="77">
        <v>2486</v>
      </c>
    </row>
    <row r="2498" spans="1:20" s="5" customFormat="1" hidden="1" outlineLevel="1">
      <c r="A2498" s="29"/>
      <c r="B2498" s="606">
        <v>400</v>
      </c>
      <c r="C2498" s="654" t="s">
        <v>2739</v>
      </c>
      <c r="D2498" s="109">
        <v>427</v>
      </c>
      <c r="E2498" s="147" t="s">
        <v>3349</v>
      </c>
      <c r="F2498" s="147" t="s">
        <v>3350</v>
      </c>
      <c r="G2498" s="904">
        <v>4</v>
      </c>
      <c r="H2498" s="32" t="s">
        <v>742</v>
      </c>
      <c r="I2498" s="348"/>
      <c r="J2498" s="521">
        <v>0</v>
      </c>
      <c r="K2498" s="58">
        <v>0</v>
      </c>
      <c r="L2498" s="199">
        <f t="shared" si="320"/>
        <v>0</v>
      </c>
      <c r="M2498" s="200">
        <f t="shared" si="321"/>
        <v>0</v>
      </c>
      <c r="O2498" s="77" t="b">
        <f t="shared" si="316"/>
        <v>0</v>
      </c>
      <c r="P2498" s="77" t="b">
        <f t="shared" si="317"/>
        <v>0</v>
      </c>
      <c r="Q2498" s="77" t="b">
        <f t="shared" si="318"/>
        <v>0</v>
      </c>
      <c r="R2498" s="77">
        <f t="shared" si="319"/>
        <v>0</v>
      </c>
      <c r="T2498" s="77">
        <v>2487</v>
      </c>
    </row>
    <row r="2499" spans="1:20" s="5" customFormat="1" hidden="1" outlineLevel="1">
      <c r="A2499" s="29"/>
      <c r="B2499" s="606">
        <v>400</v>
      </c>
      <c r="C2499" s="654" t="s">
        <v>2739</v>
      </c>
      <c r="D2499" s="109">
        <v>428</v>
      </c>
      <c r="E2499" s="147" t="s">
        <v>3351</v>
      </c>
      <c r="F2499" s="147" t="s">
        <v>3352</v>
      </c>
      <c r="G2499" s="904">
        <v>1</v>
      </c>
      <c r="H2499" s="32" t="s">
        <v>742</v>
      </c>
      <c r="I2499" s="348"/>
      <c r="J2499" s="521">
        <v>0</v>
      </c>
      <c r="K2499" s="58">
        <v>0</v>
      </c>
      <c r="L2499" s="199">
        <f t="shared" si="320"/>
        <v>0</v>
      </c>
      <c r="M2499" s="200">
        <f t="shared" si="321"/>
        <v>0</v>
      </c>
      <c r="O2499" s="77" t="b">
        <f t="shared" si="316"/>
        <v>0</v>
      </c>
      <c r="P2499" s="77" t="b">
        <f t="shared" si="317"/>
        <v>0</v>
      </c>
      <c r="Q2499" s="77" t="b">
        <f t="shared" si="318"/>
        <v>0</v>
      </c>
      <c r="R2499" s="77">
        <f t="shared" si="319"/>
        <v>0</v>
      </c>
      <c r="T2499" s="77">
        <v>2488</v>
      </c>
    </row>
    <row r="2500" spans="1:20" s="5" customFormat="1" hidden="1" outlineLevel="1">
      <c r="A2500" s="29"/>
      <c r="B2500" s="606">
        <v>400</v>
      </c>
      <c r="C2500" s="654" t="s">
        <v>2739</v>
      </c>
      <c r="D2500" s="109">
        <v>429</v>
      </c>
      <c r="E2500" s="147" t="s">
        <v>3353</v>
      </c>
      <c r="F2500" s="147" t="s">
        <v>3354</v>
      </c>
      <c r="G2500" s="904">
        <v>2</v>
      </c>
      <c r="H2500" s="32" t="s">
        <v>742</v>
      </c>
      <c r="I2500" s="348"/>
      <c r="J2500" s="521">
        <v>0</v>
      </c>
      <c r="K2500" s="58">
        <v>0</v>
      </c>
      <c r="L2500" s="199">
        <f t="shared" si="320"/>
        <v>0</v>
      </c>
      <c r="M2500" s="200">
        <f t="shared" si="321"/>
        <v>0</v>
      </c>
      <c r="O2500" s="77" t="b">
        <f t="shared" si="316"/>
        <v>0</v>
      </c>
      <c r="P2500" s="77" t="b">
        <f t="shared" si="317"/>
        <v>0</v>
      </c>
      <c r="Q2500" s="77" t="b">
        <f t="shared" si="318"/>
        <v>0</v>
      </c>
      <c r="R2500" s="77">
        <f t="shared" si="319"/>
        <v>0</v>
      </c>
      <c r="T2500" s="77">
        <v>2489</v>
      </c>
    </row>
    <row r="2501" spans="1:20" s="5" customFormat="1" hidden="1" outlineLevel="1">
      <c r="A2501" s="29"/>
      <c r="B2501" s="606">
        <v>400</v>
      </c>
      <c r="C2501" s="654" t="s">
        <v>2739</v>
      </c>
      <c r="D2501" s="109">
        <v>430</v>
      </c>
      <c r="E2501" s="147" t="s">
        <v>3355</v>
      </c>
      <c r="F2501" s="147" t="s">
        <v>3356</v>
      </c>
      <c r="G2501" s="904">
        <v>1</v>
      </c>
      <c r="H2501" s="32" t="s">
        <v>742</v>
      </c>
      <c r="I2501" s="348"/>
      <c r="J2501" s="521">
        <v>0</v>
      </c>
      <c r="K2501" s="58">
        <v>0</v>
      </c>
      <c r="L2501" s="199">
        <f t="shared" si="320"/>
        <v>0</v>
      </c>
      <c r="M2501" s="200">
        <f t="shared" si="321"/>
        <v>0</v>
      </c>
      <c r="O2501" s="77" t="b">
        <f t="shared" si="316"/>
        <v>0</v>
      </c>
      <c r="P2501" s="77" t="b">
        <f t="shared" si="317"/>
        <v>0</v>
      </c>
      <c r="Q2501" s="77" t="b">
        <f t="shared" si="318"/>
        <v>0</v>
      </c>
      <c r="R2501" s="77">
        <f t="shared" si="319"/>
        <v>0</v>
      </c>
      <c r="T2501" s="77">
        <v>2490</v>
      </c>
    </row>
    <row r="2502" spans="1:20" s="5" customFormat="1" hidden="1" outlineLevel="1">
      <c r="A2502" s="29"/>
      <c r="B2502" s="606">
        <v>400</v>
      </c>
      <c r="C2502" s="654" t="s">
        <v>2739</v>
      </c>
      <c r="D2502" s="109">
        <v>431</v>
      </c>
      <c r="E2502" s="147" t="s">
        <v>3135</v>
      </c>
      <c r="F2502" s="147" t="s">
        <v>3136</v>
      </c>
      <c r="G2502" s="904">
        <v>1</v>
      </c>
      <c r="H2502" s="32" t="s">
        <v>742</v>
      </c>
      <c r="I2502" s="348"/>
      <c r="J2502" s="521">
        <v>0</v>
      </c>
      <c r="K2502" s="58">
        <v>0</v>
      </c>
      <c r="L2502" s="199">
        <f t="shared" ref="L2502:L2512" si="322">J2502+K2502</f>
        <v>0</v>
      </c>
      <c r="M2502" s="200">
        <f t="shared" ref="M2502:M2512" si="323">L2502*(G2502+I2502)</f>
        <v>0</v>
      </c>
      <c r="O2502" s="77" t="b">
        <f t="shared" si="316"/>
        <v>0</v>
      </c>
      <c r="P2502" s="77" t="b">
        <f t="shared" si="317"/>
        <v>0</v>
      </c>
      <c r="Q2502" s="77" t="b">
        <f t="shared" si="318"/>
        <v>0</v>
      </c>
      <c r="R2502" s="77">
        <f t="shared" si="319"/>
        <v>0</v>
      </c>
      <c r="T2502" s="77">
        <v>2491</v>
      </c>
    </row>
    <row r="2503" spans="1:20" s="5" customFormat="1" hidden="1" outlineLevel="1">
      <c r="A2503" s="29"/>
      <c r="B2503" s="606">
        <v>400</v>
      </c>
      <c r="C2503" s="654" t="s">
        <v>2739</v>
      </c>
      <c r="D2503" s="109">
        <v>432</v>
      </c>
      <c r="E2503" s="147" t="s">
        <v>3357</v>
      </c>
      <c r="F2503" s="147" t="s">
        <v>3358</v>
      </c>
      <c r="G2503" s="904">
        <v>1</v>
      </c>
      <c r="H2503" s="32" t="s">
        <v>742</v>
      </c>
      <c r="I2503" s="348"/>
      <c r="J2503" s="521">
        <v>0</v>
      </c>
      <c r="K2503" s="58">
        <v>0</v>
      </c>
      <c r="L2503" s="199">
        <f t="shared" si="322"/>
        <v>0</v>
      </c>
      <c r="M2503" s="200">
        <f t="shared" si="323"/>
        <v>0</v>
      </c>
      <c r="O2503" s="77" t="b">
        <f t="shared" si="316"/>
        <v>0</v>
      </c>
      <c r="P2503" s="77" t="b">
        <f t="shared" si="317"/>
        <v>0</v>
      </c>
      <c r="Q2503" s="77" t="b">
        <f t="shared" si="318"/>
        <v>0</v>
      </c>
      <c r="R2503" s="77">
        <f t="shared" si="319"/>
        <v>0</v>
      </c>
      <c r="T2503" s="77">
        <v>2492</v>
      </c>
    </row>
    <row r="2504" spans="1:20" s="5" customFormat="1" hidden="1" outlineLevel="1">
      <c r="A2504" s="29"/>
      <c r="B2504" s="606">
        <v>400</v>
      </c>
      <c r="C2504" s="654" t="s">
        <v>2739</v>
      </c>
      <c r="D2504" s="109">
        <v>433</v>
      </c>
      <c r="E2504" s="147" t="s">
        <v>3359</v>
      </c>
      <c r="F2504" s="147" t="s">
        <v>3360</v>
      </c>
      <c r="G2504" s="904">
        <v>3</v>
      </c>
      <c r="H2504" s="32" t="s">
        <v>742</v>
      </c>
      <c r="I2504" s="348"/>
      <c r="J2504" s="521">
        <v>0</v>
      </c>
      <c r="K2504" s="58">
        <v>0</v>
      </c>
      <c r="L2504" s="199">
        <f t="shared" si="322"/>
        <v>0</v>
      </c>
      <c r="M2504" s="200">
        <f t="shared" si="323"/>
        <v>0</v>
      </c>
      <c r="O2504" s="77" t="b">
        <f t="shared" si="316"/>
        <v>0</v>
      </c>
      <c r="P2504" s="77" t="b">
        <f t="shared" si="317"/>
        <v>0</v>
      </c>
      <c r="Q2504" s="77" t="b">
        <f t="shared" si="318"/>
        <v>0</v>
      </c>
      <c r="R2504" s="77">
        <f t="shared" si="319"/>
        <v>0</v>
      </c>
      <c r="T2504" s="77">
        <v>2493</v>
      </c>
    </row>
    <row r="2505" spans="1:20" s="5" customFormat="1" hidden="1" outlineLevel="1">
      <c r="A2505" s="29"/>
      <c r="B2505" s="606">
        <v>400</v>
      </c>
      <c r="C2505" s="654" t="s">
        <v>2739</v>
      </c>
      <c r="D2505" s="109">
        <v>434</v>
      </c>
      <c r="E2505" s="147" t="s">
        <v>3139</v>
      </c>
      <c r="F2505" s="147" t="s">
        <v>3140</v>
      </c>
      <c r="G2505" s="904">
        <v>2</v>
      </c>
      <c r="H2505" s="32" t="s">
        <v>742</v>
      </c>
      <c r="I2505" s="348"/>
      <c r="J2505" s="521">
        <v>0</v>
      </c>
      <c r="K2505" s="58">
        <v>0</v>
      </c>
      <c r="L2505" s="199">
        <f t="shared" si="322"/>
        <v>0</v>
      </c>
      <c r="M2505" s="200">
        <f t="shared" si="323"/>
        <v>0</v>
      </c>
      <c r="O2505" s="77" t="b">
        <f t="shared" si="316"/>
        <v>0</v>
      </c>
      <c r="P2505" s="77" t="b">
        <f t="shared" si="317"/>
        <v>0</v>
      </c>
      <c r="Q2505" s="77" t="b">
        <f t="shared" si="318"/>
        <v>0</v>
      </c>
      <c r="R2505" s="77">
        <f t="shared" si="319"/>
        <v>0</v>
      </c>
      <c r="T2505" s="77">
        <v>2494</v>
      </c>
    </row>
    <row r="2506" spans="1:20" s="5" customFormat="1" hidden="1" outlineLevel="1">
      <c r="A2506" s="29"/>
      <c r="B2506" s="606">
        <v>400</v>
      </c>
      <c r="C2506" s="654" t="s">
        <v>2739</v>
      </c>
      <c r="D2506" s="109">
        <v>435</v>
      </c>
      <c r="E2506" s="147" t="s">
        <v>3361</v>
      </c>
      <c r="F2506" s="147" t="s">
        <v>3362</v>
      </c>
      <c r="G2506" s="904">
        <v>1</v>
      </c>
      <c r="H2506" s="32" t="s">
        <v>742</v>
      </c>
      <c r="I2506" s="348"/>
      <c r="J2506" s="521">
        <v>0</v>
      </c>
      <c r="K2506" s="58">
        <v>0</v>
      </c>
      <c r="L2506" s="199">
        <f t="shared" si="322"/>
        <v>0</v>
      </c>
      <c r="M2506" s="200">
        <f t="shared" si="323"/>
        <v>0</v>
      </c>
      <c r="O2506" s="77" t="b">
        <f t="shared" si="316"/>
        <v>0</v>
      </c>
      <c r="P2506" s="77" t="b">
        <f t="shared" si="317"/>
        <v>0</v>
      </c>
      <c r="Q2506" s="77" t="b">
        <f t="shared" si="318"/>
        <v>0</v>
      </c>
      <c r="R2506" s="77">
        <f t="shared" si="319"/>
        <v>0</v>
      </c>
      <c r="T2506" s="77">
        <v>2495</v>
      </c>
    </row>
    <row r="2507" spans="1:20" s="5" customFormat="1" hidden="1" outlineLevel="1">
      <c r="A2507" s="29"/>
      <c r="B2507" s="606">
        <v>400</v>
      </c>
      <c r="C2507" s="654" t="s">
        <v>2739</v>
      </c>
      <c r="D2507" s="109">
        <v>436</v>
      </c>
      <c r="E2507" s="147" t="s">
        <v>3363</v>
      </c>
      <c r="F2507" s="147" t="s">
        <v>3364</v>
      </c>
      <c r="G2507" s="904">
        <v>3</v>
      </c>
      <c r="H2507" s="32" t="s">
        <v>742</v>
      </c>
      <c r="I2507" s="348"/>
      <c r="J2507" s="521">
        <v>0</v>
      </c>
      <c r="K2507" s="58">
        <v>0</v>
      </c>
      <c r="L2507" s="199">
        <f t="shared" si="322"/>
        <v>0</v>
      </c>
      <c r="M2507" s="200">
        <f t="shared" si="323"/>
        <v>0</v>
      </c>
      <c r="O2507" s="77" t="b">
        <f t="shared" si="316"/>
        <v>0</v>
      </c>
      <c r="P2507" s="77" t="b">
        <f t="shared" si="317"/>
        <v>0</v>
      </c>
      <c r="Q2507" s="77" t="b">
        <f t="shared" si="318"/>
        <v>0</v>
      </c>
      <c r="R2507" s="77">
        <f t="shared" si="319"/>
        <v>0</v>
      </c>
      <c r="T2507" s="77">
        <v>2496</v>
      </c>
    </row>
    <row r="2508" spans="1:20" s="5" customFormat="1" hidden="1" outlineLevel="1">
      <c r="A2508" s="29"/>
      <c r="B2508" s="606">
        <v>400</v>
      </c>
      <c r="C2508" s="654" t="s">
        <v>2739</v>
      </c>
      <c r="D2508" s="109">
        <v>437</v>
      </c>
      <c r="E2508" s="147" t="s">
        <v>3147</v>
      </c>
      <c r="F2508" s="147" t="s">
        <v>3148</v>
      </c>
      <c r="G2508" s="904">
        <v>2</v>
      </c>
      <c r="H2508" s="32" t="s">
        <v>742</v>
      </c>
      <c r="I2508" s="348"/>
      <c r="J2508" s="521">
        <v>0</v>
      </c>
      <c r="K2508" s="58">
        <v>0</v>
      </c>
      <c r="L2508" s="199">
        <f t="shared" si="322"/>
        <v>0</v>
      </c>
      <c r="M2508" s="200">
        <f t="shared" si="323"/>
        <v>0</v>
      </c>
      <c r="O2508" s="77" t="b">
        <f t="shared" si="316"/>
        <v>0</v>
      </c>
      <c r="P2508" s="77" t="b">
        <f t="shared" si="317"/>
        <v>0</v>
      </c>
      <c r="Q2508" s="77" t="b">
        <f t="shared" si="318"/>
        <v>0</v>
      </c>
      <c r="R2508" s="77">
        <f t="shared" si="319"/>
        <v>0</v>
      </c>
      <c r="T2508" s="77">
        <v>2497</v>
      </c>
    </row>
    <row r="2509" spans="1:20" s="5" customFormat="1" hidden="1" outlineLevel="1">
      <c r="A2509" s="29"/>
      <c r="B2509" s="606">
        <v>400</v>
      </c>
      <c r="C2509" s="654" t="s">
        <v>2739</v>
      </c>
      <c r="D2509" s="109">
        <v>438</v>
      </c>
      <c r="E2509" s="147" t="s">
        <v>3365</v>
      </c>
      <c r="F2509" s="147" t="s">
        <v>3366</v>
      </c>
      <c r="G2509" s="904">
        <v>4</v>
      </c>
      <c r="H2509" s="32" t="s">
        <v>742</v>
      </c>
      <c r="I2509" s="348"/>
      <c r="J2509" s="521">
        <v>0</v>
      </c>
      <c r="K2509" s="58">
        <v>0</v>
      </c>
      <c r="L2509" s="199">
        <f t="shared" si="322"/>
        <v>0</v>
      </c>
      <c r="M2509" s="200">
        <f t="shared" si="323"/>
        <v>0</v>
      </c>
      <c r="O2509" s="77" t="b">
        <f t="shared" si="316"/>
        <v>0</v>
      </c>
      <c r="P2509" s="77" t="b">
        <f t="shared" si="317"/>
        <v>0</v>
      </c>
      <c r="Q2509" s="77" t="b">
        <f t="shared" si="318"/>
        <v>0</v>
      </c>
      <c r="R2509" s="77">
        <f t="shared" si="319"/>
        <v>0</v>
      </c>
      <c r="T2509" s="77">
        <v>2498</v>
      </c>
    </row>
    <row r="2510" spans="1:20" s="5" customFormat="1" hidden="1" outlineLevel="1">
      <c r="A2510" s="29"/>
      <c r="B2510" s="606">
        <v>400</v>
      </c>
      <c r="C2510" s="654" t="s">
        <v>2739</v>
      </c>
      <c r="D2510" s="109">
        <v>439</v>
      </c>
      <c r="E2510" s="147" t="s">
        <v>3149</v>
      </c>
      <c r="F2510" s="147" t="s">
        <v>3150</v>
      </c>
      <c r="G2510" s="904">
        <v>17</v>
      </c>
      <c r="H2510" s="32" t="s">
        <v>742</v>
      </c>
      <c r="I2510" s="348"/>
      <c r="J2510" s="521">
        <v>0</v>
      </c>
      <c r="K2510" s="58">
        <v>0</v>
      </c>
      <c r="L2510" s="199">
        <f t="shared" si="322"/>
        <v>0</v>
      </c>
      <c r="M2510" s="200">
        <f t="shared" si="323"/>
        <v>0</v>
      </c>
      <c r="O2510" s="77" t="b">
        <f t="shared" si="316"/>
        <v>0</v>
      </c>
      <c r="P2510" s="77" t="b">
        <f t="shared" si="317"/>
        <v>0</v>
      </c>
      <c r="Q2510" s="77" t="b">
        <f t="shared" si="318"/>
        <v>0</v>
      </c>
      <c r="R2510" s="77">
        <f t="shared" si="319"/>
        <v>0</v>
      </c>
      <c r="T2510" s="77">
        <v>2499</v>
      </c>
    </row>
    <row r="2511" spans="1:20" s="5" customFormat="1" hidden="1" outlineLevel="1">
      <c r="A2511" s="29"/>
      <c r="B2511" s="606">
        <v>400</v>
      </c>
      <c r="C2511" s="654" t="s">
        <v>2739</v>
      </c>
      <c r="D2511" s="109">
        <v>440</v>
      </c>
      <c r="E2511" s="147" t="s">
        <v>3367</v>
      </c>
      <c r="F2511" s="147" t="s">
        <v>3368</v>
      </c>
      <c r="G2511" s="904">
        <v>1</v>
      </c>
      <c r="H2511" s="32" t="s">
        <v>742</v>
      </c>
      <c r="I2511" s="348"/>
      <c r="J2511" s="521">
        <v>0</v>
      </c>
      <c r="K2511" s="58">
        <v>0</v>
      </c>
      <c r="L2511" s="199">
        <f t="shared" si="322"/>
        <v>0</v>
      </c>
      <c r="M2511" s="200">
        <f t="shared" si="323"/>
        <v>0</v>
      </c>
      <c r="O2511" s="77" t="b">
        <f t="shared" si="316"/>
        <v>0</v>
      </c>
      <c r="P2511" s="77" t="b">
        <f t="shared" si="317"/>
        <v>0</v>
      </c>
      <c r="Q2511" s="77" t="b">
        <f t="shared" si="318"/>
        <v>0</v>
      </c>
      <c r="R2511" s="77">
        <f t="shared" si="319"/>
        <v>0</v>
      </c>
      <c r="T2511" s="77">
        <v>2500</v>
      </c>
    </row>
    <row r="2512" spans="1:20" s="5" customFormat="1" hidden="1" outlineLevel="1">
      <c r="A2512" s="29"/>
      <c r="B2512" s="606">
        <v>400</v>
      </c>
      <c r="C2512" s="654" t="s">
        <v>2739</v>
      </c>
      <c r="D2512" s="109">
        <v>441</v>
      </c>
      <c r="E2512" s="147" t="s">
        <v>3151</v>
      </c>
      <c r="F2512" s="147" t="s">
        <v>3152</v>
      </c>
      <c r="G2512" s="904">
        <v>10</v>
      </c>
      <c r="H2512" s="32" t="s">
        <v>742</v>
      </c>
      <c r="I2512" s="348"/>
      <c r="J2512" s="521">
        <v>0</v>
      </c>
      <c r="K2512" s="58">
        <v>0</v>
      </c>
      <c r="L2512" s="199">
        <f t="shared" si="322"/>
        <v>0</v>
      </c>
      <c r="M2512" s="200">
        <f t="shared" si="323"/>
        <v>0</v>
      </c>
      <c r="O2512" s="77" t="b">
        <f t="shared" si="316"/>
        <v>0</v>
      </c>
      <c r="P2512" s="77" t="b">
        <f t="shared" si="317"/>
        <v>0</v>
      </c>
      <c r="Q2512" s="77" t="b">
        <f t="shared" si="318"/>
        <v>0</v>
      </c>
      <c r="R2512" s="77">
        <f t="shared" si="319"/>
        <v>0</v>
      </c>
      <c r="T2512" s="77">
        <v>2501</v>
      </c>
    </row>
    <row r="2513" spans="1:20" s="5" customFormat="1" hidden="1" outlineLevel="1">
      <c r="A2513" s="29"/>
      <c r="B2513" s="606">
        <v>400</v>
      </c>
      <c r="C2513" s="654" t="s">
        <v>2739</v>
      </c>
      <c r="D2513" s="109"/>
      <c r="E2513" s="148" t="s">
        <v>3159</v>
      </c>
      <c r="F2513" s="148" t="s">
        <v>3160</v>
      </c>
      <c r="G2513" s="904"/>
      <c r="H2513" s="32"/>
      <c r="I2513" s="348"/>
      <c r="J2513" s="521"/>
      <c r="K2513" s="58"/>
      <c r="L2513" s="58"/>
      <c r="M2513" s="522"/>
      <c r="O2513" s="77" t="b">
        <f t="shared" si="316"/>
        <v>1</v>
      </c>
      <c r="P2513" s="77" t="b">
        <f t="shared" si="317"/>
        <v>1</v>
      </c>
      <c r="Q2513" s="77" t="b">
        <f t="shared" si="318"/>
        <v>1</v>
      </c>
      <c r="R2513" s="77">
        <f t="shared" si="319"/>
        <v>0</v>
      </c>
      <c r="T2513" s="77">
        <v>2502</v>
      </c>
    </row>
    <row r="2514" spans="1:20" s="5" customFormat="1" hidden="1" outlineLevel="1">
      <c r="A2514" s="29"/>
      <c r="B2514" s="606">
        <v>400</v>
      </c>
      <c r="C2514" s="654" t="s">
        <v>2739</v>
      </c>
      <c r="D2514" s="109">
        <v>442</v>
      </c>
      <c r="E2514" s="147" t="s">
        <v>2784</v>
      </c>
      <c r="F2514" s="147" t="s">
        <v>2784</v>
      </c>
      <c r="G2514" s="904">
        <v>4</v>
      </c>
      <c r="H2514" s="32" t="s">
        <v>725</v>
      </c>
      <c r="I2514" s="348"/>
      <c r="J2514" s="521">
        <v>0</v>
      </c>
      <c r="K2514" s="58">
        <v>0</v>
      </c>
      <c r="L2514" s="199">
        <f t="shared" ref="L2514:L2519" si="324">J2514+K2514</f>
        <v>0</v>
      </c>
      <c r="M2514" s="200">
        <f t="shared" ref="M2514:M2519" si="325">L2514*(G2514+I2514)</f>
        <v>0</v>
      </c>
      <c r="O2514" s="77" t="b">
        <f t="shared" si="316"/>
        <v>0</v>
      </c>
      <c r="P2514" s="77" t="b">
        <f t="shared" si="317"/>
        <v>0</v>
      </c>
      <c r="Q2514" s="77" t="b">
        <f t="shared" si="318"/>
        <v>0</v>
      </c>
      <c r="R2514" s="77">
        <f t="shared" si="319"/>
        <v>0</v>
      </c>
      <c r="T2514" s="77">
        <v>2503</v>
      </c>
    </row>
    <row r="2515" spans="1:20" s="5" customFormat="1" hidden="1" outlineLevel="1">
      <c r="A2515" s="29"/>
      <c r="B2515" s="606">
        <v>400</v>
      </c>
      <c r="C2515" s="654" t="s">
        <v>2739</v>
      </c>
      <c r="D2515" s="109">
        <v>443</v>
      </c>
      <c r="E2515" s="147" t="s">
        <v>2786</v>
      </c>
      <c r="F2515" s="147" t="s">
        <v>2786</v>
      </c>
      <c r="G2515" s="904">
        <v>5</v>
      </c>
      <c r="H2515" s="32" t="s">
        <v>725</v>
      </c>
      <c r="I2515" s="348"/>
      <c r="J2515" s="521">
        <v>0</v>
      </c>
      <c r="K2515" s="58">
        <v>0</v>
      </c>
      <c r="L2515" s="199">
        <f t="shared" si="324"/>
        <v>0</v>
      </c>
      <c r="M2515" s="200">
        <f t="shared" si="325"/>
        <v>0</v>
      </c>
      <c r="O2515" s="77" t="b">
        <f t="shared" ref="O2515:O2578" si="326">ISBLANK(D2515)</f>
        <v>0</v>
      </c>
      <c r="P2515" s="77" t="b">
        <f t="shared" ref="P2515:P2578" si="327">ISBLANK(G2515)</f>
        <v>0</v>
      </c>
      <c r="Q2515" s="77" t="b">
        <f t="shared" ref="Q2515:Q2578" si="328">ISBLANK(M2515)</f>
        <v>0</v>
      </c>
      <c r="R2515" s="77">
        <f t="shared" ref="R2515:R2578" si="329">IF(AND(O2515=P2515,O2515=Q2515),,"!!!")</f>
        <v>0</v>
      </c>
      <c r="T2515" s="77">
        <v>2504</v>
      </c>
    </row>
    <row r="2516" spans="1:20" s="5" customFormat="1" hidden="1" outlineLevel="1">
      <c r="A2516" s="29"/>
      <c r="B2516" s="606">
        <v>400</v>
      </c>
      <c r="C2516" s="654" t="s">
        <v>2739</v>
      </c>
      <c r="D2516" s="109">
        <v>444</v>
      </c>
      <c r="E2516" s="147" t="s">
        <v>2787</v>
      </c>
      <c r="F2516" s="147" t="s">
        <v>2787</v>
      </c>
      <c r="G2516" s="904">
        <v>17</v>
      </c>
      <c r="H2516" s="32" t="s">
        <v>725</v>
      </c>
      <c r="I2516" s="348"/>
      <c r="J2516" s="521">
        <v>0</v>
      </c>
      <c r="K2516" s="58">
        <v>0</v>
      </c>
      <c r="L2516" s="199">
        <f t="shared" si="324"/>
        <v>0</v>
      </c>
      <c r="M2516" s="200">
        <f t="shared" si="325"/>
        <v>0</v>
      </c>
      <c r="O2516" s="77" t="b">
        <f t="shared" si="326"/>
        <v>0</v>
      </c>
      <c r="P2516" s="77" t="b">
        <f t="shared" si="327"/>
        <v>0</v>
      </c>
      <c r="Q2516" s="77" t="b">
        <f t="shared" si="328"/>
        <v>0</v>
      </c>
      <c r="R2516" s="77">
        <f t="shared" si="329"/>
        <v>0</v>
      </c>
      <c r="T2516" s="77">
        <v>2505</v>
      </c>
    </row>
    <row r="2517" spans="1:20" s="5" customFormat="1" hidden="1" outlineLevel="1">
      <c r="A2517" s="29"/>
      <c r="B2517" s="606">
        <v>400</v>
      </c>
      <c r="C2517" s="654" t="s">
        <v>2739</v>
      </c>
      <c r="D2517" s="109">
        <v>445</v>
      </c>
      <c r="E2517" s="147" t="s">
        <v>2788</v>
      </c>
      <c r="F2517" s="147" t="s">
        <v>2788</v>
      </c>
      <c r="G2517" s="904">
        <v>44</v>
      </c>
      <c r="H2517" s="32" t="s">
        <v>725</v>
      </c>
      <c r="I2517" s="348"/>
      <c r="J2517" s="521">
        <v>0</v>
      </c>
      <c r="K2517" s="58">
        <v>0</v>
      </c>
      <c r="L2517" s="199">
        <f t="shared" si="324"/>
        <v>0</v>
      </c>
      <c r="M2517" s="200">
        <f t="shared" si="325"/>
        <v>0</v>
      </c>
      <c r="O2517" s="77" t="b">
        <f t="shared" si="326"/>
        <v>0</v>
      </c>
      <c r="P2517" s="77" t="b">
        <f t="shared" si="327"/>
        <v>0</v>
      </c>
      <c r="Q2517" s="77" t="b">
        <f t="shared" si="328"/>
        <v>0</v>
      </c>
      <c r="R2517" s="77">
        <f t="shared" si="329"/>
        <v>0</v>
      </c>
      <c r="T2517" s="77">
        <v>2506</v>
      </c>
    </row>
    <row r="2518" spans="1:20" s="5" customFormat="1" hidden="1" outlineLevel="1">
      <c r="A2518" s="29"/>
      <c r="B2518" s="606">
        <v>400</v>
      </c>
      <c r="C2518" s="654" t="s">
        <v>2739</v>
      </c>
      <c r="D2518" s="109">
        <v>446</v>
      </c>
      <c r="E2518" s="147" t="s">
        <v>2789</v>
      </c>
      <c r="F2518" s="147" t="s">
        <v>2789</v>
      </c>
      <c r="G2518" s="904">
        <v>5</v>
      </c>
      <c r="H2518" s="32" t="s">
        <v>725</v>
      </c>
      <c r="I2518" s="348"/>
      <c r="J2518" s="521">
        <v>0</v>
      </c>
      <c r="K2518" s="58">
        <v>0</v>
      </c>
      <c r="L2518" s="199">
        <f t="shared" si="324"/>
        <v>0</v>
      </c>
      <c r="M2518" s="200">
        <f t="shared" si="325"/>
        <v>0</v>
      </c>
      <c r="O2518" s="77" t="b">
        <f t="shared" si="326"/>
        <v>0</v>
      </c>
      <c r="P2518" s="77" t="b">
        <f t="shared" si="327"/>
        <v>0</v>
      </c>
      <c r="Q2518" s="77" t="b">
        <f t="shared" si="328"/>
        <v>0</v>
      </c>
      <c r="R2518" s="77">
        <f t="shared" si="329"/>
        <v>0</v>
      </c>
      <c r="T2518" s="77">
        <v>2507</v>
      </c>
    </row>
    <row r="2519" spans="1:20" s="5" customFormat="1" hidden="1" outlineLevel="1">
      <c r="A2519" s="29"/>
      <c r="B2519" s="606">
        <v>400</v>
      </c>
      <c r="C2519" s="654" t="s">
        <v>2739</v>
      </c>
      <c r="D2519" s="109">
        <v>447</v>
      </c>
      <c r="E2519" s="147" t="s">
        <v>2790</v>
      </c>
      <c r="F2519" s="147" t="s">
        <v>2790</v>
      </c>
      <c r="G2519" s="904">
        <v>12</v>
      </c>
      <c r="H2519" s="32" t="s">
        <v>725</v>
      </c>
      <c r="I2519" s="315"/>
      <c r="J2519" s="521">
        <v>0</v>
      </c>
      <c r="K2519" s="58">
        <v>0</v>
      </c>
      <c r="L2519" s="199">
        <f t="shared" si="324"/>
        <v>0</v>
      </c>
      <c r="M2519" s="200">
        <f t="shared" si="325"/>
        <v>0</v>
      </c>
      <c r="O2519" s="77" t="b">
        <f t="shared" si="326"/>
        <v>0</v>
      </c>
      <c r="P2519" s="77" t="b">
        <f t="shared" si="327"/>
        <v>0</v>
      </c>
      <c r="Q2519" s="77" t="b">
        <f t="shared" si="328"/>
        <v>0</v>
      </c>
      <c r="R2519" s="77">
        <f t="shared" si="329"/>
        <v>0</v>
      </c>
      <c r="T2519" s="77">
        <v>2508</v>
      </c>
    </row>
    <row r="2520" spans="1:20" s="5" customFormat="1" ht="382.5" hidden="1" outlineLevel="1">
      <c r="A2520" s="29" t="s">
        <v>5251</v>
      </c>
      <c r="B2520" s="606">
        <v>400</v>
      </c>
      <c r="C2520" s="654" t="s">
        <v>2739</v>
      </c>
      <c r="D2520" s="109"/>
      <c r="E2520" s="148" t="s">
        <v>5485</v>
      </c>
      <c r="F2520" s="148" t="s">
        <v>5486</v>
      </c>
      <c r="G2520" s="904"/>
      <c r="H2520" s="32"/>
      <c r="I2520" s="348"/>
      <c r="J2520" s="521"/>
      <c r="K2520" s="58"/>
      <c r="L2520" s="58"/>
      <c r="M2520" s="522"/>
      <c r="O2520" s="77" t="b">
        <f t="shared" si="326"/>
        <v>1</v>
      </c>
      <c r="P2520" s="77" t="b">
        <f t="shared" si="327"/>
        <v>1</v>
      </c>
      <c r="Q2520" s="77" t="b">
        <f t="shared" si="328"/>
        <v>1</v>
      </c>
      <c r="R2520" s="77">
        <f t="shared" si="329"/>
        <v>0</v>
      </c>
      <c r="T2520" s="77">
        <v>2509</v>
      </c>
    </row>
    <row r="2521" spans="1:20" s="5" customFormat="1" hidden="1" outlineLevel="1">
      <c r="A2521" s="29"/>
      <c r="B2521" s="606">
        <v>400</v>
      </c>
      <c r="C2521" s="654" t="s">
        <v>2739</v>
      </c>
      <c r="D2521" s="109"/>
      <c r="E2521" s="148" t="s">
        <v>3369</v>
      </c>
      <c r="F2521" s="148" t="s">
        <v>3370</v>
      </c>
      <c r="G2521" s="904"/>
      <c r="H2521" s="32"/>
      <c r="I2521" s="348"/>
      <c r="J2521" s="521"/>
      <c r="K2521" s="58"/>
      <c r="L2521" s="58"/>
      <c r="M2521" s="522"/>
      <c r="O2521" s="77" t="b">
        <f t="shared" si="326"/>
        <v>1</v>
      </c>
      <c r="P2521" s="77" t="b">
        <f t="shared" si="327"/>
        <v>1</v>
      </c>
      <c r="Q2521" s="77" t="b">
        <f t="shared" si="328"/>
        <v>1</v>
      </c>
      <c r="R2521" s="77">
        <f t="shared" si="329"/>
        <v>0</v>
      </c>
      <c r="T2521" s="77">
        <v>2510</v>
      </c>
    </row>
    <row r="2522" spans="1:20" s="5" customFormat="1" hidden="1" outlineLevel="1">
      <c r="A2522" s="29"/>
      <c r="B2522" s="606">
        <v>400</v>
      </c>
      <c r="C2522" s="654" t="s">
        <v>2739</v>
      </c>
      <c r="D2522" s="109">
        <v>448</v>
      </c>
      <c r="E2522" s="147" t="s">
        <v>2746</v>
      </c>
      <c r="F2522" s="147" t="s">
        <v>2746</v>
      </c>
      <c r="G2522" s="904">
        <v>7</v>
      </c>
      <c r="H2522" s="32" t="s">
        <v>725</v>
      </c>
      <c r="I2522" s="348"/>
      <c r="J2522" s="521">
        <v>0</v>
      </c>
      <c r="K2522" s="58">
        <v>0</v>
      </c>
      <c r="L2522" s="199">
        <f t="shared" ref="L2522:L2544" si="330">J2522+K2522</f>
        <v>0</v>
      </c>
      <c r="M2522" s="200">
        <f t="shared" ref="M2522:M2544" si="331">L2522*(G2522+I2522)</f>
        <v>0</v>
      </c>
      <c r="O2522" s="77" t="b">
        <f t="shared" si="326"/>
        <v>0</v>
      </c>
      <c r="P2522" s="77" t="b">
        <f t="shared" si="327"/>
        <v>0</v>
      </c>
      <c r="Q2522" s="77" t="b">
        <f t="shared" si="328"/>
        <v>0</v>
      </c>
      <c r="R2522" s="77">
        <f t="shared" si="329"/>
        <v>0</v>
      </c>
      <c r="T2522" s="77">
        <v>2511</v>
      </c>
    </row>
    <row r="2523" spans="1:20" s="5" customFormat="1" hidden="1" outlineLevel="1">
      <c r="A2523" s="29"/>
      <c r="B2523" s="606">
        <v>400</v>
      </c>
      <c r="C2523" s="654" t="s">
        <v>2739</v>
      </c>
      <c r="D2523" s="109">
        <v>449</v>
      </c>
      <c r="E2523" s="147" t="s">
        <v>2757</v>
      </c>
      <c r="F2523" s="147" t="s">
        <v>2757</v>
      </c>
      <c r="G2523" s="904">
        <v>7</v>
      </c>
      <c r="H2523" s="32" t="s">
        <v>725</v>
      </c>
      <c r="I2523" s="348"/>
      <c r="J2523" s="521">
        <v>0</v>
      </c>
      <c r="K2523" s="58">
        <v>0</v>
      </c>
      <c r="L2523" s="199">
        <f t="shared" si="330"/>
        <v>0</v>
      </c>
      <c r="M2523" s="200">
        <f t="shared" si="331"/>
        <v>0</v>
      </c>
      <c r="O2523" s="77" t="b">
        <f t="shared" si="326"/>
        <v>0</v>
      </c>
      <c r="P2523" s="77" t="b">
        <f t="shared" si="327"/>
        <v>0</v>
      </c>
      <c r="Q2523" s="77" t="b">
        <f t="shared" si="328"/>
        <v>0</v>
      </c>
      <c r="R2523" s="77">
        <f t="shared" si="329"/>
        <v>0</v>
      </c>
      <c r="T2523" s="77">
        <v>2512</v>
      </c>
    </row>
    <row r="2524" spans="1:20" s="5" customFormat="1" hidden="1" outlineLevel="1">
      <c r="A2524" s="29"/>
      <c r="B2524" s="606">
        <v>400</v>
      </c>
      <c r="C2524" s="654" t="s">
        <v>2739</v>
      </c>
      <c r="D2524" s="109">
        <v>450</v>
      </c>
      <c r="E2524" s="147" t="s">
        <v>2772</v>
      </c>
      <c r="F2524" s="147" t="s">
        <v>2772</v>
      </c>
      <c r="G2524" s="904">
        <v>8</v>
      </c>
      <c r="H2524" s="32" t="s">
        <v>725</v>
      </c>
      <c r="I2524" s="348"/>
      <c r="J2524" s="521">
        <v>0</v>
      </c>
      <c r="K2524" s="58">
        <v>0</v>
      </c>
      <c r="L2524" s="199">
        <f t="shared" si="330"/>
        <v>0</v>
      </c>
      <c r="M2524" s="200">
        <f t="shared" si="331"/>
        <v>0</v>
      </c>
      <c r="O2524" s="77" t="b">
        <f t="shared" si="326"/>
        <v>0</v>
      </c>
      <c r="P2524" s="77" t="b">
        <f t="shared" si="327"/>
        <v>0</v>
      </c>
      <c r="Q2524" s="77" t="b">
        <f t="shared" si="328"/>
        <v>0</v>
      </c>
      <c r="R2524" s="77">
        <f t="shared" si="329"/>
        <v>0</v>
      </c>
      <c r="T2524" s="77">
        <v>2513</v>
      </c>
    </row>
    <row r="2525" spans="1:20" s="5" customFormat="1" hidden="1" outlineLevel="1">
      <c r="A2525" s="29"/>
      <c r="B2525" s="606">
        <v>400</v>
      </c>
      <c r="C2525" s="654" t="s">
        <v>2739</v>
      </c>
      <c r="D2525" s="109">
        <v>451</v>
      </c>
      <c r="E2525" s="147" t="s">
        <v>3371</v>
      </c>
      <c r="F2525" s="147" t="s">
        <v>3371</v>
      </c>
      <c r="G2525" s="904">
        <v>10</v>
      </c>
      <c r="H2525" s="32" t="s">
        <v>725</v>
      </c>
      <c r="I2525" s="348"/>
      <c r="J2525" s="521">
        <v>0</v>
      </c>
      <c r="K2525" s="58">
        <v>0</v>
      </c>
      <c r="L2525" s="199">
        <f t="shared" si="330"/>
        <v>0</v>
      </c>
      <c r="M2525" s="200">
        <f t="shared" si="331"/>
        <v>0</v>
      </c>
      <c r="O2525" s="77" t="b">
        <f t="shared" si="326"/>
        <v>0</v>
      </c>
      <c r="P2525" s="77" t="b">
        <f t="shared" si="327"/>
        <v>0</v>
      </c>
      <c r="Q2525" s="77" t="b">
        <f t="shared" si="328"/>
        <v>0</v>
      </c>
      <c r="R2525" s="77">
        <f t="shared" si="329"/>
        <v>0</v>
      </c>
      <c r="T2525" s="77">
        <v>2514</v>
      </c>
    </row>
    <row r="2526" spans="1:20" s="5" customFormat="1" hidden="1" outlineLevel="1">
      <c r="A2526" s="29"/>
      <c r="B2526" s="606">
        <v>400</v>
      </c>
      <c r="C2526" s="654" t="s">
        <v>2739</v>
      </c>
      <c r="D2526" s="109">
        <v>452</v>
      </c>
      <c r="E2526" s="147" t="s">
        <v>3372</v>
      </c>
      <c r="F2526" s="147" t="s">
        <v>3372</v>
      </c>
      <c r="G2526" s="904">
        <v>20</v>
      </c>
      <c r="H2526" s="32" t="s">
        <v>725</v>
      </c>
      <c r="I2526" s="348"/>
      <c r="J2526" s="521">
        <v>0</v>
      </c>
      <c r="K2526" s="58">
        <v>0</v>
      </c>
      <c r="L2526" s="199">
        <f t="shared" si="330"/>
        <v>0</v>
      </c>
      <c r="M2526" s="200">
        <f t="shared" si="331"/>
        <v>0</v>
      </c>
      <c r="O2526" s="77" t="b">
        <f t="shared" si="326"/>
        <v>0</v>
      </c>
      <c r="P2526" s="77" t="b">
        <f t="shared" si="327"/>
        <v>0</v>
      </c>
      <c r="Q2526" s="77" t="b">
        <f t="shared" si="328"/>
        <v>0</v>
      </c>
      <c r="R2526" s="77">
        <f t="shared" si="329"/>
        <v>0</v>
      </c>
      <c r="T2526" s="77">
        <v>2515</v>
      </c>
    </row>
    <row r="2527" spans="1:20" s="5" customFormat="1" hidden="1" outlineLevel="1">
      <c r="A2527" s="29"/>
      <c r="B2527" s="606">
        <v>400</v>
      </c>
      <c r="C2527" s="654" t="s">
        <v>2739</v>
      </c>
      <c r="D2527" s="109">
        <v>453</v>
      </c>
      <c r="E2527" s="147" t="s">
        <v>3167</v>
      </c>
      <c r="F2527" s="147" t="s">
        <v>3167</v>
      </c>
      <c r="G2527" s="904">
        <v>270</v>
      </c>
      <c r="H2527" s="32" t="s">
        <v>725</v>
      </c>
      <c r="I2527" s="348"/>
      <c r="J2527" s="521">
        <v>0</v>
      </c>
      <c r="K2527" s="58">
        <v>0</v>
      </c>
      <c r="L2527" s="199">
        <f t="shared" si="330"/>
        <v>0</v>
      </c>
      <c r="M2527" s="200">
        <f t="shared" si="331"/>
        <v>0</v>
      </c>
      <c r="O2527" s="77" t="b">
        <f t="shared" si="326"/>
        <v>0</v>
      </c>
      <c r="P2527" s="77" t="b">
        <f t="shared" si="327"/>
        <v>0</v>
      </c>
      <c r="Q2527" s="77" t="b">
        <f t="shared" si="328"/>
        <v>0</v>
      </c>
      <c r="R2527" s="77">
        <f t="shared" si="329"/>
        <v>0</v>
      </c>
      <c r="T2527" s="77">
        <v>2516</v>
      </c>
    </row>
    <row r="2528" spans="1:20" s="5" customFormat="1" hidden="1" outlineLevel="1">
      <c r="A2528" s="29"/>
      <c r="B2528" s="606">
        <v>400</v>
      </c>
      <c r="C2528" s="654" t="s">
        <v>2739</v>
      </c>
      <c r="D2528" s="109">
        <v>454</v>
      </c>
      <c r="E2528" s="147" t="s">
        <v>2788</v>
      </c>
      <c r="F2528" s="147" t="s">
        <v>2788</v>
      </c>
      <c r="G2528" s="904">
        <v>1</v>
      </c>
      <c r="H2528" s="32" t="s">
        <v>725</v>
      </c>
      <c r="I2528" s="348"/>
      <c r="J2528" s="521">
        <v>0</v>
      </c>
      <c r="K2528" s="58">
        <v>0</v>
      </c>
      <c r="L2528" s="199">
        <f t="shared" si="330"/>
        <v>0</v>
      </c>
      <c r="M2528" s="200">
        <f t="shared" si="331"/>
        <v>0</v>
      </c>
      <c r="O2528" s="77" t="b">
        <f t="shared" si="326"/>
        <v>0</v>
      </c>
      <c r="P2528" s="77" t="b">
        <f t="shared" si="327"/>
        <v>0</v>
      </c>
      <c r="Q2528" s="77" t="b">
        <f t="shared" si="328"/>
        <v>0</v>
      </c>
      <c r="R2528" s="77">
        <f t="shared" si="329"/>
        <v>0</v>
      </c>
      <c r="T2528" s="77">
        <v>2517</v>
      </c>
    </row>
    <row r="2529" spans="1:20" s="5" customFormat="1" hidden="1" outlineLevel="1">
      <c r="A2529" s="29"/>
      <c r="B2529" s="606">
        <v>400</v>
      </c>
      <c r="C2529" s="654" t="s">
        <v>2739</v>
      </c>
      <c r="D2529" s="109">
        <v>455</v>
      </c>
      <c r="E2529" s="147" t="s">
        <v>2791</v>
      </c>
      <c r="F2529" s="147" t="s">
        <v>2791</v>
      </c>
      <c r="G2529" s="904">
        <v>23</v>
      </c>
      <c r="H2529" s="32" t="s">
        <v>725</v>
      </c>
      <c r="I2529" s="348"/>
      <c r="J2529" s="521">
        <v>0</v>
      </c>
      <c r="K2529" s="58">
        <v>0</v>
      </c>
      <c r="L2529" s="199">
        <f t="shared" si="330"/>
        <v>0</v>
      </c>
      <c r="M2529" s="200">
        <f t="shared" si="331"/>
        <v>0</v>
      </c>
      <c r="O2529" s="77" t="b">
        <f t="shared" si="326"/>
        <v>0</v>
      </c>
      <c r="P2529" s="77" t="b">
        <f t="shared" si="327"/>
        <v>0</v>
      </c>
      <c r="Q2529" s="77" t="b">
        <f t="shared" si="328"/>
        <v>0</v>
      </c>
      <c r="R2529" s="77">
        <f t="shared" si="329"/>
        <v>0</v>
      </c>
      <c r="T2529" s="77">
        <v>2518</v>
      </c>
    </row>
    <row r="2530" spans="1:20" s="5" customFormat="1" hidden="1" outlineLevel="1">
      <c r="A2530" s="29"/>
      <c r="B2530" s="606">
        <v>400</v>
      </c>
      <c r="C2530" s="654" t="s">
        <v>2739</v>
      </c>
      <c r="D2530" s="109">
        <v>456</v>
      </c>
      <c r="E2530" s="147" t="s">
        <v>3373</v>
      </c>
      <c r="F2530" s="147" t="s">
        <v>3373</v>
      </c>
      <c r="G2530" s="904">
        <v>19</v>
      </c>
      <c r="H2530" s="32" t="s">
        <v>725</v>
      </c>
      <c r="I2530" s="348"/>
      <c r="J2530" s="521">
        <v>0</v>
      </c>
      <c r="K2530" s="58">
        <v>0</v>
      </c>
      <c r="L2530" s="199">
        <f t="shared" si="330"/>
        <v>0</v>
      </c>
      <c r="M2530" s="200">
        <f t="shared" si="331"/>
        <v>0</v>
      </c>
      <c r="O2530" s="77" t="b">
        <f t="shared" si="326"/>
        <v>0</v>
      </c>
      <c r="P2530" s="77" t="b">
        <f t="shared" si="327"/>
        <v>0</v>
      </c>
      <c r="Q2530" s="77" t="b">
        <f t="shared" si="328"/>
        <v>0</v>
      </c>
      <c r="R2530" s="77">
        <f t="shared" si="329"/>
        <v>0</v>
      </c>
      <c r="T2530" s="77">
        <v>2519</v>
      </c>
    </row>
    <row r="2531" spans="1:20" s="5" customFormat="1" hidden="1" outlineLevel="1">
      <c r="A2531" s="29"/>
      <c r="B2531" s="606">
        <v>400</v>
      </c>
      <c r="C2531" s="654" t="s">
        <v>2739</v>
      </c>
      <c r="D2531" s="109">
        <v>457</v>
      </c>
      <c r="E2531" s="147" t="s">
        <v>3374</v>
      </c>
      <c r="F2531" s="147" t="s">
        <v>3375</v>
      </c>
      <c r="G2531" s="904">
        <v>1</v>
      </c>
      <c r="H2531" s="32" t="s">
        <v>742</v>
      </c>
      <c r="I2531" s="348"/>
      <c r="J2531" s="521">
        <v>0</v>
      </c>
      <c r="K2531" s="58">
        <v>0</v>
      </c>
      <c r="L2531" s="199">
        <f t="shared" si="330"/>
        <v>0</v>
      </c>
      <c r="M2531" s="200">
        <f t="shared" si="331"/>
        <v>0</v>
      </c>
      <c r="O2531" s="77" t="b">
        <f t="shared" si="326"/>
        <v>0</v>
      </c>
      <c r="P2531" s="77" t="b">
        <f t="shared" si="327"/>
        <v>0</v>
      </c>
      <c r="Q2531" s="77" t="b">
        <f t="shared" si="328"/>
        <v>0</v>
      </c>
      <c r="R2531" s="77">
        <f t="shared" si="329"/>
        <v>0</v>
      </c>
      <c r="T2531" s="77">
        <v>2520</v>
      </c>
    </row>
    <row r="2532" spans="1:20" s="5" customFormat="1" hidden="1" outlineLevel="1">
      <c r="A2532" s="29"/>
      <c r="B2532" s="606">
        <v>400</v>
      </c>
      <c r="C2532" s="654" t="s">
        <v>2739</v>
      </c>
      <c r="D2532" s="109">
        <v>458</v>
      </c>
      <c r="E2532" s="147" t="s">
        <v>3168</v>
      </c>
      <c r="F2532" s="147" t="s">
        <v>3169</v>
      </c>
      <c r="G2532" s="904">
        <v>1</v>
      </c>
      <c r="H2532" s="32" t="s">
        <v>742</v>
      </c>
      <c r="I2532" s="348"/>
      <c r="J2532" s="521">
        <v>0</v>
      </c>
      <c r="K2532" s="58">
        <v>0</v>
      </c>
      <c r="L2532" s="199">
        <f t="shared" si="330"/>
        <v>0</v>
      </c>
      <c r="M2532" s="200">
        <f t="shared" si="331"/>
        <v>0</v>
      </c>
      <c r="O2532" s="77" t="b">
        <f t="shared" si="326"/>
        <v>0</v>
      </c>
      <c r="P2532" s="77" t="b">
        <f t="shared" si="327"/>
        <v>0</v>
      </c>
      <c r="Q2532" s="77" t="b">
        <f t="shared" si="328"/>
        <v>0</v>
      </c>
      <c r="R2532" s="77">
        <f t="shared" si="329"/>
        <v>0</v>
      </c>
      <c r="T2532" s="77">
        <v>2521</v>
      </c>
    </row>
    <row r="2533" spans="1:20" s="5" customFormat="1" hidden="1" outlineLevel="1">
      <c r="A2533" s="29"/>
      <c r="B2533" s="606">
        <v>400</v>
      </c>
      <c r="C2533" s="654" t="s">
        <v>2739</v>
      </c>
      <c r="D2533" s="109">
        <v>459</v>
      </c>
      <c r="E2533" s="147" t="s">
        <v>3374</v>
      </c>
      <c r="F2533" s="147" t="s">
        <v>3375</v>
      </c>
      <c r="G2533" s="904">
        <v>1</v>
      </c>
      <c r="H2533" s="32" t="s">
        <v>742</v>
      </c>
      <c r="I2533" s="348"/>
      <c r="J2533" s="521">
        <v>0</v>
      </c>
      <c r="K2533" s="58">
        <v>0</v>
      </c>
      <c r="L2533" s="199">
        <f t="shared" si="330"/>
        <v>0</v>
      </c>
      <c r="M2533" s="200">
        <f t="shared" si="331"/>
        <v>0</v>
      </c>
      <c r="O2533" s="77" t="b">
        <f t="shared" si="326"/>
        <v>0</v>
      </c>
      <c r="P2533" s="77" t="b">
        <f t="shared" si="327"/>
        <v>0</v>
      </c>
      <c r="Q2533" s="77" t="b">
        <f t="shared" si="328"/>
        <v>0</v>
      </c>
      <c r="R2533" s="77">
        <f t="shared" si="329"/>
        <v>0</v>
      </c>
      <c r="T2533" s="77">
        <v>2522</v>
      </c>
    </row>
    <row r="2534" spans="1:20" s="5" customFormat="1" hidden="1" outlineLevel="1">
      <c r="A2534" s="29"/>
      <c r="B2534" s="606">
        <v>400</v>
      </c>
      <c r="C2534" s="654" t="s">
        <v>2739</v>
      </c>
      <c r="D2534" s="109">
        <v>460</v>
      </c>
      <c r="E2534" s="147" t="s">
        <v>3376</v>
      </c>
      <c r="F2534" s="147" t="s">
        <v>3377</v>
      </c>
      <c r="G2534" s="904">
        <v>2</v>
      </c>
      <c r="H2534" s="32" t="s">
        <v>742</v>
      </c>
      <c r="I2534" s="348"/>
      <c r="J2534" s="521">
        <v>0</v>
      </c>
      <c r="K2534" s="58">
        <v>0</v>
      </c>
      <c r="L2534" s="199">
        <f t="shared" si="330"/>
        <v>0</v>
      </c>
      <c r="M2534" s="200">
        <f t="shared" si="331"/>
        <v>0</v>
      </c>
      <c r="O2534" s="77" t="b">
        <f t="shared" si="326"/>
        <v>0</v>
      </c>
      <c r="P2534" s="77" t="b">
        <f t="shared" si="327"/>
        <v>0</v>
      </c>
      <c r="Q2534" s="77" t="b">
        <f t="shared" si="328"/>
        <v>0</v>
      </c>
      <c r="R2534" s="77">
        <f t="shared" si="329"/>
        <v>0</v>
      </c>
      <c r="T2534" s="77">
        <v>2523</v>
      </c>
    </row>
    <row r="2535" spans="1:20" s="5" customFormat="1" hidden="1" outlineLevel="1">
      <c r="A2535" s="29"/>
      <c r="B2535" s="606">
        <v>400</v>
      </c>
      <c r="C2535" s="654" t="s">
        <v>2739</v>
      </c>
      <c r="D2535" s="109">
        <v>461</v>
      </c>
      <c r="E2535" s="147" t="s">
        <v>3378</v>
      </c>
      <c r="F2535" s="147" t="s">
        <v>3379</v>
      </c>
      <c r="G2535" s="904">
        <v>1</v>
      </c>
      <c r="H2535" s="32" t="s">
        <v>742</v>
      </c>
      <c r="I2535" s="348"/>
      <c r="J2535" s="521">
        <v>0</v>
      </c>
      <c r="K2535" s="58">
        <v>0</v>
      </c>
      <c r="L2535" s="199">
        <f t="shared" si="330"/>
        <v>0</v>
      </c>
      <c r="M2535" s="200">
        <f t="shared" si="331"/>
        <v>0</v>
      </c>
      <c r="O2535" s="77" t="b">
        <f t="shared" si="326"/>
        <v>0</v>
      </c>
      <c r="P2535" s="77" t="b">
        <f t="shared" si="327"/>
        <v>0</v>
      </c>
      <c r="Q2535" s="77" t="b">
        <f t="shared" si="328"/>
        <v>0</v>
      </c>
      <c r="R2535" s="77">
        <f t="shared" si="329"/>
        <v>0</v>
      </c>
      <c r="T2535" s="77">
        <v>2524</v>
      </c>
    </row>
    <row r="2536" spans="1:20" s="5" customFormat="1" hidden="1" outlineLevel="1">
      <c r="A2536" s="29"/>
      <c r="B2536" s="606">
        <v>400</v>
      </c>
      <c r="C2536" s="654" t="s">
        <v>2739</v>
      </c>
      <c r="D2536" s="109">
        <v>462</v>
      </c>
      <c r="E2536" s="147" t="s">
        <v>3378</v>
      </c>
      <c r="F2536" s="147" t="s">
        <v>3379</v>
      </c>
      <c r="G2536" s="904">
        <v>1</v>
      </c>
      <c r="H2536" s="32" t="s">
        <v>742</v>
      </c>
      <c r="I2536" s="348"/>
      <c r="J2536" s="521">
        <v>0</v>
      </c>
      <c r="K2536" s="58">
        <v>0</v>
      </c>
      <c r="L2536" s="199">
        <f t="shared" si="330"/>
        <v>0</v>
      </c>
      <c r="M2536" s="200">
        <f t="shared" si="331"/>
        <v>0</v>
      </c>
      <c r="O2536" s="77" t="b">
        <f t="shared" si="326"/>
        <v>0</v>
      </c>
      <c r="P2536" s="77" t="b">
        <f t="shared" si="327"/>
        <v>0</v>
      </c>
      <c r="Q2536" s="77" t="b">
        <f t="shared" si="328"/>
        <v>0</v>
      </c>
      <c r="R2536" s="77">
        <f t="shared" si="329"/>
        <v>0</v>
      </c>
      <c r="T2536" s="77">
        <v>2525</v>
      </c>
    </row>
    <row r="2537" spans="1:20" s="5" customFormat="1" hidden="1" outlineLevel="1">
      <c r="A2537" s="29"/>
      <c r="B2537" s="606">
        <v>400</v>
      </c>
      <c r="C2537" s="654" t="s">
        <v>2739</v>
      </c>
      <c r="D2537" s="109">
        <v>463</v>
      </c>
      <c r="E2537" s="147" t="s">
        <v>3378</v>
      </c>
      <c r="F2537" s="147" t="s">
        <v>3379</v>
      </c>
      <c r="G2537" s="904">
        <v>1</v>
      </c>
      <c r="H2537" s="32" t="s">
        <v>742</v>
      </c>
      <c r="I2537" s="348"/>
      <c r="J2537" s="521">
        <v>0</v>
      </c>
      <c r="K2537" s="58">
        <v>0</v>
      </c>
      <c r="L2537" s="199">
        <f t="shared" si="330"/>
        <v>0</v>
      </c>
      <c r="M2537" s="200">
        <f t="shared" si="331"/>
        <v>0</v>
      </c>
      <c r="O2537" s="77" t="b">
        <f t="shared" si="326"/>
        <v>0</v>
      </c>
      <c r="P2537" s="77" t="b">
        <f t="shared" si="327"/>
        <v>0</v>
      </c>
      <c r="Q2537" s="77" t="b">
        <f t="shared" si="328"/>
        <v>0</v>
      </c>
      <c r="R2537" s="77">
        <f t="shared" si="329"/>
        <v>0</v>
      </c>
      <c r="T2537" s="77">
        <v>2526</v>
      </c>
    </row>
    <row r="2538" spans="1:20" s="5" customFormat="1" hidden="1" outlineLevel="1">
      <c r="A2538" s="29"/>
      <c r="B2538" s="606">
        <v>400</v>
      </c>
      <c r="C2538" s="654" t="s">
        <v>2739</v>
      </c>
      <c r="D2538" s="109">
        <v>464</v>
      </c>
      <c r="E2538" s="147" t="s">
        <v>2819</v>
      </c>
      <c r="F2538" s="147" t="s">
        <v>2820</v>
      </c>
      <c r="G2538" s="904">
        <v>2</v>
      </c>
      <c r="H2538" s="32" t="s">
        <v>742</v>
      </c>
      <c r="I2538" s="348"/>
      <c r="J2538" s="521">
        <v>0</v>
      </c>
      <c r="K2538" s="58">
        <v>0</v>
      </c>
      <c r="L2538" s="199">
        <f t="shared" si="330"/>
        <v>0</v>
      </c>
      <c r="M2538" s="200">
        <f t="shared" si="331"/>
        <v>0</v>
      </c>
      <c r="O2538" s="77" t="b">
        <f t="shared" si="326"/>
        <v>0</v>
      </c>
      <c r="P2538" s="77" t="b">
        <f t="shared" si="327"/>
        <v>0</v>
      </c>
      <c r="Q2538" s="77" t="b">
        <f t="shared" si="328"/>
        <v>0</v>
      </c>
      <c r="R2538" s="77">
        <f t="shared" si="329"/>
        <v>0</v>
      </c>
      <c r="T2538" s="77">
        <v>2527</v>
      </c>
    </row>
    <row r="2539" spans="1:20" s="5" customFormat="1" hidden="1" outlineLevel="1">
      <c r="A2539" s="29"/>
      <c r="B2539" s="606">
        <v>400</v>
      </c>
      <c r="C2539" s="654" t="s">
        <v>2739</v>
      </c>
      <c r="D2539" s="109">
        <v>465</v>
      </c>
      <c r="E2539" s="147" t="s">
        <v>2837</v>
      </c>
      <c r="F2539" s="147" t="s">
        <v>2838</v>
      </c>
      <c r="G2539" s="904">
        <v>1</v>
      </c>
      <c r="H2539" s="32" t="s">
        <v>742</v>
      </c>
      <c r="I2539" s="348"/>
      <c r="J2539" s="521">
        <v>0</v>
      </c>
      <c r="K2539" s="58">
        <v>0</v>
      </c>
      <c r="L2539" s="199">
        <f t="shared" si="330"/>
        <v>0</v>
      </c>
      <c r="M2539" s="200">
        <f t="shared" si="331"/>
        <v>0</v>
      </c>
      <c r="O2539" s="77" t="b">
        <f t="shared" si="326"/>
        <v>0</v>
      </c>
      <c r="P2539" s="77" t="b">
        <f t="shared" si="327"/>
        <v>0</v>
      </c>
      <c r="Q2539" s="77" t="b">
        <f t="shared" si="328"/>
        <v>0</v>
      </c>
      <c r="R2539" s="77">
        <f t="shared" si="329"/>
        <v>0</v>
      </c>
      <c r="T2539" s="77">
        <v>2528</v>
      </c>
    </row>
    <row r="2540" spans="1:20" s="5" customFormat="1" hidden="1" outlineLevel="1">
      <c r="A2540" s="29"/>
      <c r="B2540" s="606">
        <v>400</v>
      </c>
      <c r="C2540" s="654" t="s">
        <v>2739</v>
      </c>
      <c r="D2540" s="109">
        <v>466</v>
      </c>
      <c r="E2540" s="147" t="s">
        <v>3380</v>
      </c>
      <c r="F2540" s="147" t="s">
        <v>3381</v>
      </c>
      <c r="G2540" s="904">
        <v>1</v>
      </c>
      <c r="H2540" s="32" t="s">
        <v>742</v>
      </c>
      <c r="I2540" s="348"/>
      <c r="J2540" s="521">
        <v>0</v>
      </c>
      <c r="K2540" s="58">
        <v>0</v>
      </c>
      <c r="L2540" s="199">
        <f t="shared" si="330"/>
        <v>0</v>
      </c>
      <c r="M2540" s="200">
        <f t="shared" si="331"/>
        <v>0</v>
      </c>
      <c r="O2540" s="77" t="b">
        <f t="shared" si="326"/>
        <v>0</v>
      </c>
      <c r="P2540" s="77" t="b">
        <f t="shared" si="327"/>
        <v>0</v>
      </c>
      <c r="Q2540" s="77" t="b">
        <f t="shared" si="328"/>
        <v>0</v>
      </c>
      <c r="R2540" s="77">
        <f t="shared" si="329"/>
        <v>0</v>
      </c>
      <c r="T2540" s="77">
        <v>2529</v>
      </c>
    </row>
    <row r="2541" spans="1:20" s="5" customFormat="1" hidden="1" outlineLevel="1">
      <c r="A2541" s="29"/>
      <c r="B2541" s="606">
        <v>400</v>
      </c>
      <c r="C2541" s="654" t="s">
        <v>2739</v>
      </c>
      <c r="D2541" s="109">
        <v>467</v>
      </c>
      <c r="E2541" s="147" t="s">
        <v>2843</v>
      </c>
      <c r="F2541" s="147" t="s">
        <v>2844</v>
      </c>
      <c r="G2541" s="904">
        <v>1</v>
      </c>
      <c r="H2541" s="32" t="s">
        <v>742</v>
      </c>
      <c r="I2541" s="348"/>
      <c r="J2541" s="521">
        <v>0</v>
      </c>
      <c r="K2541" s="58">
        <v>0</v>
      </c>
      <c r="L2541" s="199">
        <f t="shared" si="330"/>
        <v>0</v>
      </c>
      <c r="M2541" s="200">
        <f t="shared" si="331"/>
        <v>0</v>
      </c>
      <c r="O2541" s="77" t="b">
        <f t="shared" si="326"/>
        <v>0</v>
      </c>
      <c r="P2541" s="77" t="b">
        <f t="shared" si="327"/>
        <v>0</v>
      </c>
      <c r="Q2541" s="77" t="b">
        <f t="shared" si="328"/>
        <v>0</v>
      </c>
      <c r="R2541" s="77">
        <f t="shared" si="329"/>
        <v>0</v>
      </c>
      <c r="T2541" s="77">
        <v>2530</v>
      </c>
    </row>
    <row r="2542" spans="1:20" s="5" customFormat="1" hidden="1" outlineLevel="1">
      <c r="A2542" s="29"/>
      <c r="B2542" s="606">
        <v>400</v>
      </c>
      <c r="C2542" s="654" t="s">
        <v>2739</v>
      </c>
      <c r="D2542" s="109">
        <v>468</v>
      </c>
      <c r="E2542" s="147" t="s">
        <v>3176</v>
      </c>
      <c r="F2542" s="147" t="s">
        <v>3177</v>
      </c>
      <c r="G2542" s="904">
        <v>2</v>
      </c>
      <c r="H2542" s="32" t="s">
        <v>742</v>
      </c>
      <c r="I2542" s="348"/>
      <c r="J2542" s="521">
        <v>0</v>
      </c>
      <c r="K2542" s="58">
        <v>0</v>
      </c>
      <c r="L2542" s="199">
        <f t="shared" si="330"/>
        <v>0</v>
      </c>
      <c r="M2542" s="200">
        <f t="shared" si="331"/>
        <v>0</v>
      </c>
      <c r="O2542" s="77" t="b">
        <f t="shared" si="326"/>
        <v>0</v>
      </c>
      <c r="P2542" s="77" t="b">
        <f t="shared" si="327"/>
        <v>0</v>
      </c>
      <c r="Q2542" s="77" t="b">
        <f t="shared" si="328"/>
        <v>0</v>
      </c>
      <c r="R2542" s="77">
        <f t="shared" si="329"/>
        <v>0</v>
      </c>
      <c r="T2542" s="77">
        <v>2531</v>
      </c>
    </row>
    <row r="2543" spans="1:20" s="5" customFormat="1" hidden="1" outlineLevel="1">
      <c r="A2543" s="29"/>
      <c r="B2543" s="606">
        <v>400</v>
      </c>
      <c r="C2543" s="654" t="s">
        <v>2739</v>
      </c>
      <c r="D2543" s="109">
        <v>469</v>
      </c>
      <c r="E2543" s="147" t="s">
        <v>3382</v>
      </c>
      <c r="F2543" s="147" t="s">
        <v>3383</v>
      </c>
      <c r="G2543" s="904">
        <v>1</v>
      </c>
      <c r="H2543" s="32" t="s">
        <v>742</v>
      </c>
      <c r="I2543" s="348"/>
      <c r="J2543" s="521">
        <v>0</v>
      </c>
      <c r="K2543" s="58">
        <v>0</v>
      </c>
      <c r="L2543" s="199">
        <f t="shared" si="330"/>
        <v>0</v>
      </c>
      <c r="M2543" s="200">
        <f t="shared" si="331"/>
        <v>0</v>
      </c>
      <c r="O2543" s="77" t="b">
        <f t="shared" si="326"/>
        <v>0</v>
      </c>
      <c r="P2543" s="77" t="b">
        <f t="shared" si="327"/>
        <v>0</v>
      </c>
      <c r="Q2543" s="77" t="b">
        <f t="shared" si="328"/>
        <v>0</v>
      </c>
      <c r="R2543" s="77">
        <f t="shared" si="329"/>
        <v>0</v>
      </c>
      <c r="T2543" s="77">
        <v>2532</v>
      </c>
    </row>
    <row r="2544" spans="1:20" s="5" customFormat="1" hidden="1" outlineLevel="1">
      <c r="A2544" s="29"/>
      <c r="B2544" s="606">
        <v>400</v>
      </c>
      <c r="C2544" s="654" t="s">
        <v>2739</v>
      </c>
      <c r="D2544" s="109">
        <v>470</v>
      </c>
      <c r="E2544" s="147" t="s">
        <v>3384</v>
      </c>
      <c r="F2544" s="147" t="s">
        <v>3385</v>
      </c>
      <c r="G2544" s="904">
        <v>1</v>
      </c>
      <c r="H2544" s="32" t="s">
        <v>742</v>
      </c>
      <c r="I2544" s="348"/>
      <c r="J2544" s="521">
        <v>0</v>
      </c>
      <c r="K2544" s="58">
        <v>0</v>
      </c>
      <c r="L2544" s="199">
        <f t="shared" si="330"/>
        <v>0</v>
      </c>
      <c r="M2544" s="200">
        <f t="shared" si="331"/>
        <v>0</v>
      </c>
      <c r="O2544" s="77" t="b">
        <f t="shared" si="326"/>
        <v>0</v>
      </c>
      <c r="P2544" s="77" t="b">
        <f t="shared" si="327"/>
        <v>0</v>
      </c>
      <c r="Q2544" s="77" t="b">
        <f t="shared" si="328"/>
        <v>0</v>
      </c>
      <c r="R2544" s="77">
        <f t="shared" si="329"/>
        <v>0</v>
      </c>
      <c r="T2544" s="77">
        <v>2533</v>
      </c>
    </row>
    <row r="2545" spans="1:20" s="5" customFormat="1" hidden="1" outlineLevel="1">
      <c r="A2545" s="29"/>
      <c r="B2545" s="606">
        <v>400</v>
      </c>
      <c r="C2545" s="654" t="s">
        <v>2739</v>
      </c>
      <c r="D2545" s="109">
        <v>471</v>
      </c>
      <c r="E2545" s="148" t="s">
        <v>3386</v>
      </c>
      <c r="F2545" s="148" t="s">
        <v>3387</v>
      </c>
      <c r="G2545" s="904"/>
      <c r="H2545" s="32"/>
      <c r="I2545" s="348"/>
      <c r="J2545" s="521"/>
      <c r="K2545" s="58"/>
      <c r="L2545" s="58"/>
      <c r="M2545" s="522"/>
      <c r="O2545" s="77" t="b">
        <f t="shared" si="326"/>
        <v>0</v>
      </c>
      <c r="P2545" s="77" t="b">
        <f t="shared" si="327"/>
        <v>1</v>
      </c>
      <c r="Q2545" s="77" t="b">
        <f t="shared" si="328"/>
        <v>1</v>
      </c>
      <c r="R2545" s="77" t="str">
        <f t="shared" si="329"/>
        <v>!!!</v>
      </c>
      <c r="T2545" s="77">
        <v>2534</v>
      </c>
    </row>
    <row r="2546" spans="1:20" s="5" customFormat="1" hidden="1" outlineLevel="1">
      <c r="A2546" s="29"/>
      <c r="B2546" s="606">
        <v>400</v>
      </c>
      <c r="C2546" s="654" t="s">
        <v>2739</v>
      </c>
      <c r="D2546" s="109">
        <v>472</v>
      </c>
      <c r="E2546" s="147" t="s">
        <v>2784</v>
      </c>
      <c r="F2546" s="147" t="s">
        <v>2784</v>
      </c>
      <c r="G2546" s="904">
        <v>9</v>
      </c>
      <c r="H2546" s="32" t="s">
        <v>725</v>
      </c>
      <c r="I2546" s="348"/>
      <c r="J2546" s="521">
        <v>0</v>
      </c>
      <c r="K2546" s="58">
        <v>0</v>
      </c>
      <c r="L2546" s="199">
        <f t="shared" ref="L2546:L2577" si="332">J2546+K2546</f>
        <v>0</v>
      </c>
      <c r="M2546" s="200">
        <f t="shared" ref="M2546:M2577" si="333">L2546*(G2546+I2546)</f>
        <v>0</v>
      </c>
      <c r="O2546" s="77" t="b">
        <f t="shared" si="326"/>
        <v>0</v>
      </c>
      <c r="P2546" s="77" t="b">
        <f t="shared" si="327"/>
        <v>0</v>
      </c>
      <c r="Q2546" s="77" t="b">
        <f t="shared" si="328"/>
        <v>0</v>
      </c>
      <c r="R2546" s="77">
        <f t="shared" si="329"/>
        <v>0</v>
      </c>
      <c r="T2546" s="77">
        <v>2535</v>
      </c>
    </row>
    <row r="2547" spans="1:20" s="5" customFormat="1" hidden="1" outlineLevel="1">
      <c r="A2547" s="29"/>
      <c r="B2547" s="606">
        <v>400</v>
      </c>
      <c r="C2547" s="654" t="s">
        <v>2739</v>
      </c>
      <c r="D2547" s="109">
        <v>473</v>
      </c>
      <c r="E2547" s="147" t="s">
        <v>2785</v>
      </c>
      <c r="F2547" s="147" t="s">
        <v>2785</v>
      </c>
      <c r="G2547" s="904">
        <v>27</v>
      </c>
      <c r="H2547" s="32" t="s">
        <v>725</v>
      </c>
      <c r="I2547" s="348"/>
      <c r="J2547" s="521">
        <v>0</v>
      </c>
      <c r="K2547" s="58">
        <v>0</v>
      </c>
      <c r="L2547" s="199">
        <f t="shared" si="332"/>
        <v>0</v>
      </c>
      <c r="M2547" s="200">
        <f t="shared" si="333"/>
        <v>0</v>
      </c>
      <c r="O2547" s="77" t="b">
        <f t="shared" si="326"/>
        <v>0</v>
      </c>
      <c r="P2547" s="77" t="b">
        <f t="shared" si="327"/>
        <v>0</v>
      </c>
      <c r="Q2547" s="77" t="b">
        <f t="shared" si="328"/>
        <v>0</v>
      </c>
      <c r="R2547" s="77">
        <f t="shared" si="329"/>
        <v>0</v>
      </c>
      <c r="T2547" s="77">
        <v>2536</v>
      </c>
    </row>
    <row r="2548" spans="1:20" s="5" customFormat="1" hidden="1" outlineLevel="1">
      <c r="A2548" s="29"/>
      <c r="B2548" s="606">
        <v>400</v>
      </c>
      <c r="C2548" s="654" t="s">
        <v>2739</v>
      </c>
      <c r="D2548" s="109">
        <v>474</v>
      </c>
      <c r="E2548" s="147" t="s">
        <v>3388</v>
      </c>
      <c r="F2548" s="147" t="s">
        <v>3388</v>
      </c>
      <c r="G2548" s="904">
        <v>4</v>
      </c>
      <c r="H2548" s="32" t="s">
        <v>725</v>
      </c>
      <c r="I2548" s="348"/>
      <c r="J2548" s="521">
        <v>0</v>
      </c>
      <c r="K2548" s="58">
        <v>0</v>
      </c>
      <c r="L2548" s="199">
        <f t="shared" si="332"/>
        <v>0</v>
      </c>
      <c r="M2548" s="200">
        <f t="shared" si="333"/>
        <v>0</v>
      </c>
      <c r="O2548" s="77" t="b">
        <f t="shared" si="326"/>
        <v>0</v>
      </c>
      <c r="P2548" s="77" t="b">
        <f t="shared" si="327"/>
        <v>0</v>
      </c>
      <c r="Q2548" s="77" t="b">
        <f t="shared" si="328"/>
        <v>0</v>
      </c>
      <c r="R2548" s="77">
        <f t="shared" si="329"/>
        <v>0</v>
      </c>
      <c r="T2548" s="77">
        <v>2537</v>
      </c>
    </row>
    <row r="2549" spans="1:20" s="5" customFormat="1" hidden="1" outlineLevel="1">
      <c r="A2549" s="29"/>
      <c r="B2549" s="606">
        <v>400</v>
      </c>
      <c r="C2549" s="654" t="s">
        <v>2739</v>
      </c>
      <c r="D2549" s="109">
        <v>475</v>
      </c>
      <c r="E2549" s="147" t="s">
        <v>2786</v>
      </c>
      <c r="F2549" s="147" t="s">
        <v>2786</v>
      </c>
      <c r="G2549" s="904">
        <v>29</v>
      </c>
      <c r="H2549" s="32" t="s">
        <v>725</v>
      </c>
      <c r="I2549" s="348"/>
      <c r="J2549" s="521">
        <v>0</v>
      </c>
      <c r="K2549" s="58">
        <v>0</v>
      </c>
      <c r="L2549" s="199">
        <f t="shared" si="332"/>
        <v>0</v>
      </c>
      <c r="M2549" s="200">
        <f t="shared" si="333"/>
        <v>0</v>
      </c>
      <c r="O2549" s="77" t="b">
        <f t="shared" si="326"/>
        <v>0</v>
      </c>
      <c r="P2549" s="77" t="b">
        <f t="shared" si="327"/>
        <v>0</v>
      </c>
      <c r="Q2549" s="77" t="b">
        <f t="shared" si="328"/>
        <v>0</v>
      </c>
      <c r="R2549" s="77">
        <f t="shared" si="329"/>
        <v>0</v>
      </c>
      <c r="T2549" s="77">
        <v>2538</v>
      </c>
    </row>
    <row r="2550" spans="1:20" s="5" customFormat="1" hidden="1" outlineLevel="1">
      <c r="A2550" s="29"/>
      <c r="B2550" s="606">
        <v>400</v>
      </c>
      <c r="C2550" s="654" t="s">
        <v>2739</v>
      </c>
      <c r="D2550" s="109">
        <v>476</v>
      </c>
      <c r="E2550" s="147" t="s">
        <v>2787</v>
      </c>
      <c r="F2550" s="147" t="s">
        <v>2787</v>
      </c>
      <c r="G2550" s="904">
        <v>66</v>
      </c>
      <c r="H2550" s="32" t="s">
        <v>725</v>
      </c>
      <c r="I2550" s="348"/>
      <c r="J2550" s="521">
        <v>0</v>
      </c>
      <c r="K2550" s="58">
        <v>0</v>
      </c>
      <c r="L2550" s="199">
        <f t="shared" si="332"/>
        <v>0</v>
      </c>
      <c r="M2550" s="200">
        <f t="shared" si="333"/>
        <v>0</v>
      </c>
      <c r="O2550" s="77" t="b">
        <f t="shared" si="326"/>
        <v>0</v>
      </c>
      <c r="P2550" s="77" t="b">
        <f t="shared" si="327"/>
        <v>0</v>
      </c>
      <c r="Q2550" s="77" t="b">
        <f t="shared" si="328"/>
        <v>0</v>
      </c>
      <c r="R2550" s="77">
        <f t="shared" si="329"/>
        <v>0</v>
      </c>
      <c r="T2550" s="77">
        <v>2539</v>
      </c>
    </row>
    <row r="2551" spans="1:20" s="5" customFormat="1" hidden="1" outlineLevel="1">
      <c r="A2551" s="29"/>
      <c r="B2551" s="606">
        <v>400</v>
      </c>
      <c r="C2551" s="654" t="s">
        <v>2739</v>
      </c>
      <c r="D2551" s="109">
        <v>477</v>
      </c>
      <c r="E2551" s="147" t="s">
        <v>2788</v>
      </c>
      <c r="F2551" s="147" t="s">
        <v>2788</v>
      </c>
      <c r="G2551" s="904">
        <v>30</v>
      </c>
      <c r="H2551" s="32" t="s">
        <v>725</v>
      </c>
      <c r="I2551" s="348"/>
      <c r="J2551" s="521">
        <v>0</v>
      </c>
      <c r="K2551" s="58">
        <v>0</v>
      </c>
      <c r="L2551" s="199">
        <f t="shared" si="332"/>
        <v>0</v>
      </c>
      <c r="M2551" s="200">
        <f t="shared" si="333"/>
        <v>0</v>
      </c>
      <c r="O2551" s="77" t="b">
        <f t="shared" si="326"/>
        <v>0</v>
      </c>
      <c r="P2551" s="77" t="b">
        <f t="shared" si="327"/>
        <v>0</v>
      </c>
      <c r="Q2551" s="77" t="b">
        <f t="shared" si="328"/>
        <v>0</v>
      </c>
      <c r="R2551" s="77">
        <f t="shared" si="329"/>
        <v>0</v>
      </c>
      <c r="T2551" s="77">
        <v>2540</v>
      </c>
    </row>
    <row r="2552" spans="1:20" s="5" customFormat="1" hidden="1" outlineLevel="1">
      <c r="A2552" s="29"/>
      <c r="B2552" s="606">
        <v>400</v>
      </c>
      <c r="C2552" s="654" t="s">
        <v>2739</v>
      </c>
      <c r="D2552" s="109">
        <v>478</v>
      </c>
      <c r="E2552" s="147" t="s">
        <v>2789</v>
      </c>
      <c r="F2552" s="147" t="s">
        <v>2789</v>
      </c>
      <c r="G2552" s="904">
        <v>11</v>
      </c>
      <c r="H2552" s="32" t="s">
        <v>725</v>
      </c>
      <c r="I2552" s="348"/>
      <c r="J2552" s="521">
        <v>0</v>
      </c>
      <c r="K2552" s="58">
        <v>0</v>
      </c>
      <c r="L2552" s="199">
        <f t="shared" si="332"/>
        <v>0</v>
      </c>
      <c r="M2552" s="200">
        <f t="shared" si="333"/>
        <v>0</v>
      </c>
      <c r="O2552" s="77" t="b">
        <f t="shared" si="326"/>
        <v>0</v>
      </c>
      <c r="P2552" s="77" t="b">
        <f t="shared" si="327"/>
        <v>0</v>
      </c>
      <c r="Q2552" s="77" t="b">
        <f t="shared" si="328"/>
        <v>0</v>
      </c>
      <c r="R2552" s="77">
        <f t="shared" si="329"/>
        <v>0</v>
      </c>
      <c r="T2552" s="77">
        <v>2541</v>
      </c>
    </row>
    <row r="2553" spans="1:20" s="5" customFormat="1" hidden="1" outlineLevel="1">
      <c r="A2553" s="29"/>
      <c r="B2553" s="606">
        <v>400</v>
      </c>
      <c r="C2553" s="654" t="s">
        <v>2739</v>
      </c>
      <c r="D2553" s="109">
        <v>479</v>
      </c>
      <c r="E2553" s="147" t="s">
        <v>2790</v>
      </c>
      <c r="F2553" s="147" t="s">
        <v>2790</v>
      </c>
      <c r="G2553" s="904">
        <v>5</v>
      </c>
      <c r="H2553" s="32" t="s">
        <v>725</v>
      </c>
      <c r="I2553" s="348"/>
      <c r="J2553" s="521">
        <v>0</v>
      </c>
      <c r="K2553" s="58">
        <v>0</v>
      </c>
      <c r="L2553" s="199">
        <f t="shared" si="332"/>
        <v>0</v>
      </c>
      <c r="M2553" s="200">
        <f t="shared" si="333"/>
        <v>0</v>
      </c>
      <c r="O2553" s="77" t="b">
        <f t="shared" si="326"/>
        <v>0</v>
      </c>
      <c r="P2553" s="77" t="b">
        <f t="shared" si="327"/>
        <v>0</v>
      </c>
      <c r="Q2553" s="77" t="b">
        <f t="shared" si="328"/>
        <v>0</v>
      </c>
      <c r="R2553" s="77">
        <f t="shared" si="329"/>
        <v>0</v>
      </c>
      <c r="T2553" s="77">
        <v>2542</v>
      </c>
    </row>
    <row r="2554" spans="1:20" s="5" customFormat="1" hidden="1" outlineLevel="1">
      <c r="A2554" s="29"/>
      <c r="B2554" s="606">
        <v>400</v>
      </c>
      <c r="C2554" s="654" t="s">
        <v>2739</v>
      </c>
      <c r="D2554" s="109">
        <v>480</v>
      </c>
      <c r="E2554" s="147" t="s">
        <v>2794</v>
      </c>
      <c r="F2554" s="147" t="s">
        <v>2794</v>
      </c>
      <c r="G2554" s="904">
        <v>2</v>
      </c>
      <c r="H2554" s="32" t="s">
        <v>725</v>
      </c>
      <c r="I2554" s="348"/>
      <c r="J2554" s="521">
        <v>0</v>
      </c>
      <c r="K2554" s="58">
        <v>0</v>
      </c>
      <c r="L2554" s="199">
        <f t="shared" si="332"/>
        <v>0</v>
      </c>
      <c r="M2554" s="200">
        <f t="shared" si="333"/>
        <v>0</v>
      </c>
      <c r="O2554" s="77" t="b">
        <f t="shared" si="326"/>
        <v>0</v>
      </c>
      <c r="P2554" s="77" t="b">
        <f t="shared" si="327"/>
        <v>0</v>
      </c>
      <c r="Q2554" s="77" t="b">
        <f t="shared" si="328"/>
        <v>0</v>
      </c>
      <c r="R2554" s="77">
        <f t="shared" si="329"/>
        <v>0</v>
      </c>
      <c r="T2554" s="77">
        <v>2543</v>
      </c>
    </row>
    <row r="2555" spans="1:20" s="5" customFormat="1" hidden="1" outlineLevel="1">
      <c r="A2555" s="29"/>
      <c r="B2555" s="606">
        <v>400</v>
      </c>
      <c r="C2555" s="654" t="s">
        <v>2739</v>
      </c>
      <c r="D2555" s="109">
        <v>481</v>
      </c>
      <c r="E2555" s="147" t="s">
        <v>3215</v>
      </c>
      <c r="F2555" s="147" t="s">
        <v>3216</v>
      </c>
      <c r="G2555" s="904">
        <v>2</v>
      </c>
      <c r="H2555" s="32" t="s">
        <v>742</v>
      </c>
      <c r="I2555" s="348"/>
      <c r="J2555" s="521">
        <v>0</v>
      </c>
      <c r="K2555" s="58">
        <v>0</v>
      </c>
      <c r="L2555" s="199">
        <f t="shared" si="332"/>
        <v>0</v>
      </c>
      <c r="M2555" s="200">
        <f t="shared" si="333"/>
        <v>0</v>
      </c>
      <c r="O2555" s="77" t="b">
        <f t="shared" si="326"/>
        <v>0</v>
      </c>
      <c r="P2555" s="77" t="b">
        <f t="shared" si="327"/>
        <v>0</v>
      </c>
      <c r="Q2555" s="77" t="b">
        <f t="shared" si="328"/>
        <v>0</v>
      </c>
      <c r="R2555" s="77">
        <f t="shared" si="329"/>
        <v>0</v>
      </c>
      <c r="T2555" s="77">
        <v>2544</v>
      </c>
    </row>
    <row r="2556" spans="1:20" s="5" customFormat="1" hidden="1" outlineLevel="1">
      <c r="A2556" s="29"/>
      <c r="B2556" s="606">
        <v>400</v>
      </c>
      <c r="C2556" s="654" t="s">
        <v>2739</v>
      </c>
      <c r="D2556" s="109">
        <v>482</v>
      </c>
      <c r="E2556" s="147" t="s">
        <v>3168</v>
      </c>
      <c r="F2556" s="147" t="s">
        <v>3169</v>
      </c>
      <c r="G2556" s="904">
        <v>1</v>
      </c>
      <c r="H2556" s="32" t="s">
        <v>742</v>
      </c>
      <c r="I2556" s="348"/>
      <c r="J2556" s="521">
        <v>0</v>
      </c>
      <c r="K2556" s="58">
        <v>0</v>
      </c>
      <c r="L2556" s="199">
        <f t="shared" si="332"/>
        <v>0</v>
      </c>
      <c r="M2556" s="200">
        <f t="shared" si="333"/>
        <v>0</v>
      </c>
      <c r="O2556" s="77" t="b">
        <f t="shared" si="326"/>
        <v>0</v>
      </c>
      <c r="P2556" s="77" t="b">
        <f t="shared" si="327"/>
        <v>0</v>
      </c>
      <c r="Q2556" s="77" t="b">
        <f t="shared" si="328"/>
        <v>0</v>
      </c>
      <c r="R2556" s="77">
        <f t="shared" si="329"/>
        <v>0</v>
      </c>
      <c r="T2556" s="77">
        <v>2545</v>
      </c>
    </row>
    <row r="2557" spans="1:20" s="5" customFormat="1" hidden="1" outlineLevel="1">
      <c r="A2557" s="29"/>
      <c r="B2557" s="606">
        <v>400</v>
      </c>
      <c r="C2557" s="654" t="s">
        <v>2739</v>
      </c>
      <c r="D2557" s="109">
        <v>483</v>
      </c>
      <c r="E2557" s="147" t="s">
        <v>3389</v>
      </c>
      <c r="F2557" s="147" t="s">
        <v>3390</v>
      </c>
      <c r="G2557" s="904">
        <v>1</v>
      </c>
      <c r="H2557" s="32" t="s">
        <v>742</v>
      </c>
      <c r="I2557" s="348"/>
      <c r="J2557" s="521">
        <v>0</v>
      </c>
      <c r="K2557" s="58">
        <v>0</v>
      </c>
      <c r="L2557" s="199">
        <f t="shared" si="332"/>
        <v>0</v>
      </c>
      <c r="M2557" s="200">
        <f t="shared" si="333"/>
        <v>0</v>
      </c>
      <c r="O2557" s="77" t="b">
        <f t="shared" si="326"/>
        <v>0</v>
      </c>
      <c r="P2557" s="77" t="b">
        <f t="shared" si="327"/>
        <v>0</v>
      </c>
      <c r="Q2557" s="77" t="b">
        <f t="shared" si="328"/>
        <v>0</v>
      </c>
      <c r="R2557" s="77">
        <f t="shared" si="329"/>
        <v>0</v>
      </c>
      <c r="T2557" s="77">
        <v>2546</v>
      </c>
    </row>
    <row r="2558" spans="1:20" s="5" customFormat="1" hidden="1" outlineLevel="1">
      <c r="A2558" s="29"/>
      <c r="B2558" s="606">
        <v>400</v>
      </c>
      <c r="C2558" s="654" t="s">
        <v>2739</v>
      </c>
      <c r="D2558" s="109">
        <v>484</v>
      </c>
      <c r="E2558" s="147" t="s">
        <v>3391</v>
      </c>
      <c r="F2558" s="147" t="s">
        <v>3392</v>
      </c>
      <c r="G2558" s="904">
        <v>1</v>
      </c>
      <c r="H2558" s="32" t="s">
        <v>742</v>
      </c>
      <c r="I2558" s="348"/>
      <c r="J2558" s="521">
        <v>0</v>
      </c>
      <c r="K2558" s="58">
        <v>0</v>
      </c>
      <c r="L2558" s="199">
        <f t="shared" si="332"/>
        <v>0</v>
      </c>
      <c r="M2558" s="200">
        <f t="shared" si="333"/>
        <v>0</v>
      </c>
      <c r="O2558" s="77" t="b">
        <f t="shared" si="326"/>
        <v>0</v>
      </c>
      <c r="P2558" s="77" t="b">
        <f t="shared" si="327"/>
        <v>0</v>
      </c>
      <c r="Q2558" s="77" t="b">
        <f t="shared" si="328"/>
        <v>0</v>
      </c>
      <c r="R2558" s="77">
        <f t="shared" si="329"/>
        <v>0</v>
      </c>
      <c r="T2558" s="77">
        <v>2547</v>
      </c>
    </row>
    <row r="2559" spans="1:20" s="5" customFormat="1" hidden="1" outlineLevel="1">
      <c r="A2559" s="29"/>
      <c r="B2559" s="606">
        <v>400</v>
      </c>
      <c r="C2559" s="654" t="s">
        <v>2739</v>
      </c>
      <c r="D2559" s="109">
        <v>485</v>
      </c>
      <c r="E2559" s="147" t="s">
        <v>3393</v>
      </c>
      <c r="F2559" s="147" t="s">
        <v>3394</v>
      </c>
      <c r="G2559" s="904">
        <v>2</v>
      </c>
      <c r="H2559" s="32" t="s">
        <v>742</v>
      </c>
      <c r="I2559" s="348"/>
      <c r="J2559" s="521">
        <v>0</v>
      </c>
      <c r="K2559" s="58">
        <v>0</v>
      </c>
      <c r="L2559" s="199">
        <f t="shared" si="332"/>
        <v>0</v>
      </c>
      <c r="M2559" s="200">
        <f t="shared" si="333"/>
        <v>0</v>
      </c>
      <c r="O2559" s="77" t="b">
        <f t="shared" si="326"/>
        <v>0</v>
      </c>
      <c r="P2559" s="77" t="b">
        <f t="shared" si="327"/>
        <v>0</v>
      </c>
      <c r="Q2559" s="77" t="b">
        <f t="shared" si="328"/>
        <v>0</v>
      </c>
      <c r="R2559" s="77">
        <f t="shared" si="329"/>
        <v>0</v>
      </c>
      <c r="T2559" s="77">
        <v>2548</v>
      </c>
    </row>
    <row r="2560" spans="1:20" s="5" customFormat="1" hidden="1" outlineLevel="1">
      <c r="A2560" s="29"/>
      <c r="B2560" s="606">
        <v>400</v>
      </c>
      <c r="C2560" s="654" t="s">
        <v>2739</v>
      </c>
      <c r="D2560" s="109">
        <v>486</v>
      </c>
      <c r="E2560" s="147" t="s">
        <v>3395</v>
      </c>
      <c r="F2560" s="147" t="s">
        <v>3396</v>
      </c>
      <c r="G2560" s="904">
        <v>1</v>
      </c>
      <c r="H2560" s="32" t="s">
        <v>742</v>
      </c>
      <c r="I2560" s="348"/>
      <c r="J2560" s="521">
        <v>0</v>
      </c>
      <c r="K2560" s="58">
        <v>0</v>
      </c>
      <c r="L2560" s="199">
        <f t="shared" si="332"/>
        <v>0</v>
      </c>
      <c r="M2560" s="200">
        <f t="shared" si="333"/>
        <v>0</v>
      </c>
      <c r="O2560" s="77" t="b">
        <f t="shared" si="326"/>
        <v>0</v>
      </c>
      <c r="P2560" s="77" t="b">
        <f t="shared" si="327"/>
        <v>0</v>
      </c>
      <c r="Q2560" s="77" t="b">
        <f t="shared" si="328"/>
        <v>0</v>
      </c>
      <c r="R2560" s="77">
        <f t="shared" si="329"/>
        <v>0</v>
      </c>
      <c r="T2560" s="77">
        <v>2549</v>
      </c>
    </row>
    <row r="2561" spans="1:20" s="5" customFormat="1" hidden="1" outlineLevel="1">
      <c r="A2561" s="29"/>
      <c r="B2561" s="606">
        <v>400</v>
      </c>
      <c r="C2561" s="654" t="s">
        <v>2739</v>
      </c>
      <c r="D2561" s="109">
        <v>487</v>
      </c>
      <c r="E2561" s="147" t="s">
        <v>3397</v>
      </c>
      <c r="F2561" s="147" t="s">
        <v>3398</v>
      </c>
      <c r="G2561" s="904">
        <v>1</v>
      </c>
      <c r="H2561" s="32" t="s">
        <v>742</v>
      </c>
      <c r="I2561" s="348"/>
      <c r="J2561" s="521">
        <v>0</v>
      </c>
      <c r="K2561" s="58">
        <v>0</v>
      </c>
      <c r="L2561" s="199">
        <f t="shared" si="332"/>
        <v>0</v>
      </c>
      <c r="M2561" s="200">
        <f t="shared" si="333"/>
        <v>0</v>
      </c>
      <c r="O2561" s="77" t="b">
        <f t="shared" si="326"/>
        <v>0</v>
      </c>
      <c r="P2561" s="77" t="b">
        <f t="shared" si="327"/>
        <v>0</v>
      </c>
      <c r="Q2561" s="77" t="b">
        <f t="shared" si="328"/>
        <v>0</v>
      </c>
      <c r="R2561" s="77">
        <f t="shared" si="329"/>
        <v>0</v>
      </c>
      <c r="T2561" s="77">
        <v>2550</v>
      </c>
    </row>
    <row r="2562" spans="1:20" s="5" customFormat="1" hidden="1" outlineLevel="1">
      <c r="A2562" s="29"/>
      <c r="B2562" s="606">
        <v>400</v>
      </c>
      <c r="C2562" s="654" t="s">
        <v>2739</v>
      </c>
      <c r="D2562" s="109">
        <v>488</v>
      </c>
      <c r="E2562" s="147" t="s">
        <v>2811</v>
      </c>
      <c r="F2562" s="147" t="s">
        <v>2812</v>
      </c>
      <c r="G2562" s="904">
        <v>8</v>
      </c>
      <c r="H2562" s="32" t="s">
        <v>742</v>
      </c>
      <c r="I2562" s="348"/>
      <c r="J2562" s="521">
        <v>0</v>
      </c>
      <c r="K2562" s="58">
        <v>0</v>
      </c>
      <c r="L2562" s="199">
        <f t="shared" si="332"/>
        <v>0</v>
      </c>
      <c r="M2562" s="200">
        <f t="shared" si="333"/>
        <v>0</v>
      </c>
      <c r="O2562" s="77" t="b">
        <f t="shared" si="326"/>
        <v>0</v>
      </c>
      <c r="P2562" s="77" t="b">
        <f t="shared" si="327"/>
        <v>0</v>
      </c>
      <c r="Q2562" s="77" t="b">
        <f t="shared" si="328"/>
        <v>0</v>
      </c>
      <c r="R2562" s="77">
        <f t="shared" si="329"/>
        <v>0</v>
      </c>
      <c r="T2562" s="77">
        <v>2551</v>
      </c>
    </row>
    <row r="2563" spans="1:20" s="5" customFormat="1" hidden="1" outlineLevel="1">
      <c r="A2563" s="29"/>
      <c r="B2563" s="606">
        <v>400</v>
      </c>
      <c r="C2563" s="654" t="s">
        <v>2739</v>
      </c>
      <c r="D2563" s="109">
        <v>489</v>
      </c>
      <c r="E2563" s="147" t="s">
        <v>2813</v>
      </c>
      <c r="F2563" s="147" t="s">
        <v>2814</v>
      </c>
      <c r="G2563" s="904">
        <v>21</v>
      </c>
      <c r="H2563" s="32" t="s">
        <v>742</v>
      </c>
      <c r="I2563" s="348"/>
      <c r="J2563" s="521">
        <v>0</v>
      </c>
      <c r="K2563" s="58">
        <v>0</v>
      </c>
      <c r="L2563" s="199">
        <f t="shared" si="332"/>
        <v>0</v>
      </c>
      <c r="M2563" s="200">
        <f t="shared" si="333"/>
        <v>0</v>
      </c>
      <c r="O2563" s="77" t="b">
        <f t="shared" si="326"/>
        <v>0</v>
      </c>
      <c r="P2563" s="77" t="b">
        <f t="shared" si="327"/>
        <v>0</v>
      </c>
      <c r="Q2563" s="77" t="b">
        <f t="shared" si="328"/>
        <v>0</v>
      </c>
      <c r="R2563" s="77">
        <f t="shared" si="329"/>
        <v>0</v>
      </c>
      <c r="T2563" s="77">
        <v>2552</v>
      </c>
    </row>
    <row r="2564" spans="1:20" s="5" customFormat="1" hidden="1" outlineLevel="1">
      <c r="A2564" s="29"/>
      <c r="B2564" s="606">
        <v>400</v>
      </c>
      <c r="C2564" s="654" t="s">
        <v>2739</v>
      </c>
      <c r="D2564" s="109">
        <v>490</v>
      </c>
      <c r="E2564" s="147" t="s">
        <v>3399</v>
      </c>
      <c r="F2564" s="147" t="s">
        <v>3400</v>
      </c>
      <c r="G2564" s="904">
        <v>2</v>
      </c>
      <c r="H2564" s="32" t="s">
        <v>742</v>
      </c>
      <c r="I2564" s="348"/>
      <c r="J2564" s="521">
        <v>0</v>
      </c>
      <c r="K2564" s="58">
        <v>0</v>
      </c>
      <c r="L2564" s="199">
        <f t="shared" si="332"/>
        <v>0</v>
      </c>
      <c r="M2564" s="200">
        <f t="shared" si="333"/>
        <v>0</v>
      </c>
      <c r="O2564" s="77" t="b">
        <f t="shared" si="326"/>
        <v>0</v>
      </c>
      <c r="P2564" s="77" t="b">
        <f t="shared" si="327"/>
        <v>0</v>
      </c>
      <c r="Q2564" s="77" t="b">
        <f t="shared" si="328"/>
        <v>0</v>
      </c>
      <c r="R2564" s="77">
        <f t="shared" si="329"/>
        <v>0</v>
      </c>
      <c r="T2564" s="77">
        <v>2553</v>
      </c>
    </row>
    <row r="2565" spans="1:20" s="5" customFormat="1" hidden="1" outlineLevel="1">
      <c r="A2565" s="29"/>
      <c r="B2565" s="606">
        <v>400</v>
      </c>
      <c r="C2565" s="654" t="s">
        <v>2739</v>
      </c>
      <c r="D2565" s="109">
        <v>491</v>
      </c>
      <c r="E2565" s="147" t="s">
        <v>2815</v>
      </c>
      <c r="F2565" s="147" t="s">
        <v>2816</v>
      </c>
      <c r="G2565" s="904">
        <v>11</v>
      </c>
      <c r="H2565" s="32" t="s">
        <v>742</v>
      </c>
      <c r="I2565" s="348"/>
      <c r="J2565" s="521">
        <v>0</v>
      </c>
      <c r="K2565" s="58">
        <v>0</v>
      </c>
      <c r="L2565" s="199">
        <f t="shared" si="332"/>
        <v>0</v>
      </c>
      <c r="M2565" s="200">
        <f t="shared" si="333"/>
        <v>0</v>
      </c>
      <c r="O2565" s="77" t="b">
        <f t="shared" si="326"/>
        <v>0</v>
      </c>
      <c r="P2565" s="77" t="b">
        <f t="shared" si="327"/>
        <v>0</v>
      </c>
      <c r="Q2565" s="77" t="b">
        <f t="shared" si="328"/>
        <v>0</v>
      </c>
      <c r="R2565" s="77">
        <f t="shared" si="329"/>
        <v>0</v>
      </c>
      <c r="T2565" s="77">
        <v>2554</v>
      </c>
    </row>
    <row r="2566" spans="1:20" s="5" customFormat="1" hidden="1" outlineLevel="1">
      <c r="A2566" s="29"/>
      <c r="B2566" s="606">
        <v>400</v>
      </c>
      <c r="C2566" s="654" t="s">
        <v>2739</v>
      </c>
      <c r="D2566" s="109">
        <v>492</v>
      </c>
      <c r="E2566" s="147" t="s">
        <v>2817</v>
      </c>
      <c r="F2566" s="147" t="s">
        <v>2818</v>
      </c>
      <c r="G2566" s="904">
        <v>9</v>
      </c>
      <c r="H2566" s="32" t="s">
        <v>742</v>
      </c>
      <c r="I2566" s="348"/>
      <c r="J2566" s="521">
        <v>0</v>
      </c>
      <c r="K2566" s="58">
        <v>0</v>
      </c>
      <c r="L2566" s="199">
        <f t="shared" si="332"/>
        <v>0</v>
      </c>
      <c r="M2566" s="200">
        <f t="shared" si="333"/>
        <v>0</v>
      </c>
      <c r="O2566" s="77" t="b">
        <f t="shared" si="326"/>
        <v>0</v>
      </c>
      <c r="P2566" s="77" t="b">
        <f t="shared" si="327"/>
        <v>0</v>
      </c>
      <c r="Q2566" s="77" t="b">
        <f t="shared" si="328"/>
        <v>0</v>
      </c>
      <c r="R2566" s="77">
        <f t="shared" si="329"/>
        <v>0</v>
      </c>
      <c r="T2566" s="77">
        <v>2555</v>
      </c>
    </row>
    <row r="2567" spans="1:20" s="5" customFormat="1" hidden="1" outlineLevel="1">
      <c r="A2567" s="29"/>
      <c r="B2567" s="606">
        <v>400</v>
      </c>
      <c r="C2567" s="654" t="s">
        <v>2739</v>
      </c>
      <c r="D2567" s="109">
        <v>493</v>
      </c>
      <c r="E2567" s="147" t="s">
        <v>2819</v>
      </c>
      <c r="F2567" s="147" t="s">
        <v>2820</v>
      </c>
      <c r="G2567" s="904">
        <v>9</v>
      </c>
      <c r="H2567" s="32" t="s">
        <v>742</v>
      </c>
      <c r="I2567" s="348"/>
      <c r="J2567" s="521">
        <v>0</v>
      </c>
      <c r="K2567" s="58">
        <v>0</v>
      </c>
      <c r="L2567" s="199">
        <f t="shared" si="332"/>
        <v>0</v>
      </c>
      <c r="M2567" s="200">
        <f t="shared" si="333"/>
        <v>0</v>
      </c>
      <c r="O2567" s="77" t="b">
        <f t="shared" si="326"/>
        <v>0</v>
      </c>
      <c r="P2567" s="77" t="b">
        <f t="shared" si="327"/>
        <v>0</v>
      </c>
      <c r="Q2567" s="77" t="b">
        <f t="shared" si="328"/>
        <v>0</v>
      </c>
      <c r="R2567" s="77">
        <f t="shared" si="329"/>
        <v>0</v>
      </c>
      <c r="T2567" s="77">
        <v>2556</v>
      </c>
    </row>
    <row r="2568" spans="1:20" s="5" customFormat="1" hidden="1" outlineLevel="1">
      <c r="A2568" s="29"/>
      <c r="B2568" s="606">
        <v>400</v>
      </c>
      <c r="C2568" s="654" t="s">
        <v>2739</v>
      </c>
      <c r="D2568" s="109">
        <v>494</v>
      </c>
      <c r="E2568" s="147" t="s">
        <v>2821</v>
      </c>
      <c r="F2568" s="147" t="s">
        <v>2822</v>
      </c>
      <c r="G2568" s="904">
        <v>7</v>
      </c>
      <c r="H2568" s="32" t="s">
        <v>742</v>
      </c>
      <c r="I2568" s="348"/>
      <c r="J2568" s="521">
        <v>0</v>
      </c>
      <c r="K2568" s="58">
        <v>0</v>
      </c>
      <c r="L2568" s="199">
        <f t="shared" si="332"/>
        <v>0</v>
      </c>
      <c r="M2568" s="200">
        <f t="shared" si="333"/>
        <v>0</v>
      </c>
      <c r="O2568" s="77" t="b">
        <f t="shared" si="326"/>
        <v>0</v>
      </c>
      <c r="P2568" s="77" t="b">
        <f t="shared" si="327"/>
        <v>0</v>
      </c>
      <c r="Q2568" s="77" t="b">
        <f t="shared" si="328"/>
        <v>0</v>
      </c>
      <c r="R2568" s="77">
        <f t="shared" si="329"/>
        <v>0</v>
      </c>
      <c r="T2568" s="77">
        <v>2557</v>
      </c>
    </row>
    <row r="2569" spans="1:20" s="5" customFormat="1" hidden="1" outlineLevel="1">
      <c r="A2569" s="29"/>
      <c r="B2569" s="606">
        <v>400</v>
      </c>
      <c r="C2569" s="654" t="s">
        <v>2739</v>
      </c>
      <c r="D2569" s="109">
        <v>495</v>
      </c>
      <c r="E2569" s="147" t="s">
        <v>3401</v>
      </c>
      <c r="F2569" s="147" t="s">
        <v>3402</v>
      </c>
      <c r="G2569" s="904">
        <v>1</v>
      </c>
      <c r="H2569" s="32" t="s">
        <v>742</v>
      </c>
      <c r="I2569" s="348"/>
      <c r="J2569" s="521">
        <v>0</v>
      </c>
      <c r="K2569" s="58">
        <v>0</v>
      </c>
      <c r="L2569" s="199">
        <f t="shared" si="332"/>
        <v>0</v>
      </c>
      <c r="M2569" s="200">
        <f t="shared" si="333"/>
        <v>0</v>
      </c>
      <c r="O2569" s="77" t="b">
        <f t="shared" si="326"/>
        <v>0</v>
      </c>
      <c r="P2569" s="77" t="b">
        <f t="shared" si="327"/>
        <v>0</v>
      </c>
      <c r="Q2569" s="77" t="b">
        <f t="shared" si="328"/>
        <v>0</v>
      </c>
      <c r="R2569" s="77">
        <f t="shared" si="329"/>
        <v>0</v>
      </c>
      <c r="T2569" s="77">
        <v>2558</v>
      </c>
    </row>
    <row r="2570" spans="1:20" s="5" customFormat="1" hidden="1" outlineLevel="1">
      <c r="A2570" s="29"/>
      <c r="B2570" s="606">
        <v>400</v>
      </c>
      <c r="C2570" s="654" t="s">
        <v>2739</v>
      </c>
      <c r="D2570" s="109">
        <v>496</v>
      </c>
      <c r="E2570" s="147" t="s">
        <v>2817</v>
      </c>
      <c r="F2570" s="147" t="s">
        <v>2818</v>
      </c>
      <c r="G2570" s="904">
        <v>1</v>
      </c>
      <c r="H2570" s="32" t="s">
        <v>742</v>
      </c>
      <c r="I2570" s="348"/>
      <c r="J2570" s="521">
        <v>0</v>
      </c>
      <c r="K2570" s="58">
        <v>0</v>
      </c>
      <c r="L2570" s="199">
        <f t="shared" si="332"/>
        <v>0</v>
      </c>
      <c r="M2570" s="200">
        <f t="shared" si="333"/>
        <v>0</v>
      </c>
      <c r="O2570" s="77" t="b">
        <f t="shared" si="326"/>
        <v>0</v>
      </c>
      <c r="P2570" s="77" t="b">
        <f t="shared" si="327"/>
        <v>0</v>
      </c>
      <c r="Q2570" s="77" t="b">
        <f t="shared" si="328"/>
        <v>0</v>
      </c>
      <c r="R2570" s="77">
        <f t="shared" si="329"/>
        <v>0</v>
      </c>
      <c r="T2570" s="77">
        <v>2559</v>
      </c>
    </row>
    <row r="2571" spans="1:20" s="5" customFormat="1" hidden="1" outlineLevel="1">
      <c r="A2571" s="29"/>
      <c r="B2571" s="606">
        <v>400</v>
      </c>
      <c r="C2571" s="654" t="s">
        <v>2739</v>
      </c>
      <c r="D2571" s="109">
        <v>497</v>
      </c>
      <c r="E2571" s="147" t="s">
        <v>3259</v>
      </c>
      <c r="F2571" s="147" t="s">
        <v>3260</v>
      </c>
      <c r="G2571" s="904">
        <v>1</v>
      </c>
      <c r="H2571" s="32" t="s">
        <v>742</v>
      </c>
      <c r="I2571" s="348"/>
      <c r="J2571" s="521">
        <v>0</v>
      </c>
      <c r="K2571" s="58">
        <v>0</v>
      </c>
      <c r="L2571" s="199">
        <f t="shared" si="332"/>
        <v>0</v>
      </c>
      <c r="M2571" s="200">
        <f t="shared" si="333"/>
        <v>0</v>
      </c>
      <c r="O2571" s="77" t="b">
        <f t="shared" si="326"/>
        <v>0</v>
      </c>
      <c r="P2571" s="77" t="b">
        <f t="shared" si="327"/>
        <v>0</v>
      </c>
      <c r="Q2571" s="77" t="b">
        <f t="shared" si="328"/>
        <v>0</v>
      </c>
      <c r="R2571" s="77">
        <f t="shared" si="329"/>
        <v>0</v>
      </c>
      <c r="T2571" s="77">
        <v>2560</v>
      </c>
    </row>
    <row r="2572" spans="1:20" s="5" customFormat="1" hidden="1" outlineLevel="1">
      <c r="A2572" s="29"/>
      <c r="B2572" s="606">
        <v>400</v>
      </c>
      <c r="C2572" s="654" t="s">
        <v>2739</v>
      </c>
      <c r="D2572" s="109">
        <v>498</v>
      </c>
      <c r="E2572" s="147" t="s">
        <v>3403</v>
      </c>
      <c r="F2572" s="147" t="s">
        <v>3404</v>
      </c>
      <c r="G2572" s="904">
        <v>2</v>
      </c>
      <c r="H2572" s="32" t="s">
        <v>742</v>
      </c>
      <c r="I2572" s="348"/>
      <c r="J2572" s="521">
        <v>0</v>
      </c>
      <c r="K2572" s="58">
        <v>0</v>
      </c>
      <c r="L2572" s="199">
        <f t="shared" si="332"/>
        <v>0</v>
      </c>
      <c r="M2572" s="200">
        <f t="shared" si="333"/>
        <v>0</v>
      </c>
      <c r="O2572" s="77" t="b">
        <f t="shared" si="326"/>
        <v>0</v>
      </c>
      <c r="P2572" s="77" t="b">
        <f t="shared" si="327"/>
        <v>0</v>
      </c>
      <c r="Q2572" s="77" t="b">
        <f t="shared" si="328"/>
        <v>0</v>
      </c>
      <c r="R2572" s="77">
        <f t="shared" si="329"/>
        <v>0</v>
      </c>
      <c r="T2572" s="77">
        <v>2561</v>
      </c>
    </row>
    <row r="2573" spans="1:20" s="5" customFormat="1" hidden="1" outlineLevel="1">
      <c r="A2573" s="29"/>
      <c r="B2573" s="606">
        <v>400</v>
      </c>
      <c r="C2573" s="654" t="s">
        <v>2739</v>
      </c>
      <c r="D2573" s="109">
        <v>499</v>
      </c>
      <c r="E2573" s="147" t="s">
        <v>3405</v>
      </c>
      <c r="F2573" s="147" t="s">
        <v>3406</v>
      </c>
      <c r="G2573" s="904">
        <v>1</v>
      </c>
      <c r="H2573" s="32" t="s">
        <v>742</v>
      </c>
      <c r="I2573" s="348"/>
      <c r="J2573" s="521">
        <v>0</v>
      </c>
      <c r="K2573" s="58">
        <v>0</v>
      </c>
      <c r="L2573" s="199">
        <f t="shared" si="332"/>
        <v>0</v>
      </c>
      <c r="M2573" s="200">
        <f t="shared" si="333"/>
        <v>0</v>
      </c>
      <c r="O2573" s="77" t="b">
        <f t="shared" si="326"/>
        <v>0</v>
      </c>
      <c r="P2573" s="77" t="b">
        <f t="shared" si="327"/>
        <v>0</v>
      </c>
      <c r="Q2573" s="77" t="b">
        <f t="shared" si="328"/>
        <v>0</v>
      </c>
      <c r="R2573" s="77">
        <f t="shared" si="329"/>
        <v>0</v>
      </c>
      <c r="T2573" s="77">
        <v>2562</v>
      </c>
    </row>
    <row r="2574" spans="1:20" s="5" customFormat="1" hidden="1" outlineLevel="1">
      <c r="A2574" s="29"/>
      <c r="B2574" s="606">
        <v>400</v>
      </c>
      <c r="C2574" s="654" t="s">
        <v>2739</v>
      </c>
      <c r="D2574" s="109">
        <v>500</v>
      </c>
      <c r="E2574" s="147" t="s">
        <v>3407</v>
      </c>
      <c r="F2574" s="147" t="s">
        <v>3408</v>
      </c>
      <c r="G2574" s="904">
        <v>21</v>
      </c>
      <c r="H2574" s="32" t="s">
        <v>742</v>
      </c>
      <c r="I2574" s="348"/>
      <c r="J2574" s="521">
        <v>0</v>
      </c>
      <c r="K2574" s="58">
        <v>0</v>
      </c>
      <c r="L2574" s="199">
        <f t="shared" si="332"/>
        <v>0</v>
      </c>
      <c r="M2574" s="200">
        <f t="shared" si="333"/>
        <v>0</v>
      </c>
      <c r="O2574" s="77" t="b">
        <f t="shared" si="326"/>
        <v>0</v>
      </c>
      <c r="P2574" s="77" t="b">
        <f t="shared" si="327"/>
        <v>0</v>
      </c>
      <c r="Q2574" s="77" t="b">
        <f t="shared" si="328"/>
        <v>0</v>
      </c>
      <c r="R2574" s="77">
        <f t="shared" si="329"/>
        <v>0</v>
      </c>
      <c r="T2574" s="77">
        <v>2563</v>
      </c>
    </row>
    <row r="2575" spans="1:20" s="5" customFormat="1" hidden="1" outlineLevel="1">
      <c r="A2575" s="29"/>
      <c r="B2575" s="606">
        <v>400</v>
      </c>
      <c r="C2575" s="654" t="s">
        <v>2739</v>
      </c>
      <c r="D2575" s="109">
        <v>501</v>
      </c>
      <c r="E2575" s="147" t="s">
        <v>2901</v>
      </c>
      <c r="F2575" s="147" t="s">
        <v>2902</v>
      </c>
      <c r="G2575" s="904">
        <v>9</v>
      </c>
      <c r="H2575" s="32" t="s">
        <v>742</v>
      </c>
      <c r="I2575" s="348"/>
      <c r="J2575" s="521">
        <v>0</v>
      </c>
      <c r="K2575" s="58">
        <v>0</v>
      </c>
      <c r="L2575" s="199">
        <f t="shared" si="332"/>
        <v>0</v>
      </c>
      <c r="M2575" s="200">
        <f t="shared" si="333"/>
        <v>0</v>
      </c>
      <c r="O2575" s="77" t="b">
        <f t="shared" si="326"/>
        <v>0</v>
      </c>
      <c r="P2575" s="77" t="b">
        <f t="shared" si="327"/>
        <v>0</v>
      </c>
      <c r="Q2575" s="77" t="b">
        <f t="shared" si="328"/>
        <v>0</v>
      </c>
      <c r="R2575" s="77">
        <f t="shared" si="329"/>
        <v>0</v>
      </c>
      <c r="T2575" s="77">
        <v>2564</v>
      </c>
    </row>
    <row r="2576" spans="1:20" s="5" customFormat="1" hidden="1" outlineLevel="1">
      <c r="A2576" s="29"/>
      <c r="B2576" s="606">
        <v>400</v>
      </c>
      <c r="C2576" s="654" t="s">
        <v>2739</v>
      </c>
      <c r="D2576" s="109">
        <v>502</v>
      </c>
      <c r="E2576" s="147" t="s">
        <v>2903</v>
      </c>
      <c r="F2576" s="147" t="s">
        <v>2904</v>
      </c>
      <c r="G2576" s="904">
        <v>16</v>
      </c>
      <c r="H2576" s="32" t="s">
        <v>742</v>
      </c>
      <c r="I2576" s="348"/>
      <c r="J2576" s="521">
        <v>0</v>
      </c>
      <c r="K2576" s="58">
        <v>0</v>
      </c>
      <c r="L2576" s="199">
        <f t="shared" si="332"/>
        <v>0</v>
      </c>
      <c r="M2576" s="200">
        <f t="shared" si="333"/>
        <v>0</v>
      </c>
      <c r="O2576" s="77" t="b">
        <f t="shared" si="326"/>
        <v>0</v>
      </c>
      <c r="P2576" s="77" t="b">
        <f t="shared" si="327"/>
        <v>0</v>
      </c>
      <c r="Q2576" s="77" t="b">
        <f t="shared" si="328"/>
        <v>0</v>
      </c>
      <c r="R2576" s="77">
        <f t="shared" si="329"/>
        <v>0</v>
      </c>
      <c r="T2576" s="77">
        <v>2565</v>
      </c>
    </row>
    <row r="2577" spans="1:20" s="5" customFormat="1" hidden="1" outlineLevel="1">
      <c r="A2577" s="29"/>
      <c r="B2577" s="606">
        <v>400</v>
      </c>
      <c r="C2577" s="654" t="s">
        <v>2739</v>
      </c>
      <c r="D2577" s="109">
        <v>503</v>
      </c>
      <c r="E2577" s="147" t="s">
        <v>2907</v>
      </c>
      <c r="F2577" s="147" t="s">
        <v>2908</v>
      </c>
      <c r="G2577" s="904">
        <v>2</v>
      </c>
      <c r="H2577" s="32" t="s">
        <v>742</v>
      </c>
      <c r="I2577" s="348"/>
      <c r="J2577" s="521">
        <v>0</v>
      </c>
      <c r="K2577" s="58">
        <v>0</v>
      </c>
      <c r="L2577" s="199">
        <f t="shared" si="332"/>
        <v>0</v>
      </c>
      <c r="M2577" s="200">
        <f t="shared" si="333"/>
        <v>0</v>
      </c>
      <c r="O2577" s="77" t="b">
        <f t="shared" si="326"/>
        <v>0</v>
      </c>
      <c r="P2577" s="77" t="b">
        <f t="shared" si="327"/>
        <v>0</v>
      </c>
      <c r="Q2577" s="77" t="b">
        <f t="shared" si="328"/>
        <v>0</v>
      </c>
      <c r="R2577" s="77">
        <f t="shared" si="329"/>
        <v>0</v>
      </c>
      <c r="T2577" s="77">
        <v>2566</v>
      </c>
    </row>
    <row r="2578" spans="1:20" s="5" customFormat="1" hidden="1" outlineLevel="1">
      <c r="A2578" s="29"/>
      <c r="B2578" s="606">
        <v>400</v>
      </c>
      <c r="C2578" s="654" t="s">
        <v>2739</v>
      </c>
      <c r="D2578" s="109">
        <v>504</v>
      </c>
      <c r="E2578" s="147" t="s">
        <v>3409</v>
      </c>
      <c r="F2578" s="147" t="s">
        <v>3410</v>
      </c>
      <c r="G2578" s="904">
        <v>2</v>
      </c>
      <c r="H2578" s="32" t="s">
        <v>742</v>
      </c>
      <c r="I2578" s="348"/>
      <c r="J2578" s="521">
        <v>0</v>
      </c>
      <c r="K2578" s="58">
        <v>0</v>
      </c>
      <c r="L2578" s="199">
        <f t="shared" ref="L2578:L2609" si="334">J2578+K2578</f>
        <v>0</v>
      </c>
      <c r="M2578" s="200">
        <f t="shared" ref="M2578:M2609" si="335">L2578*(G2578+I2578)</f>
        <v>0</v>
      </c>
      <c r="O2578" s="77" t="b">
        <f t="shared" si="326"/>
        <v>0</v>
      </c>
      <c r="P2578" s="77" t="b">
        <f t="shared" si="327"/>
        <v>0</v>
      </c>
      <c r="Q2578" s="77" t="b">
        <f t="shared" si="328"/>
        <v>0</v>
      </c>
      <c r="R2578" s="77">
        <f t="shared" si="329"/>
        <v>0</v>
      </c>
      <c r="T2578" s="77">
        <v>2567</v>
      </c>
    </row>
    <row r="2579" spans="1:20" s="5" customFormat="1" hidden="1" outlineLevel="1">
      <c r="A2579" s="29"/>
      <c r="B2579" s="606">
        <v>400</v>
      </c>
      <c r="C2579" s="654" t="s">
        <v>2739</v>
      </c>
      <c r="D2579" s="109">
        <v>505</v>
      </c>
      <c r="E2579" s="147" t="s">
        <v>2909</v>
      </c>
      <c r="F2579" s="147" t="s">
        <v>2910</v>
      </c>
      <c r="G2579" s="904">
        <v>13</v>
      </c>
      <c r="H2579" s="32" t="s">
        <v>742</v>
      </c>
      <c r="I2579" s="348"/>
      <c r="J2579" s="521">
        <v>0</v>
      </c>
      <c r="K2579" s="58">
        <v>0</v>
      </c>
      <c r="L2579" s="199">
        <f t="shared" si="334"/>
        <v>0</v>
      </c>
      <c r="M2579" s="200">
        <f t="shared" si="335"/>
        <v>0</v>
      </c>
      <c r="O2579" s="77" t="b">
        <f t="shared" ref="O2579:O2642" si="336">ISBLANK(D2579)</f>
        <v>0</v>
      </c>
      <c r="P2579" s="77" t="b">
        <f t="shared" ref="P2579:P2642" si="337">ISBLANK(G2579)</f>
        <v>0</v>
      </c>
      <c r="Q2579" s="77" t="b">
        <f t="shared" ref="Q2579:Q2642" si="338">ISBLANK(M2579)</f>
        <v>0</v>
      </c>
      <c r="R2579" s="77">
        <f t="shared" ref="R2579:R2642" si="339">IF(AND(O2579=P2579,O2579=Q2579),,"!!!")</f>
        <v>0</v>
      </c>
      <c r="T2579" s="77">
        <v>2568</v>
      </c>
    </row>
    <row r="2580" spans="1:20" s="5" customFormat="1" hidden="1" outlineLevel="1">
      <c r="A2580" s="29"/>
      <c r="B2580" s="606">
        <v>400</v>
      </c>
      <c r="C2580" s="654" t="s">
        <v>2739</v>
      </c>
      <c r="D2580" s="109">
        <v>506</v>
      </c>
      <c r="E2580" s="147" t="s">
        <v>3411</v>
      </c>
      <c r="F2580" s="147" t="s">
        <v>3412</v>
      </c>
      <c r="G2580" s="904">
        <v>1</v>
      </c>
      <c r="H2580" s="32" t="s">
        <v>742</v>
      </c>
      <c r="I2580" s="348"/>
      <c r="J2580" s="521">
        <v>0</v>
      </c>
      <c r="K2580" s="58">
        <v>0</v>
      </c>
      <c r="L2580" s="199">
        <f t="shared" si="334"/>
        <v>0</v>
      </c>
      <c r="M2580" s="200">
        <f t="shared" si="335"/>
        <v>0</v>
      </c>
      <c r="O2580" s="77" t="b">
        <f t="shared" si="336"/>
        <v>0</v>
      </c>
      <c r="P2580" s="77" t="b">
        <f t="shared" si="337"/>
        <v>0</v>
      </c>
      <c r="Q2580" s="77" t="b">
        <f t="shared" si="338"/>
        <v>0</v>
      </c>
      <c r="R2580" s="77">
        <f t="shared" si="339"/>
        <v>0</v>
      </c>
      <c r="T2580" s="77">
        <v>2569</v>
      </c>
    </row>
    <row r="2581" spans="1:20" s="5" customFormat="1" hidden="1" outlineLevel="1">
      <c r="A2581" s="29"/>
      <c r="B2581" s="606">
        <v>400</v>
      </c>
      <c r="C2581" s="654" t="s">
        <v>2739</v>
      </c>
      <c r="D2581" s="109">
        <v>507</v>
      </c>
      <c r="E2581" s="147" t="s">
        <v>3413</v>
      </c>
      <c r="F2581" s="147" t="s">
        <v>3414</v>
      </c>
      <c r="G2581" s="904">
        <v>1</v>
      </c>
      <c r="H2581" s="32" t="s">
        <v>742</v>
      </c>
      <c r="I2581" s="348"/>
      <c r="J2581" s="521">
        <v>0</v>
      </c>
      <c r="K2581" s="58">
        <v>0</v>
      </c>
      <c r="L2581" s="199">
        <f t="shared" si="334"/>
        <v>0</v>
      </c>
      <c r="M2581" s="200">
        <f t="shared" si="335"/>
        <v>0</v>
      </c>
      <c r="O2581" s="77" t="b">
        <f t="shared" si="336"/>
        <v>0</v>
      </c>
      <c r="P2581" s="77" t="b">
        <f t="shared" si="337"/>
        <v>0</v>
      </c>
      <c r="Q2581" s="77" t="b">
        <f t="shared" si="338"/>
        <v>0</v>
      </c>
      <c r="R2581" s="77">
        <f t="shared" si="339"/>
        <v>0</v>
      </c>
      <c r="T2581" s="77">
        <v>2570</v>
      </c>
    </row>
    <row r="2582" spans="1:20" s="5" customFormat="1" hidden="1" outlineLevel="1">
      <c r="A2582" s="29"/>
      <c r="B2582" s="606">
        <v>400</v>
      </c>
      <c r="C2582" s="654" t="s">
        <v>2739</v>
      </c>
      <c r="D2582" s="109">
        <v>508</v>
      </c>
      <c r="E2582" s="147" t="s">
        <v>2913</v>
      </c>
      <c r="F2582" s="147" t="s">
        <v>2914</v>
      </c>
      <c r="G2582" s="904">
        <v>1</v>
      </c>
      <c r="H2582" s="32" t="s">
        <v>742</v>
      </c>
      <c r="I2582" s="348"/>
      <c r="J2582" s="521">
        <v>0</v>
      </c>
      <c r="K2582" s="58">
        <v>0</v>
      </c>
      <c r="L2582" s="199">
        <f t="shared" si="334"/>
        <v>0</v>
      </c>
      <c r="M2582" s="200">
        <f t="shared" si="335"/>
        <v>0</v>
      </c>
      <c r="O2582" s="77" t="b">
        <f t="shared" si="336"/>
        <v>0</v>
      </c>
      <c r="P2582" s="77" t="b">
        <f t="shared" si="337"/>
        <v>0</v>
      </c>
      <c r="Q2582" s="77" t="b">
        <f t="shared" si="338"/>
        <v>0</v>
      </c>
      <c r="R2582" s="77">
        <f t="shared" si="339"/>
        <v>0</v>
      </c>
      <c r="T2582" s="77">
        <v>2571</v>
      </c>
    </row>
    <row r="2583" spans="1:20" s="5" customFormat="1" hidden="1" outlineLevel="1">
      <c r="A2583" s="29"/>
      <c r="B2583" s="606">
        <v>400</v>
      </c>
      <c r="C2583" s="654" t="s">
        <v>2739</v>
      </c>
      <c r="D2583" s="109">
        <v>509</v>
      </c>
      <c r="E2583" s="147" t="s">
        <v>2915</v>
      </c>
      <c r="F2583" s="147" t="s">
        <v>2916</v>
      </c>
      <c r="G2583" s="904">
        <v>12</v>
      </c>
      <c r="H2583" s="32" t="s">
        <v>742</v>
      </c>
      <c r="I2583" s="348"/>
      <c r="J2583" s="521">
        <v>0</v>
      </c>
      <c r="K2583" s="58">
        <v>0</v>
      </c>
      <c r="L2583" s="199">
        <f t="shared" si="334"/>
        <v>0</v>
      </c>
      <c r="M2583" s="200">
        <f t="shared" si="335"/>
        <v>0</v>
      </c>
      <c r="O2583" s="77" t="b">
        <f t="shared" si="336"/>
        <v>0</v>
      </c>
      <c r="P2583" s="77" t="b">
        <f t="shared" si="337"/>
        <v>0</v>
      </c>
      <c r="Q2583" s="77" t="b">
        <f t="shared" si="338"/>
        <v>0</v>
      </c>
      <c r="R2583" s="77">
        <f t="shared" si="339"/>
        <v>0</v>
      </c>
      <c r="T2583" s="77">
        <v>2572</v>
      </c>
    </row>
    <row r="2584" spans="1:20" s="5" customFormat="1" hidden="1" outlineLevel="1">
      <c r="A2584" s="29"/>
      <c r="B2584" s="606">
        <v>400</v>
      </c>
      <c r="C2584" s="654" t="s">
        <v>2739</v>
      </c>
      <c r="D2584" s="109">
        <v>510</v>
      </c>
      <c r="E2584" s="147" t="s">
        <v>3415</v>
      </c>
      <c r="F2584" s="147" t="s">
        <v>3416</v>
      </c>
      <c r="G2584" s="904">
        <v>1</v>
      </c>
      <c r="H2584" s="32" t="s">
        <v>742</v>
      </c>
      <c r="I2584" s="348"/>
      <c r="J2584" s="521">
        <v>0</v>
      </c>
      <c r="K2584" s="58">
        <v>0</v>
      </c>
      <c r="L2584" s="199">
        <f t="shared" si="334"/>
        <v>0</v>
      </c>
      <c r="M2584" s="200">
        <f t="shared" si="335"/>
        <v>0</v>
      </c>
      <c r="O2584" s="77" t="b">
        <f t="shared" si="336"/>
        <v>0</v>
      </c>
      <c r="P2584" s="77" t="b">
        <f t="shared" si="337"/>
        <v>0</v>
      </c>
      <c r="Q2584" s="77" t="b">
        <f t="shared" si="338"/>
        <v>0</v>
      </c>
      <c r="R2584" s="77">
        <f t="shared" si="339"/>
        <v>0</v>
      </c>
      <c r="T2584" s="77">
        <v>2573</v>
      </c>
    </row>
    <row r="2585" spans="1:20" s="5" customFormat="1" hidden="1" outlineLevel="1">
      <c r="A2585" s="29"/>
      <c r="B2585" s="606">
        <v>400</v>
      </c>
      <c r="C2585" s="654" t="s">
        <v>2739</v>
      </c>
      <c r="D2585" s="109">
        <v>511</v>
      </c>
      <c r="E2585" s="147" t="s">
        <v>2919</v>
      </c>
      <c r="F2585" s="147" t="s">
        <v>2920</v>
      </c>
      <c r="G2585" s="904">
        <v>4</v>
      </c>
      <c r="H2585" s="32" t="s">
        <v>742</v>
      </c>
      <c r="I2585" s="348"/>
      <c r="J2585" s="521">
        <v>0</v>
      </c>
      <c r="K2585" s="58">
        <v>0</v>
      </c>
      <c r="L2585" s="199">
        <f t="shared" si="334"/>
        <v>0</v>
      </c>
      <c r="M2585" s="200">
        <f t="shared" si="335"/>
        <v>0</v>
      </c>
      <c r="O2585" s="77" t="b">
        <f t="shared" si="336"/>
        <v>0</v>
      </c>
      <c r="P2585" s="77" t="b">
        <f t="shared" si="337"/>
        <v>0</v>
      </c>
      <c r="Q2585" s="77" t="b">
        <f t="shared" si="338"/>
        <v>0</v>
      </c>
      <c r="R2585" s="77">
        <f t="shared" si="339"/>
        <v>0</v>
      </c>
      <c r="T2585" s="77">
        <v>2574</v>
      </c>
    </row>
    <row r="2586" spans="1:20" s="5" customFormat="1" hidden="1" outlineLevel="1">
      <c r="A2586" s="29"/>
      <c r="B2586" s="606">
        <v>400</v>
      </c>
      <c r="C2586" s="654" t="s">
        <v>2739</v>
      </c>
      <c r="D2586" s="109">
        <v>512</v>
      </c>
      <c r="E2586" s="147" t="s">
        <v>3417</v>
      </c>
      <c r="F2586" s="147" t="s">
        <v>3418</v>
      </c>
      <c r="G2586" s="904">
        <v>1</v>
      </c>
      <c r="H2586" s="32" t="s">
        <v>742</v>
      </c>
      <c r="I2586" s="348"/>
      <c r="J2586" s="521">
        <v>0</v>
      </c>
      <c r="K2586" s="58">
        <v>0</v>
      </c>
      <c r="L2586" s="199">
        <f t="shared" si="334"/>
        <v>0</v>
      </c>
      <c r="M2586" s="200">
        <f t="shared" si="335"/>
        <v>0</v>
      </c>
      <c r="O2586" s="77" t="b">
        <f t="shared" si="336"/>
        <v>0</v>
      </c>
      <c r="P2586" s="77" t="b">
        <f t="shared" si="337"/>
        <v>0</v>
      </c>
      <c r="Q2586" s="77" t="b">
        <f t="shared" si="338"/>
        <v>0</v>
      </c>
      <c r="R2586" s="77">
        <f t="shared" si="339"/>
        <v>0</v>
      </c>
      <c r="T2586" s="77">
        <v>2575</v>
      </c>
    </row>
    <row r="2587" spans="1:20" s="5" customFormat="1" hidden="1" outlineLevel="1">
      <c r="A2587" s="29"/>
      <c r="B2587" s="606">
        <v>400</v>
      </c>
      <c r="C2587" s="654" t="s">
        <v>2739</v>
      </c>
      <c r="D2587" s="109">
        <v>513</v>
      </c>
      <c r="E2587" s="147" t="s">
        <v>2925</v>
      </c>
      <c r="F2587" s="147" t="s">
        <v>2926</v>
      </c>
      <c r="G2587" s="904">
        <v>1</v>
      </c>
      <c r="H2587" s="32" t="s">
        <v>742</v>
      </c>
      <c r="I2587" s="348"/>
      <c r="J2587" s="521">
        <v>0</v>
      </c>
      <c r="K2587" s="58">
        <v>0</v>
      </c>
      <c r="L2587" s="199">
        <f t="shared" si="334"/>
        <v>0</v>
      </c>
      <c r="M2587" s="200">
        <f t="shared" si="335"/>
        <v>0</v>
      </c>
      <c r="O2587" s="77" t="b">
        <f t="shared" si="336"/>
        <v>0</v>
      </c>
      <c r="P2587" s="77" t="b">
        <f t="shared" si="337"/>
        <v>0</v>
      </c>
      <c r="Q2587" s="77" t="b">
        <f t="shared" si="338"/>
        <v>0</v>
      </c>
      <c r="R2587" s="77">
        <f t="shared" si="339"/>
        <v>0</v>
      </c>
      <c r="T2587" s="77">
        <v>2576</v>
      </c>
    </row>
    <row r="2588" spans="1:20" s="5" customFormat="1" hidden="1" outlineLevel="1">
      <c r="A2588" s="29"/>
      <c r="B2588" s="606">
        <v>400</v>
      </c>
      <c r="C2588" s="654" t="s">
        <v>2739</v>
      </c>
      <c r="D2588" s="109">
        <v>514</v>
      </c>
      <c r="E2588" s="147" t="s">
        <v>2945</v>
      </c>
      <c r="F2588" s="147" t="s">
        <v>2946</v>
      </c>
      <c r="G2588" s="904">
        <v>3</v>
      </c>
      <c r="H2588" s="32" t="s">
        <v>742</v>
      </c>
      <c r="I2588" s="348"/>
      <c r="J2588" s="521">
        <v>0</v>
      </c>
      <c r="K2588" s="58">
        <v>0</v>
      </c>
      <c r="L2588" s="199">
        <f t="shared" si="334"/>
        <v>0</v>
      </c>
      <c r="M2588" s="200">
        <f t="shared" si="335"/>
        <v>0</v>
      </c>
      <c r="O2588" s="77" t="b">
        <f t="shared" si="336"/>
        <v>0</v>
      </c>
      <c r="P2588" s="77" t="b">
        <f t="shared" si="337"/>
        <v>0</v>
      </c>
      <c r="Q2588" s="77" t="b">
        <f t="shared" si="338"/>
        <v>0</v>
      </c>
      <c r="R2588" s="77">
        <f t="shared" si="339"/>
        <v>0</v>
      </c>
      <c r="T2588" s="77">
        <v>2577</v>
      </c>
    </row>
    <row r="2589" spans="1:20" s="5" customFormat="1" hidden="1" outlineLevel="1">
      <c r="A2589" s="29"/>
      <c r="B2589" s="606">
        <v>400</v>
      </c>
      <c r="C2589" s="654" t="s">
        <v>2739</v>
      </c>
      <c r="D2589" s="109">
        <v>515</v>
      </c>
      <c r="E2589" s="147" t="s">
        <v>3419</v>
      </c>
      <c r="F2589" s="147" t="s">
        <v>3420</v>
      </c>
      <c r="G2589" s="904">
        <v>1</v>
      </c>
      <c r="H2589" s="32" t="s">
        <v>742</v>
      </c>
      <c r="I2589" s="348"/>
      <c r="J2589" s="521">
        <v>0</v>
      </c>
      <c r="K2589" s="58">
        <v>0</v>
      </c>
      <c r="L2589" s="199">
        <f t="shared" si="334"/>
        <v>0</v>
      </c>
      <c r="M2589" s="200">
        <f t="shared" si="335"/>
        <v>0</v>
      </c>
      <c r="O2589" s="77" t="b">
        <f t="shared" si="336"/>
        <v>0</v>
      </c>
      <c r="P2589" s="77" t="b">
        <f t="shared" si="337"/>
        <v>0</v>
      </c>
      <c r="Q2589" s="77" t="b">
        <f t="shared" si="338"/>
        <v>0</v>
      </c>
      <c r="R2589" s="77">
        <f t="shared" si="339"/>
        <v>0</v>
      </c>
      <c r="T2589" s="77">
        <v>2578</v>
      </c>
    </row>
    <row r="2590" spans="1:20" s="5" customFormat="1" hidden="1" outlineLevel="1">
      <c r="A2590" s="29"/>
      <c r="B2590" s="606">
        <v>400</v>
      </c>
      <c r="C2590" s="654" t="s">
        <v>2739</v>
      </c>
      <c r="D2590" s="109">
        <v>516</v>
      </c>
      <c r="E2590" s="147" t="s">
        <v>3421</v>
      </c>
      <c r="F2590" s="147" t="s">
        <v>3422</v>
      </c>
      <c r="G2590" s="904">
        <v>1</v>
      </c>
      <c r="H2590" s="32" t="s">
        <v>742</v>
      </c>
      <c r="I2590" s="348"/>
      <c r="J2590" s="521">
        <v>0</v>
      </c>
      <c r="K2590" s="58">
        <v>0</v>
      </c>
      <c r="L2590" s="199">
        <f t="shared" si="334"/>
        <v>0</v>
      </c>
      <c r="M2590" s="200">
        <f t="shared" si="335"/>
        <v>0</v>
      </c>
      <c r="O2590" s="77" t="b">
        <f t="shared" si="336"/>
        <v>0</v>
      </c>
      <c r="P2590" s="77" t="b">
        <f t="shared" si="337"/>
        <v>0</v>
      </c>
      <c r="Q2590" s="77" t="b">
        <f t="shared" si="338"/>
        <v>0</v>
      </c>
      <c r="R2590" s="77">
        <f t="shared" si="339"/>
        <v>0</v>
      </c>
      <c r="T2590" s="77">
        <v>2579</v>
      </c>
    </row>
    <row r="2591" spans="1:20" s="5" customFormat="1" hidden="1" outlineLevel="1">
      <c r="A2591" s="29"/>
      <c r="B2591" s="606">
        <v>400</v>
      </c>
      <c r="C2591" s="654" t="s">
        <v>2739</v>
      </c>
      <c r="D2591" s="109">
        <v>517</v>
      </c>
      <c r="E2591" s="147" t="s">
        <v>3423</v>
      </c>
      <c r="F2591" s="147" t="s">
        <v>3424</v>
      </c>
      <c r="G2591" s="904">
        <v>1</v>
      </c>
      <c r="H2591" s="32" t="s">
        <v>742</v>
      </c>
      <c r="I2591" s="348"/>
      <c r="J2591" s="521">
        <v>0</v>
      </c>
      <c r="K2591" s="58">
        <v>0</v>
      </c>
      <c r="L2591" s="199">
        <f t="shared" si="334"/>
        <v>0</v>
      </c>
      <c r="M2591" s="200">
        <f t="shared" si="335"/>
        <v>0</v>
      </c>
      <c r="O2591" s="77" t="b">
        <f t="shared" si="336"/>
        <v>0</v>
      </c>
      <c r="P2591" s="77" t="b">
        <f t="shared" si="337"/>
        <v>0</v>
      </c>
      <c r="Q2591" s="77" t="b">
        <f t="shared" si="338"/>
        <v>0</v>
      </c>
      <c r="R2591" s="77">
        <f t="shared" si="339"/>
        <v>0</v>
      </c>
      <c r="T2591" s="77">
        <v>2580</v>
      </c>
    </row>
    <row r="2592" spans="1:20" s="5" customFormat="1" hidden="1" outlineLevel="1">
      <c r="A2592" s="29"/>
      <c r="B2592" s="606">
        <v>400</v>
      </c>
      <c r="C2592" s="654" t="s">
        <v>2739</v>
      </c>
      <c r="D2592" s="109">
        <v>518</v>
      </c>
      <c r="E2592" s="147" t="s">
        <v>3425</v>
      </c>
      <c r="F2592" s="147" t="s">
        <v>3426</v>
      </c>
      <c r="G2592" s="904">
        <v>1</v>
      </c>
      <c r="H2592" s="32" t="s">
        <v>742</v>
      </c>
      <c r="I2592" s="348"/>
      <c r="J2592" s="521">
        <v>0</v>
      </c>
      <c r="K2592" s="58">
        <v>0</v>
      </c>
      <c r="L2592" s="199">
        <f t="shared" si="334"/>
        <v>0</v>
      </c>
      <c r="M2592" s="200">
        <f t="shared" si="335"/>
        <v>0</v>
      </c>
      <c r="O2592" s="77" t="b">
        <f t="shared" si="336"/>
        <v>0</v>
      </c>
      <c r="P2592" s="77" t="b">
        <f t="shared" si="337"/>
        <v>0</v>
      </c>
      <c r="Q2592" s="77" t="b">
        <f t="shared" si="338"/>
        <v>0</v>
      </c>
      <c r="R2592" s="77">
        <f t="shared" si="339"/>
        <v>0</v>
      </c>
      <c r="T2592" s="77">
        <v>2581</v>
      </c>
    </row>
    <row r="2593" spans="1:20" s="5" customFormat="1" hidden="1" outlineLevel="1">
      <c r="A2593" s="29"/>
      <c r="B2593" s="606">
        <v>400</v>
      </c>
      <c r="C2593" s="654" t="s">
        <v>2739</v>
      </c>
      <c r="D2593" s="109">
        <v>519</v>
      </c>
      <c r="E2593" s="147" t="s">
        <v>3427</v>
      </c>
      <c r="F2593" s="147" t="s">
        <v>3428</v>
      </c>
      <c r="G2593" s="904">
        <v>3</v>
      </c>
      <c r="H2593" s="32" t="s">
        <v>742</v>
      </c>
      <c r="I2593" s="348"/>
      <c r="J2593" s="521">
        <v>0</v>
      </c>
      <c r="K2593" s="58">
        <v>0</v>
      </c>
      <c r="L2593" s="199">
        <f t="shared" si="334"/>
        <v>0</v>
      </c>
      <c r="M2593" s="200">
        <f t="shared" si="335"/>
        <v>0</v>
      </c>
      <c r="O2593" s="77" t="b">
        <f t="shared" si="336"/>
        <v>0</v>
      </c>
      <c r="P2593" s="77" t="b">
        <f t="shared" si="337"/>
        <v>0</v>
      </c>
      <c r="Q2593" s="77" t="b">
        <f t="shared" si="338"/>
        <v>0</v>
      </c>
      <c r="R2593" s="77">
        <f t="shared" si="339"/>
        <v>0</v>
      </c>
      <c r="T2593" s="77">
        <v>2582</v>
      </c>
    </row>
    <row r="2594" spans="1:20" s="5" customFormat="1" hidden="1" outlineLevel="1">
      <c r="A2594" s="29"/>
      <c r="B2594" s="606">
        <v>400</v>
      </c>
      <c r="C2594" s="654" t="s">
        <v>2739</v>
      </c>
      <c r="D2594" s="109">
        <v>520</v>
      </c>
      <c r="E2594" s="147" t="s">
        <v>3029</v>
      </c>
      <c r="F2594" s="147" t="s">
        <v>3030</v>
      </c>
      <c r="G2594" s="904">
        <v>8</v>
      </c>
      <c r="H2594" s="32" t="s">
        <v>742</v>
      </c>
      <c r="I2594" s="348"/>
      <c r="J2594" s="521">
        <v>0</v>
      </c>
      <c r="K2594" s="58">
        <v>0</v>
      </c>
      <c r="L2594" s="199">
        <f t="shared" si="334"/>
        <v>0</v>
      </c>
      <c r="M2594" s="200">
        <f t="shared" si="335"/>
        <v>0</v>
      </c>
      <c r="O2594" s="77" t="b">
        <f t="shared" si="336"/>
        <v>0</v>
      </c>
      <c r="P2594" s="77" t="b">
        <f t="shared" si="337"/>
        <v>0</v>
      </c>
      <c r="Q2594" s="77" t="b">
        <f t="shared" si="338"/>
        <v>0</v>
      </c>
      <c r="R2594" s="77">
        <f t="shared" si="339"/>
        <v>0</v>
      </c>
      <c r="T2594" s="77">
        <v>2583</v>
      </c>
    </row>
    <row r="2595" spans="1:20" s="5" customFormat="1" hidden="1" outlineLevel="1">
      <c r="A2595" s="29"/>
      <c r="B2595" s="606">
        <v>400</v>
      </c>
      <c r="C2595" s="654" t="s">
        <v>2739</v>
      </c>
      <c r="D2595" s="109">
        <v>521</v>
      </c>
      <c r="E2595" s="147" t="s">
        <v>3031</v>
      </c>
      <c r="F2595" s="147" t="s">
        <v>3032</v>
      </c>
      <c r="G2595" s="904">
        <v>1</v>
      </c>
      <c r="H2595" s="32" t="s">
        <v>742</v>
      </c>
      <c r="I2595" s="348"/>
      <c r="J2595" s="521">
        <v>0</v>
      </c>
      <c r="K2595" s="58">
        <v>0</v>
      </c>
      <c r="L2595" s="199">
        <f t="shared" si="334"/>
        <v>0</v>
      </c>
      <c r="M2595" s="200">
        <f t="shared" si="335"/>
        <v>0</v>
      </c>
      <c r="O2595" s="77" t="b">
        <f t="shared" si="336"/>
        <v>0</v>
      </c>
      <c r="P2595" s="77" t="b">
        <f t="shared" si="337"/>
        <v>0</v>
      </c>
      <c r="Q2595" s="77" t="b">
        <f t="shared" si="338"/>
        <v>0</v>
      </c>
      <c r="R2595" s="77">
        <f t="shared" si="339"/>
        <v>0</v>
      </c>
      <c r="T2595" s="77">
        <v>2584</v>
      </c>
    </row>
    <row r="2596" spans="1:20" s="5" customFormat="1" hidden="1" outlineLevel="1">
      <c r="A2596" s="29"/>
      <c r="B2596" s="606">
        <v>400</v>
      </c>
      <c r="C2596" s="654" t="s">
        <v>2739</v>
      </c>
      <c r="D2596" s="109">
        <v>522</v>
      </c>
      <c r="E2596" s="147" t="s">
        <v>3429</v>
      </c>
      <c r="F2596" s="147" t="s">
        <v>3430</v>
      </c>
      <c r="G2596" s="904">
        <v>1</v>
      </c>
      <c r="H2596" s="32" t="s">
        <v>742</v>
      </c>
      <c r="I2596" s="348"/>
      <c r="J2596" s="521">
        <v>0</v>
      </c>
      <c r="K2596" s="58">
        <v>0</v>
      </c>
      <c r="L2596" s="199">
        <f t="shared" si="334"/>
        <v>0</v>
      </c>
      <c r="M2596" s="200">
        <f t="shared" si="335"/>
        <v>0</v>
      </c>
      <c r="O2596" s="77" t="b">
        <f t="shared" si="336"/>
        <v>0</v>
      </c>
      <c r="P2596" s="77" t="b">
        <f t="shared" si="337"/>
        <v>0</v>
      </c>
      <c r="Q2596" s="77" t="b">
        <f t="shared" si="338"/>
        <v>0</v>
      </c>
      <c r="R2596" s="77">
        <f t="shared" si="339"/>
        <v>0</v>
      </c>
      <c r="T2596" s="77">
        <v>2585</v>
      </c>
    </row>
    <row r="2597" spans="1:20" s="5" customFormat="1" hidden="1" outlineLevel="1">
      <c r="A2597" s="29"/>
      <c r="B2597" s="606">
        <v>400</v>
      </c>
      <c r="C2597" s="654" t="s">
        <v>2739</v>
      </c>
      <c r="D2597" s="109">
        <v>523</v>
      </c>
      <c r="E2597" s="147" t="s">
        <v>3035</v>
      </c>
      <c r="F2597" s="147" t="s">
        <v>3036</v>
      </c>
      <c r="G2597" s="904">
        <v>3</v>
      </c>
      <c r="H2597" s="32" t="s">
        <v>742</v>
      </c>
      <c r="I2597" s="348"/>
      <c r="J2597" s="521">
        <v>0</v>
      </c>
      <c r="K2597" s="58">
        <v>0</v>
      </c>
      <c r="L2597" s="199">
        <f t="shared" si="334"/>
        <v>0</v>
      </c>
      <c r="M2597" s="200">
        <f t="shared" si="335"/>
        <v>0</v>
      </c>
      <c r="O2597" s="77" t="b">
        <f t="shared" si="336"/>
        <v>0</v>
      </c>
      <c r="P2597" s="77" t="b">
        <f t="shared" si="337"/>
        <v>0</v>
      </c>
      <c r="Q2597" s="77" t="b">
        <f t="shared" si="338"/>
        <v>0</v>
      </c>
      <c r="R2597" s="77">
        <f t="shared" si="339"/>
        <v>0</v>
      </c>
      <c r="T2597" s="77">
        <v>2586</v>
      </c>
    </row>
    <row r="2598" spans="1:20" s="5" customFormat="1" hidden="1" outlineLevel="1">
      <c r="A2598" s="29"/>
      <c r="B2598" s="606">
        <v>400</v>
      </c>
      <c r="C2598" s="654" t="s">
        <v>2739</v>
      </c>
      <c r="D2598" s="109">
        <v>524</v>
      </c>
      <c r="E2598" s="147" t="s">
        <v>3037</v>
      </c>
      <c r="F2598" s="147" t="s">
        <v>3038</v>
      </c>
      <c r="G2598" s="904">
        <v>5</v>
      </c>
      <c r="H2598" s="32" t="s">
        <v>742</v>
      </c>
      <c r="I2598" s="348"/>
      <c r="J2598" s="521">
        <v>0</v>
      </c>
      <c r="K2598" s="58">
        <v>0</v>
      </c>
      <c r="L2598" s="199">
        <f t="shared" si="334"/>
        <v>0</v>
      </c>
      <c r="M2598" s="200">
        <f t="shared" si="335"/>
        <v>0</v>
      </c>
      <c r="O2598" s="77" t="b">
        <f t="shared" si="336"/>
        <v>0</v>
      </c>
      <c r="P2598" s="77" t="b">
        <f t="shared" si="337"/>
        <v>0</v>
      </c>
      <c r="Q2598" s="77" t="b">
        <f t="shared" si="338"/>
        <v>0</v>
      </c>
      <c r="R2598" s="77">
        <f t="shared" si="339"/>
        <v>0</v>
      </c>
      <c r="T2598" s="77">
        <v>2587</v>
      </c>
    </row>
    <row r="2599" spans="1:20" s="5" customFormat="1" hidden="1" outlineLevel="1">
      <c r="A2599" s="29"/>
      <c r="B2599" s="606">
        <v>400</v>
      </c>
      <c r="C2599" s="654" t="s">
        <v>2739</v>
      </c>
      <c r="D2599" s="109">
        <v>525</v>
      </c>
      <c r="E2599" s="147" t="s">
        <v>3431</v>
      </c>
      <c r="F2599" s="147" t="s">
        <v>3432</v>
      </c>
      <c r="G2599" s="904">
        <v>2</v>
      </c>
      <c r="H2599" s="32" t="s">
        <v>742</v>
      </c>
      <c r="I2599" s="348"/>
      <c r="J2599" s="521">
        <v>0</v>
      </c>
      <c r="K2599" s="58">
        <v>0</v>
      </c>
      <c r="L2599" s="199">
        <f t="shared" si="334"/>
        <v>0</v>
      </c>
      <c r="M2599" s="200">
        <f t="shared" si="335"/>
        <v>0</v>
      </c>
      <c r="O2599" s="77" t="b">
        <f t="shared" si="336"/>
        <v>0</v>
      </c>
      <c r="P2599" s="77" t="b">
        <f t="shared" si="337"/>
        <v>0</v>
      </c>
      <c r="Q2599" s="77" t="b">
        <f t="shared" si="338"/>
        <v>0</v>
      </c>
      <c r="R2599" s="77">
        <f t="shared" si="339"/>
        <v>0</v>
      </c>
      <c r="T2599" s="77">
        <v>2588</v>
      </c>
    </row>
    <row r="2600" spans="1:20" s="5" customFormat="1" hidden="1" outlineLevel="1">
      <c r="A2600" s="29"/>
      <c r="B2600" s="606">
        <v>400</v>
      </c>
      <c r="C2600" s="654" t="s">
        <v>2739</v>
      </c>
      <c r="D2600" s="109">
        <v>526</v>
      </c>
      <c r="E2600" s="147" t="s">
        <v>3039</v>
      </c>
      <c r="F2600" s="147" t="s">
        <v>3040</v>
      </c>
      <c r="G2600" s="904">
        <v>7</v>
      </c>
      <c r="H2600" s="32" t="s">
        <v>742</v>
      </c>
      <c r="I2600" s="348"/>
      <c r="J2600" s="521">
        <v>0</v>
      </c>
      <c r="K2600" s="58">
        <v>0</v>
      </c>
      <c r="L2600" s="199">
        <f t="shared" si="334"/>
        <v>0</v>
      </c>
      <c r="M2600" s="200">
        <f t="shared" si="335"/>
        <v>0</v>
      </c>
      <c r="O2600" s="77" t="b">
        <f t="shared" si="336"/>
        <v>0</v>
      </c>
      <c r="P2600" s="77" t="b">
        <f t="shared" si="337"/>
        <v>0</v>
      </c>
      <c r="Q2600" s="77" t="b">
        <f t="shared" si="338"/>
        <v>0</v>
      </c>
      <c r="R2600" s="77">
        <f t="shared" si="339"/>
        <v>0</v>
      </c>
      <c r="T2600" s="77">
        <v>2589</v>
      </c>
    </row>
    <row r="2601" spans="1:20" s="5" customFormat="1" hidden="1" outlineLevel="1">
      <c r="A2601" s="29"/>
      <c r="B2601" s="606">
        <v>400</v>
      </c>
      <c r="C2601" s="654" t="s">
        <v>2739</v>
      </c>
      <c r="D2601" s="109">
        <v>527</v>
      </c>
      <c r="E2601" s="147" t="s">
        <v>3041</v>
      </c>
      <c r="F2601" s="147" t="s">
        <v>3042</v>
      </c>
      <c r="G2601" s="904">
        <v>2</v>
      </c>
      <c r="H2601" s="32" t="s">
        <v>742</v>
      </c>
      <c r="I2601" s="348"/>
      <c r="J2601" s="521">
        <v>0</v>
      </c>
      <c r="K2601" s="58">
        <v>0</v>
      </c>
      <c r="L2601" s="199">
        <f t="shared" si="334"/>
        <v>0</v>
      </c>
      <c r="M2601" s="200">
        <f t="shared" si="335"/>
        <v>0</v>
      </c>
      <c r="O2601" s="77" t="b">
        <f t="shared" si="336"/>
        <v>0</v>
      </c>
      <c r="P2601" s="77" t="b">
        <f t="shared" si="337"/>
        <v>0</v>
      </c>
      <c r="Q2601" s="77" t="b">
        <f t="shared" si="338"/>
        <v>0</v>
      </c>
      <c r="R2601" s="77">
        <f t="shared" si="339"/>
        <v>0</v>
      </c>
      <c r="T2601" s="77">
        <v>2590</v>
      </c>
    </row>
    <row r="2602" spans="1:20" s="5" customFormat="1" hidden="1" outlineLevel="1">
      <c r="A2602" s="29"/>
      <c r="B2602" s="606">
        <v>400</v>
      </c>
      <c r="C2602" s="654" t="s">
        <v>2739</v>
      </c>
      <c r="D2602" s="109">
        <v>528</v>
      </c>
      <c r="E2602" s="147" t="s">
        <v>3047</v>
      </c>
      <c r="F2602" s="147" t="s">
        <v>3048</v>
      </c>
      <c r="G2602" s="904">
        <v>1</v>
      </c>
      <c r="H2602" s="32" t="s">
        <v>742</v>
      </c>
      <c r="I2602" s="348"/>
      <c r="J2602" s="521">
        <v>0</v>
      </c>
      <c r="K2602" s="58">
        <v>0</v>
      </c>
      <c r="L2602" s="199">
        <f t="shared" si="334"/>
        <v>0</v>
      </c>
      <c r="M2602" s="200">
        <f t="shared" si="335"/>
        <v>0</v>
      </c>
      <c r="O2602" s="77" t="b">
        <f t="shared" si="336"/>
        <v>0</v>
      </c>
      <c r="P2602" s="77" t="b">
        <f t="shared" si="337"/>
        <v>0</v>
      </c>
      <c r="Q2602" s="77" t="b">
        <f t="shared" si="338"/>
        <v>0</v>
      </c>
      <c r="R2602" s="77">
        <f t="shared" si="339"/>
        <v>0</v>
      </c>
      <c r="T2602" s="77">
        <v>2591</v>
      </c>
    </row>
    <row r="2603" spans="1:20" s="5" customFormat="1" hidden="1" outlineLevel="1">
      <c r="A2603" s="29"/>
      <c r="B2603" s="606">
        <v>400</v>
      </c>
      <c r="C2603" s="654" t="s">
        <v>2739</v>
      </c>
      <c r="D2603" s="109">
        <v>529</v>
      </c>
      <c r="E2603" s="147" t="s">
        <v>3433</v>
      </c>
      <c r="F2603" s="147" t="s">
        <v>3434</v>
      </c>
      <c r="G2603" s="904">
        <v>1</v>
      </c>
      <c r="H2603" s="32" t="s">
        <v>742</v>
      </c>
      <c r="I2603" s="348"/>
      <c r="J2603" s="521">
        <v>0</v>
      </c>
      <c r="K2603" s="58">
        <v>0</v>
      </c>
      <c r="L2603" s="199">
        <f t="shared" si="334"/>
        <v>0</v>
      </c>
      <c r="M2603" s="200">
        <f t="shared" si="335"/>
        <v>0</v>
      </c>
      <c r="O2603" s="77" t="b">
        <f t="shared" si="336"/>
        <v>0</v>
      </c>
      <c r="P2603" s="77" t="b">
        <f t="shared" si="337"/>
        <v>0</v>
      </c>
      <c r="Q2603" s="77" t="b">
        <f t="shared" si="338"/>
        <v>0</v>
      </c>
      <c r="R2603" s="77">
        <f t="shared" si="339"/>
        <v>0</v>
      </c>
      <c r="T2603" s="77">
        <v>2592</v>
      </c>
    </row>
    <row r="2604" spans="1:20" s="5" customFormat="1" hidden="1" outlineLevel="1">
      <c r="A2604" s="29"/>
      <c r="B2604" s="606">
        <v>400</v>
      </c>
      <c r="C2604" s="654" t="s">
        <v>2739</v>
      </c>
      <c r="D2604" s="109">
        <v>530</v>
      </c>
      <c r="E2604" s="147" t="s">
        <v>3049</v>
      </c>
      <c r="F2604" s="147" t="s">
        <v>3050</v>
      </c>
      <c r="G2604" s="904">
        <v>3</v>
      </c>
      <c r="H2604" s="32" t="s">
        <v>742</v>
      </c>
      <c r="I2604" s="348"/>
      <c r="J2604" s="521">
        <v>0</v>
      </c>
      <c r="K2604" s="58">
        <v>0</v>
      </c>
      <c r="L2604" s="199">
        <f t="shared" si="334"/>
        <v>0</v>
      </c>
      <c r="M2604" s="200">
        <f t="shared" si="335"/>
        <v>0</v>
      </c>
      <c r="O2604" s="77" t="b">
        <f t="shared" si="336"/>
        <v>0</v>
      </c>
      <c r="P2604" s="77" t="b">
        <f t="shared" si="337"/>
        <v>0</v>
      </c>
      <c r="Q2604" s="77" t="b">
        <f t="shared" si="338"/>
        <v>0</v>
      </c>
      <c r="R2604" s="77">
        <f t="shared" si="339"/>
        <v>0</v>
      </c>
      <c r="T2604" s="77">
        <v>2593</v>
      </c>
    </row>
    <row r="2605" spans="1:20" s="5" customFormat="1" hidden="1" outlineLevel="1">
      <c r="A2605" s="29"/>
      <c r="B2605" s="606">
        <v>400</v>
      </c>
      <c r="C2605" s="654" t="s">
        <v>2739</v>
      </c>
      <c r="D2605" s="109">
        <v>531</v>
      </c>
      <c r="E2605" s="147" t="s">
        <v>3051</v>
      </c>
      <c r="F2605" s="147" t="s">
        <v>3052</v>
      </c>
      <c r="G2605" s="904">
        <v>1</v>
      </c>
      <c r="H2605" s="32" t="s">
        <v>742</v>
      </c>
      <c r="I2605" s="348"/>
      <c r="J2605" s="521">
        <v>0</v>
      </c>
      <c r="K2605" s="58">
        <v>0</v>
      </c>
      <c r="L2605" s="199">
        <f t="shared" si="334"/>
        <v>0</v>
      </c>
      <c r="M2605" s="200">
        <f t="shared" si="335"/>
        <v>0</v>
      </c>
      <c r="O2605" s="77" t="b">
        <f t="shared" si="336"/>
        <v>0</v>
      </c>
      <c r="P2605" s="77" t="b">
        <f t="shared" si="337"/>
        <v>0</v>
      </c>
      <c r="Q2605" s="77" t="b">
        <f t="shared" si="338"/>
        <v>0</v>
      </c>
      <c r="R2605" s="77">
        <f t="shared" si="339"/>
        <v>0</v>
      </c>
      <c r="T2605" s="77">
        <v>2594</v>
      </c>
    </row>
    <row r="2606" spans="1:20" s="5" customFormat="1" hidden="1" outlineLevel="1">
      <c r="A2606" s="29"/>
      <c r="B2606" s="606">
        <v>400</v>
      </c>
      <c r="C2606" s="654" t="s">
        <v>2739</v>
      </c>
      <c r="D2606" s="109">
        <v>532</v>
      </c>
      <c r="E2606" s="147" t="s">
        <v>3053</v>
      </c>
      <c r="F2606" s="147" t="s">
        <v>3054</v>
      </c>
      <c r="G2606" s="904">
        <v>3</v>
      </c>
      <c r="H2606" s="32" t="s">
        <v>742</v>
      </c>
      <c r="I2606" s="348"/>
      <c r="J2606" s="521">
        <v>0</v>
      </c>
      <c r="K2606" s="58">
        <v>0</v>
      </c>
      <c r="L2606" s="199">
        <f t="shared" si="334"/>
        <v>0</v>
      </c>
      <c r="M2606" s="200">
        <f t="shared" si="335"/>
        <v>0</v>
      </c>
      <c r="O2606" s="77" t="b">
        <f t="shared" si="336"/>
        <v>0</v>
      </c>
      <c r="P2606" s="77" t="b">
        <f t="shared" si="337"/>
        <v>0</v>
      </c>
      <c r="Q2606" s="77" t="b">
        <f t="shared" si="338"/>
        <v>0</v>
      </c>
      <c r="R2606" s="77">
        <f t="shared" si="339"/>
        <v>0</v>
      </c>
      <c r="T2606" s="77">
        <v>2595</v>
      </c>
    </row>
    <row r="2607" spans="1:20" s="5" customFormat="1" hidden="1" outlineLevel="1">
      <c r="A2607" s="29"/>
      <c r="B2607" s="606">
        <v>400</v>
      </c>
      <c r="C2607" s="654" t="s">
        <v>2739</v>
      </c>
      <c r="D2607" s="109">
        <v>533</v>
      </c>
      <c r="E2607" s="147" t="s">
        <v>3435</v>
      </c>
      <c r="F2607" s="147" t="s">
        <v>3436</v>
      </c>
      <c r="G2607" s="904">
        <v>1</v>
      </c>
      <c r="H2607" s="32" t="s">
        <v>742</v>
      </c>
      <c r="I2607" s="348"/>
      <c r="J2607" s="521">
        <v>0</v>
      </c>
      <c r="K2607" s="58">
        <v>0</v>
      </c>
      <c r="L2607" s="199">
        <f t="shared" si="334"/>
        <v>0</v>
      </c>
      <c r="M2607" s="200">
        <f t="shared" si="335"/>
        <v>0</v>
      </c>
      <c r="O2607" s="77" t="b">
        <f t="shared" si="336"/>
        <v>0</v>
      </c>
      <c r="P2607" s="77" t="b">
        <f t="shared" si="337"/>
        <v>0</v>
      </c>
      <c r="Q2607" s="77" t="b">
        <f t="shared" si="338"/>
        <v>0</v>
      </c>
      <c r="R2607" s="77">
        <f t="shared" si="339"/>
        <v>0</v>
      </c>
      <c r="T2607" s="77">
        <v>2596</v>
      </c>
    </row>
    <row r="2608" spans="1:20" s="5" customFormat="1" hidden="1" outlineLevel="1">
      <c r="A2608" s="29"/>
      <c r="B2608" s="606">
        <v>400</v>
      </c>
      <c r="C2608" s="654" t="s">
        <v>2739</v>
      </c>
      <c r="D2608" s="109">
        <v>534</v>
      </c>
      <c r="E2608" s="147" t="s">
        <v>3059</v>
      </c>
      <c r="F2608" s="147" t="s">
        <v>3060</v>
      </c>
      <c r="G2608" s="904">
        <v>1</v>
      </c>
      <c r="H2608" s="32" t="s">
        <v>742</v>
      </c>
      <c r="I2608" s="348"/>
      <c r="J2608" s="521">
        <v>0</v>
      </c>
      <c r="K2608" s="58">
        <v>0</v>
      </c>
      <c r="L2608" s="199">
        <f t="shared" si="334"/>
        <v>0</v>
      </c>
      <c r="M2608" s="200">
        <f t="shared" si="335"/>
        <v>0</v>
      </c>
      <c r="O2608" s="77" t="b">
        <f t="shared" si="336"/>
        <v>0</v>
      </c>
      <c r="P2608" s="77" t="b">
        <f t="shared" si="337"/>
        <v>0</v>
      </c>
      <c r="Q2608" s="77" t="b">
        <f t="shared" si="338"/>
        <v>0</v>
      </c>
      <c r="R2608" s="77">
        <f t="shared" si="339"/>
        <v>0</v>
      </c>
      <c r="T2608" s="77">
        <v>2597</v>
      </c>
    </row>
    <row r="2609" spans="1:20" s="5" customFormat="1" hidden="1" outlineLevel="1">
      <c r="A2609" s="29"/>
      <c r="B2609" s="606">
        <v>400</v>
      </c>
      <c r="C2609" s="654" t="s">
        <v>2739</v>
      </c>
      <c r="D2609" s="109">
        <v>535</v>
      </c>
      <c r="E2609" s="147" t="s">
        <v>3061</v>
      </c>
      <c r="F2609" s="147" t="s">
        <v>3062</v>
      </c>
      <c r="G2609" s="904">
        <v>1</v>
      </c>
      <c r="H2609" s="32" t="s">
        <v>742</v>
      </c>
      <c r="I2609" s="348"/>
      <c r="J2609" s="521">
        <v>0</v>
      </c>
      <c r="K2609" s="58">
        <v>0</v>
      </c>
      <c r="L2609" s="199">
        <f t="shared" si="334"/>
        <v>0</v>
      </c>
      <c r="M2609" s="200">
        <f t="shared" si="335"/>
        <v>0</v>
      </c>
      <c r="O2609" s="77" t="b">
        <f t="shared" si="336"/>
        <v>0</v>
      </c>
      <c r="P2609" s="77" t="b">
        <f t="shared" si="337"/>
        <v>0</v>
      </c>
      <c r="Q2609" s="77" t="b">
        <f t="shared" si="338"/>
        <v>0</v>
      </c>
      <c r="R2609" s="77">
        <f t="shared" si="339"/>
        <v>0</v>
      </c>
      <c r="T2609" s="77">
        <v>2598</v>
      </c>
    </row>
    <row r="2610" spans="1:20" s="5" customFormat="1" hidden="1" outlineLevel="1">
      <c r="A2610" s="29"/>
      <c r="B2610" s="606">
        <v>400</v>
      </c>
      <c r="C2610" s="654" t="s">
        <v>2739</v>
      </c>
      <c r="D2610" s="109">
        <v>536</v>
      </c>
      <c r="E2610" s="147" t="s">
        <v>3065</v>
      </c>
      <c r="F2610" s="147" t="s">
        <v>3066</v>
      </c>
      <c r="G2610" s="904">
        <v>1</v>
      </c>
      <c r="H2610" s="32" t="s">
        <v>742</v>
      </c>
      <c r="I2610" s="348"/>
      <c r="J2610" s="521">
        <v>0</v>
      </c>
      <c r="K2610" s="58">
        <v>0</v>
      </c>
      <c r="L2610" s="199">
        <f t="shared" ref="L2610:L2612" si="340">J2610+K2610</f>
        <v>0</v>
      </c>
      <c r="M2610" s="200">
        <f t="shared" ref="M2610:M2612" si="341">L2610*(G2610+I2610)</f>
        <v>0</v>
      </c>
      <c r="O2610" s="77" t="b">
        <f t="shared" si="336"/>
        <v>0</v>
      </c>
      <c r="P2610" s="77" t="b">
        <f t="shared" si="337"/>
        <v>0</v>
      </c>
      <c r="Q2610" s="77" t="b">
        <f t="shared" si="338"/>
        <v>0</v>
      </c>
      <c r="R2610" s="77">
        <f t="shared" si="339"/>
        <v>0</v>
      </c>
      <c r="T2610" s="77">
        <v>2599</v>
      </c>
    </row>
    <row r="2611" spans="1:20" s="5" customFormat="1" hidden="1" outlineLevel="1">
      <c r="A2611" s="29"/>
      <c r="B2611" s="606">
        <v>400</v>
      </c>
      <c r="C2611" s="654" t="s">
        <v>2739</v>
      </c>
      <c r="D2611" s="109">
        <v>537</v>
      </c>
      <c r="E2611" s="147" t="s">
        <v>3437</v>
      </c>
      <c r="F2611" s="147" t="s">
        <v>3438</v>
      </c>
      <c r="G2611" s="904">
        <v>1</v>
      </c>
      <c r="H2611" s="32" t="s">
        <v>742</v>
      </c>
      <c r="I2611" s="348"/>
      <c r="J2611" s="521">
        <v>0</v>
      </c>
      <c r="K2611" s="58">
        <v>0</v>
      </c>
      <c r="L2611" s="199">
        <f t="shared" si="340"/>
        <v>0</v>
      </c>
      <c r="M2611" s="200">
        <f t="shared" si="341"/>
        <v>0</v>
      </c>
      <c r="O2611" s="77" t="b">
        <f t="shared" si="336"/>
        <v>0</v>
      </c>
      <c r="P2611" s="77" t="b">
        <f t="shared" si="337"/>
        <v>0</v>
      </c>
      <c r="Q2611" s="77" t="b">
        <f t="shared" si="338"/>
        <v>0</v>
      </c>
      <c r="R2611" s="77">
        <f t="shared" si="339"/>
        <v>0</v>
      </c>
      <c r="T2611" s="77">
        <v>2600</v>
      </c>
    </row>
    <row r="2612" spans="1:20" s="55" customFormat="1" hidden="1" outlineLevel="1">
      <c r="A2612" s="29"/>
      <c r="B2612" s="606">
        <v>400</v>
      </c>
      <c r="C2612" s="654" t="s">
        <v>2739</v>
      </c>
      <c r="D2612" s="109">
        <v>538</v>
      </c>
      <c r="E2612" s="147" t="s">
        <v>3439</v>
      </c>
      <c r="F2612" s="147" t="s">
        <v>3440</v>
      </c>
      <c r="G2612" s="904">
        <v>1</v>
      </c>
      <c r="H2612" s="32" t="s">
        <v>742</v>
      </c>
      <c r="I2612" s="348"/>
      <c r="J2612" s="521">
        <v>0</v>
      </c>
      <c r="K2612" s="58">
        <v>0</v>
      </c>
      <c r="L2612" s="199">
        <f t="shared" si="340"/>
        <v>0</v>
      </c>
      <c r="M2612" s="200">
        <f t="shared" si="341"/>
        <v>0</v>
      </c>
      <c r="O2612" s="77" t="b">
        <f t="shared" si="336"/>
        <v>0</v>
      </c>
      <c r="P2612" s="77" t="b">
        <f t="shared" si="337"/>
        <v>0</v>
      </c>
      <c r="Q2612" s="77" t="b">
        <f t="shared" si="338"/>
        <v>0</v>
      </c>
      <c r="R2612" s="77">
        <f t="shared" si="339"/>
        <v>0</v>
      </c>
      <c r="T2612" s="77">
        <v>2601</v>
      </c>
    </row>
    <row r="2613" spans="1:20" s="5" customFormat="1" hidden="1" outlineLevel="1">
      <c r="A2613" s="29"/>
      <c r="B2613" s="606">
        <v>400</v>
      </c>
      <c r="C2613" s="654" t="s">
        <v>2739</v>
      </c>
      <c r="D2613" s="109"/>
      <c r="E2613" s="148" t="s">
        <v>3159</v>
      </c>
      <c r="F2613" s="148" t="s">
        <v>3160</v>
      </c>
      <c r="G2613" s="904"/>
      <c r="H2613" s="32"/>
      <c r="I2613" s="348"/>
      <c r="J2613" s="521"/>
      <c r="K2613" s="58"/>
      <c r="L2613" s="58"/>
      <c r="M2613" s="522"/>
      <c r="O2613" s="77" t="b">
        <f t="shared" si="336"/>
        <v>1</v>
      </c>
      <c r="P2613" s="77" t="b">
        <f t="shared" si="337"/>
        <v>1</v>
      </c>
      <c r="Q2613" s="77" t="b">
        <f t="shared" si="338"/>
        <v>1</v>
      </c>
      <c r="R2613" s="77">
        <f t="shared" si="339"/>
        <v>0</v>
      </c>
      <c r="T2613" s="77">
        <v>2602</v>
      </c>
    </row>
    <row r="2614" spans="1:20" s="5" customFormat="1" hidden="1" outlineLevel="1">
      <c r="A2614" s="29"/>
      <c r="B2614" s="606">
        <v>400</v>
      </c>
      <c r="C2614" s="654" t="s">
        <v>2739</v>
      </c>
      <c r="D2614" s="109">
        <v>539</v>
      </c>
      <c r="E2614" s="147" t="s">
        <v>2784</v>
      </c>
      <c r="F2614" s="147" t="s">
        <v>2784</v>
      </c>
      <c r="G2614" s="904">
        <v>7.1999999999999993</v>
      </c>
      <c r="H2614" s="32" t="s">
        <v>725</v>
      </c>
      <c r="I2614" s="348"/>
      <c r="J2614" s="521">
        <v>0</v>
      </c>
      <c r="K2614" s="58">
        <v>0</v>
      </c>
      <c r="L2614" s="199">
        <f>J2614+K2614</f>
        <v>0</v>
      </c>
      <c r="M2614" s="200">
        <f>L2614*(G2614+I2614)</f>
        <v>0</v>
      </c>
      <c r="O2614" s="77" t="b">
        <f t="shared" si="336"/>
        <v>0</v>
      </c>
      <c r="P2614" s="77" t="b">
        <f t="shared" si="337"/>
        <v>0</v>
      </c>
      <c r="Q2614" s="77" t="b">
        <f t="shared" si="338"/>
        <v>0</v>
      </c>
      <c r="R2614" s="77">
        <f t="shared" si="339"/>
        <v>0</v>
      </c>
      <c r="T2614" s="77">
        <v>2603</v>
      </c>
    </row>
    <row r="2615" spans="1:20" s="5" customFormat="1" hidden="1" outlineLevel="1">
      <c r="A2615" s="29"/>
      <c r="B2615" s="606">
        <v>400</v>
      </c>
      <c r="C2615" s="654" t="s">
        <v>2739</v>
      </c>
      <c r="D2615" s="109">
        <v>540</v>
      </c>
      <c r="E2615" s="147" t="s">
        <v>2785</v>
      </c>
      <c r="F2615" s="147" t="s">
        <v>2785</v>
      </c>
      <c r="G2615" s="904">
        <v>2.4</v>
      </c>
      <c r="H2615" s="32" t="s">
        <v>725</v>
      </c>
      <c r="I2615" s="348"/>
      <c r="J2615" s="521">
        <v>0</v>
      </c>
      <c r="K2615" s="58">
        <v>0</v>
      </c>
      <c r="L2615" s="199">
        <f>J2615+K2615</f>
        <v>0</v>
      </c>
      <c r="M2615" s="200">
        <f>L2615*(G2615+I2615)</f>
        <v>0</v>
      </c>
      <c r="O2615" s="77" t="b">
        <f t="shared" si="336"/>
        <v>0</v>
      </c>
      <c r="P2615" s="77" t="b">
        <f t="shared" si="337"/>
        <v>0</v>
      </c>
      <c r="Q2615" s="77" t="b">
        <f t="shared" si="338"/>
        <v>0</v>
      </c>
      <c r="R2615" s="77">
        <f t="shared" si="339"/>
        <v>0</v>
      </c>
      <c r="T2615" s="77">
        <v>2604</v>
      </c>
    </row>
    <row r="2616" spans="1:20" s="5" customFormat="1" hidden="1" outlineLevel="1">
      <c r="A2616" s="29"/>
      <c r="B2616" s="606">
        <v>400</v>
      </c>
      <c r="C2616" s="654" t="s">
        <v>2739</v>
      </c>
      <c r="D2616" s="109">
        <v>541</v>
      </c>
      <c r="E2616" s="147" t="s">
        <v>3388</v>
      </c>
      <c r="F2616" s="147" t="s">
        <v>3388</v>
      </c>
      <c r="G2616" s="904">
        <v>6</v>
      </c>
      <c r="H2616" s="32" t="s">
        <v>725</v>
      </c>
      <c r="I2616" s="348"/>
      <c r="J2616" s="521">
        <v>0</v>
      </c>
      <c r="K2616" s="58">
        <v>0</v>
      </c>
      <c r="L2616" s="199">
        <f>J2616+K2616</f>
        <v>0</v>
      </c>
      <c r="M2616" s="200">
        <f>L2616*(G2616+I2616)</f>
        <v>0</v>
      </c>
      <c r="O2616" s="77" t="b">
        <f t="shared" si="336"/>
        <v>0</v>
      </c>
      <c r="P2616" s="77" t="b">
        <f t="shared" si="337"/>
        <v>0</v>
      </c>
      <c r="Q2616" s="77" t="b">
        <f t="shared" si="338"/>
        <v>0</v>
      </c>
      <c r="R2616" s="77">
        <f t="shared" si="339"/>
        <v>0</v>
      </c>
      <c r="T2616" s="77">
        <v>2605</v>
      </c>
    </row>
    <row r="2617" spans="1:20" s="5" customFormat="1" hidden="1" outlineLevel="1">
      <c r="A2617" s="29"/>
      <c r="B2617" s="606">
        <v>400</v>
      </c>
      <c r="C2617" s="654" t="s">
        <v>2739</v>
      </c>
      <c r="D2617" s="109">
        <v>542</v>
      </c>
      <c r="E2617" s="147" t="s">
        <v>2786</v>
      </c>
      <c r="F2617" s="147" t="s">
        <v>2786</v>
      </c>
      <c r="G2617" s="904">
        <v>8.4</v>
      </c>
      <c r="H2617" s="32" t="s">
        <v>725</v>
      </c>
      <c r="I2617" s="348"/>
      <c r="J2617" s="521">
        <v>0</v>
      </c>
      <c r="K2617" s="58">
        <v>0</v>
      </c>
      <c r="L2617" s="199">
        <f>J2617+K2617</f>
        <v>0</v>
      </c>
      <c r="M2617" s="200">
        <f>L2617*(G2617+I2617)</f>
        <v>0</v>
      </c>
      <c r="O2617" s="77" t="b">
        <f t="shared" si="336"/>
        <v>0</v>
      </c>
      <c r="P2617" s="77" t="b">
        <f t="shared" si="337"/>
        <v>0</v>
      </c>
      <c r="Q2617" s="77" t="b">
        <f t="shared" si="338"/>
        <v>0</v>
      </c>
      <c r="R2617" s="77">
        <f t="shared" si="339"/>
        <v>0</v>
      </c>
      <c r="T2617" s="77">
        <v>2606</v>
      </c>
    </row>
    <row r="2618" spans="1:20" s="5" customFormat="1" hidden="1" outlineLevel="1">
      <c r="A2618" s="29"/>
      <c r="B2618" s="606">
        <v>400</v>
      </c>
      <c r="C2618" s="654" t="s">
        <v>2739</v>
      </c>
      <c r="D2618" s="109"/>
      <c r="E2618" s="148" t="s">
        <v>3441</v>
      </c>
      <c r="F2618" s="148" t="s">
        <v>3442</v>
      </c>
      <c r="G2618" s="904"/>
      <c r="H2618" s="32"/>
      <c r="I2618" s="348"/>
      <c r="J2618" s="521"/>
      <c r="K2618" s="58"/>
      <c r="L2618" s="58"/>
      <c r="M2618" s="522"/>
      <c r="O2618" s="77" t="b">
        <f t="shared" si="336"/>
        <v>1</v>
      </c>
      <c r="P2618" s="77" t="b">
        <f t="shared" si="337"/>
        <v>1</v>
      </c>
      <c r="Q2618" s="77" t="b">
        <f t="shared" si="338"/>
        <v>1</v>
      </c>
      <c r="R2618" s="77">
        <f t="shared" si="339"/>
        <v>0</v>
      </c>
      <c r="T2618" s="77">
        <v>2607</v>
      </c>
    </row>
    <row r="2619" spans="1:20" s="5" customFormat="1" hidden="1" outlineLevel="1">
      <c r="A2619" s="29"/>
      <c r="B2619" s="606">
        <v>400</v>
      </c>
      <c r="C2619" s="654" t="s">
        <v>2739</v>
      </c>
      <c r="D2619" s="109">
        <v>543</v>
      </c>
      <c r="E2619" s="147" t="s">
        <v>3443</v>
      </c>
      <c r="F2619" s="147" t="s">
        <v>3443</v>
      </c>
      <c r="G2619" s="904">
        <v>1</v>
      </c>
      <c r="H2619" s="32" t="s">
        <v>725</v>
      </c>
      <c r="I2619" s="348"/>
      <c r="J2619" s="521">
        <v>0</v>
      </c>
      <c r="K2619" s="58">
        <v>0</v>
      </c>
      <c r="L2619" s="199">
        <f t="shared" ref="L2619:L2650" si="342">J2619+K2619</f>
        <v>0</v>
      </c>
      <c r="M2619" s="200">
        <f t="shared" ref="M2619:M2650" si="343">L2619*(G2619+I2619)</f>
        <v>0</v>
      </c>
      <c r="O2619" s="77" t="b">
        <f t="shared" si="336"/>
        <v>0</v>
      </c>
      <c r="P2619" s="77" t="b">
        <f t="shared" si="337"/>
        <v>0</v>
      </c>
      <c r="Q2619" s="77" t="b">
        <f t="shared" si="338"/>
        <v>0</v>
      </c>
      <c r="R2619" s="77">
        <f t="shared" si="339"/>
        <v>0</v>
      </c>
      <c r="T2619" s="77">
        <v>2608</v>
      </c>
    </row>
    <row r="2620" spans="1:20" s="5" customFormat="1" hidden="1" outlineLevel="1">
      <c r="A2620" s="29"/>
      <c r="B2620" s="606">
        <v>400</v>
      </c>
      <c r="C2620" s="654" t="s">
        <v>2739</v>
      </c>
      <c r="D2620" s="109">
        <v>544</v>
      </c>
      <c r="E2620" s="147" t="s">
        <v>2767</v>
      </c>
      <c r="F2620" s="147" t="s">
        <v>2767</v>
      </c>
      <c r="G2620" s="904">
        <v>15</v>
      </c>
      <c r="H2620" s="32" t="s">
        <v>725</v>
      </c>
      <c r="I2620" s="348"/>
      <c r="J2620" s="521">
        <v>0</v>
      </c>
      <c r="K2620" s="58">
        <v>0</v>
      </c>
      <c r="L2620" s="199">
        <f t="shared" si="342"/>
        <v>0</v>
      </c>
      <c r="M2620" s="200">
        <f t="shared" si="343"/>
        <v>0</v>
      </c>
      <c r="O2620" s="77" t="b">
        <f t="shared" si="336"/>
        <v>0</v>
      </c>
      <c r="P2620" s="77" t="b">
        <f t="shared" si="337"/>
        <v>0</v>
      </c>
      <c r="Q2620" s="77" t="b">
        <f t="shared" si="338"/>
        <v>0</v>
      </c>
      <c r="R2620" s="77">
        <f t="shared" si="339"/>
        <v>0</v>
      </c>
      <c r="T2620" s="77">
        <v>2609</v>
      </c>
    </row>
    <row r="2621" spans="1:20" s="5" customFormat="1" hidden="1" outlineLevel="1">
      <c r="A2621" s="29"/>
      <c r="B2621" s="606">
        <v>400</v>
      </c>
      <c r="C2621" s="654" t="s">
        <v>2739</v>
      </c>
      <c r="D2621" s="109">
        <v>545</v>
      </c>
      <c r="E2621" s="147" t="s">
        <v>3444</v>
      </c>
      <c r="F2621" s="147" t="s">
        <v>3444</v>
      </c>
      <c r="G2621" s="904">
        <v>23</v>
      </c>
      <c r="H2621" s="32" t="s">
        <v>725</v>
      </c>
      <c r="I2621" s="348"/>
      <c r="J2621" s="521">
        <v>0</v>
      </c>
      <c r="K2621" s="58">
        <v>0</v>
      </c>
      <c r="L2621" s="199">
        <f t="shared" si="342"/>
        <v>0</v>
      </c>
      <c r="M2621" s="200">
        <f t="shared" si="343"/>
        <v>0</v>
      </c>
      <c r="O2621" s="77" t="b">
        <f t="shared" si="336"/>
        <v>0</v>
      </c>
      <c r="P2621" s="77" t="b">
        <f t="shared" si="337"/>
        <v>0</v>
      </c>
      <c r="Q2621" s="77" t="b">
        <f t="shared" si="338"/>
        <v>0</v>
      </c>
      <c r="R2621" s="77">
        <f t="shared" si="339"/>
        <v>0</v>
      </c>
      <c r="T2621" s="77">
        <v>2610</v>
      </c>
    </row>
    <row r="2622" spans="1:20" s="5" customFormat="1" hidden="1" outlineLevel="1">
      <c r="A2622" s="29"/>
      <c r="B2622" s="606">
        <v>400</v>
      </c>
      <c r="C2622" s="654" t="s">
        <v>2739</v>
      </c>
      <c r="D2622" s="109">
        <v>546</v>
      </c>
      <c r="E2622" s="147" t="s">
        <v>3445</v>
      </c>
      <c r="F2622" s="147" t="s">
        <v>3445</v>
      </c>
      <c r="G2622" s="904">
        <v>34</v>
      </c>
      <c r="H2622" s="32" t="s">
        <v>725</v>
      </c>
      <c r="I2622" s="348"/>
      <c r="J2622" s="521">
        <v>0</v>
      </c>
      <c r="K2622" s="58">
        <v>0</v>
      </c>
      <c r="L2622" s="199">
        <f t="shared" si="342"/>
        <v>0</v>
      </c>
      <c r="M2622" s="200">
        <f t="shared" si="343"/>
        <v>0</v>
      </c>
      <c r="O2622" s="77" t="b">
        <f t="shared" si="336"/>
        <v>0</v>
      </c>
      <c r="P2622" s="77" t="b">
        <f t="shared" si="337"/>
        <v>0</v>
      </c>
      <c r="Q2622" s="77" t="b">
        <f t="shared" si="338"/>
        <v>0</v>
      </c>
      <c r="R2622" s="77">
        <f t="shared" si="339"/>
        <v>0</v>
      </c>
      <c r="T2622" s="77">
        <v>2611</v>
      </c>
    </row>
    <row r="2623" spans="1:20" s="5" customFormat="1" hidden="1" outlineLevel="1">
      <c r="A2623" s="29"/>
      <c r="B2623" s="606">
        <v>400</v>
      </c>
      <c r="C2623" s="654" t="s">
        <v>2739</v>
      </c>
      <c r="D2623" s="109">
        <v>547</v>
      </c>
      <c r="E2623" s="147" t="s">
        <v>3446</v>
      </c>
      <c r="F2623" s="147" t="s">
        <v>3446</v>
      </c>
      <c r="G2623" s="904">
        <v>18</v>
      </c>
      <c r="H2623" s="32" t="s">
        <v>725</v>
      </c>
      <c r="I2623" s="348"/>
      <c r="J2623" s="521">
        <v>0</v>
      </c>
      <c r="K2623" s="58">
        <v>0</v>
      </c>
      <c r="L2623" s="199">
        <f t="shared" si="342"/>
        <v>0</v>
      </c>
      <c r="M2623" s="200">
        <f t="shared" si="343"/>
        <v>0</v>
      </c>
      <c r="O2623" s="77" t="b">
        <f t="shared" si="336"/>
        <v>0</v>
      </c>
      <c r="P2623" s="77" t="b">
        <f t="shared" si="337"/>
        <v>0</v>
      </c>
      <c r="Q2623" s="77" t="b">
        <f t="shared" si="338"/>
        <v>0</v>
      </c>
      <c r="R2623" s="77">
        <f t="shared" si="339"/>
        <v>0</v>
      </c>
      <c r="T2623" s="77">
        <v>2612</v>
      </c>
    </row>
    <row r="2624" spans="1:20" s="5" customFormat="1" hidden="1" outlineLevel="1">
      <c r="A2624" s="29"/>
      <c r="B2624" s="606">
        <v>400</v>
      </c>
      <c r="C2624" s="654" t="s">
        <v>2739</v>
      </c>
      <c r="D2624" s="109">
        <v>548</v>
      </c>
      <c r="E2624" s="147" t="s">
        <v>3447</v>
      </c>
      <c r="F2624" s="147" t="s">
        <v>3447</v>
      </c>
      <c r="G2624" s="904">
        <v>1</v>
      </c>
      <c r="H2624" s="32" t="s">
        <v>725</v>
      </c>
      <c r="I2624" s="348"/>
      <c r="J2624" s="521">
        <v>0</v>
      </c>
      <c r="K2624" s="58">
        <v>0</v>
      </c>
      <c r="L2624" s="199">
        <f t="shared" si="342"/>
        <v>0</v>
      </c>
      <c r="M2624" s="200">
        <f t="shared" si="343"/>
        <v>0</v>
      </c>
      <c r="O2624" s="77" t="b">
        <f t="shared" si="336"/>
        <v>0</v>
      </c>
      <c r="P2624" s="77" t="b">
        <f t="shared" si="337"/>
        <v>0</v>
      </c>
      <c r="Q2624" s="77" t="b">
        <f t="shared" si="338"/>
        <v>0</v>
      </c>
      <c r="R2624" s="77">
        <f t="shared" si="339"/>
        <v>0</v>
      </c>
      <c r="T2624" s="77">
        <v>2613</v>
      </c>
    </row>
    <row r="2625" spans="1:20" s="5" customFormat="1" hidden="1" outlineLevel="1">
      <c r="A2625" s="29"/>
      <c r="B2625" s="606">
        <v>400</v>
      </c>
      <c r="C2625" s="654" t="s">
        <v>2739</v>
      </c>
      <c r="D2625" s="109">
        <v>549</v>
      </c>
      <c r="E2625" s="147" t="s">
        <v>3448</v>
      </c>
      <c r="F2625" s="147" t="s">
        <v>3448</v>
      </c>
      <c r="G2625" s="904">
        <v>29</v>
      </c>
      <c r="H2625" s="32" t="s">
        <v>725</v>
      </c>
      <c r="I2625" s="348"/>
      <c r="J2625" s="521">
        <v>0</v>
      </c>
      <c r="K2625" s="58">
        <v>0</v>
      </c>
      <c r="L2625" s="199">
        <f t="shared" si="342"/>
        <v>0</v>
      </c>
      <c r="M2625" s="200">
        <f t="shared" si="343"/>
        <v>0</v>
      </c>
      <c r="O2625" s="77" t="b">
        <f t="shared" si="336"/>
        <v>0</v>
      </c>
      <c r="P2625" s="77" t="b">
        <f t="shared" si="337"/>
        <v>0</v>
      </c>
      <c r="Q2625" s="77" t="b">
        <f t="shared" si="338"/>
        <v>0</v>
      </c>
      <c r="R2625" s="77">
        <f t="shared" si="339"/>
        <v>0</v>
      </c>
      <c r="T2625" s="77">
        <v>2614</v>
      </c>
    </row>
    <row r="2626" spans="1:20" s="5" customFormat="1" hidden="1" outlineLevel="1">
      <c r="A2626" s="29"/>
      <c r="B2626" s="606">
        <v>400</v>
      </c>
      <c r="C2626" s="654" t="s">
        <v>2739</v>
      </c>
      <c r="D2626" s="109">
        <v>550</v>
      </c>
      <c r="E2626" s="147" t="s">
        <v>3449</v>
      </c>
      <c r="F2626" s="147" t="s">
        <v>3449</v>
      </c>
      <c r="G2626" s="904">
        <v>24</v>
      </c>
      <c r="H2626" s="32" t="s">
        <v>725</v>
      </c>
      <c r="I2626" s="348"/>
      <c r="J2626" s="521">
        <v>0</v>
      </c>
      <c r="K2626" s="58">
        <v>0</v>
      </c>
      <c r="L2626" s="199">
        <f t="shared" si="342"/>
        <v>0</v>
      </c>
      <c r="M2626" s="200">
        <f t="shared" si="343"/>
        <v>0</v>
      </c>
      <c r="O2626" s="77" t="b">
        <f t="shared" si="336"/>
        <v>0</v>
      </c>
      <c r="P2626" s="77" t="b">
        <f t="shared" si="337"/>
        <v>0</v>
      </c>
      <c r="Q2626" s="77" t="b">
        <f t="shared" si="338"/>
        <v>0</v>
      </c>
      <c r="R2626" s="77">
        <f t="shared" si="339"/>
        <v>0</v>
      </c>
      <c r="T2626" s="77">
        <v>2615</v>
      </c>
    </row>
    <row r="2627" spans="1:20" s="5" customFormat="1" hidden="1" outlineLevel="1">
      <c r="A2627" s="29"/>
      <c r="B2627" s="606">
        <v>400</v>
      </c>
      <c r="C2627" s="654" t="s">
        <v>2739</v>
      </c>
      <c r="D2627" s="109">
        <v>551</v>
      </c>
      <c r="E2627" s="147" t="s">
        <v>3450</v>
      </c>
      <c r="F2627" s="147" t="s">
        <v>3450</v>
      </c>
      <c r="G2627" s="904">
        <v>19</v>
      </c>
      <c r="H2627" s="32" t="s">
        <v>725</v>
      </c>
      <c r="I2627" s="348"/>
      <c r="J2627" s="521">
        <v>0</v>
      </c>
      <c r="K2627" s="58">
        <v>0</v>
      </c>
      <c r="L2627" s="199">
        <f t="shared" si="342"/>
        <v>0</v>
      </c>
      <c r="M2627" s="200">
        <f t="shared" si="343"/>
        <v>0</v>
      </c>
      <c r="O2627" s="77" t="b">
        <f t="shared" si="336"/>
        <v>0</v>
      </c>
      <c r="P2627" s="77" t="b">
        <f t="shared" si="337"/>
        <v>0</v>
      </c>
      <c r="Q2627" s="77" t="b">
        <f t="shared" si="338"/>
        <v>0</v>
      </c>
      <c r="R2627" s="77">
        <f t="shared" si="339"/>
        <v>0</v>
      </c>
      <c r="T2627" s="77">
        <v>2616</v>
      </c>
    </row>
    <row r="2628" spans="1:20" s="5" customFormat="1" hidden="1" outlineLevel="1">
      <c r="A2628" s="29"/>
      <c r="B2628" s="606">
        <v>400</v>
      </c>
      <c r="C2628" s="654" t="s">
        <v>2739</v>
      </c>
      <c r="D2628" s="109">
        <v>552</v>
      </c>
      <c r="E2628" s="147" t="s">
        <v>3451</v>
      </c>
      <c r="F2628" s="147" t="s">
        <v>3451</v>
      </c>
      <c r="G2628" s="904">
        <v>19</v>
      </c>
      <c r="H2628" s="32" t="s">
        <v>725</v>
      </c>
      <c r="I2628" s="348"/>
      <c r="J2628" s="521">
        <v>0</v>
      </c>
      <c r="K2628" s="58">
        <v>0</v>
      </c>
      <c r="L2628" s="199">
        <f t="shared" si="342"/>
        <v>0</v>
      </c>
      <c r="M2628" s="200">
        <f t="shared" si="343"/>
        <v>0</v>
      </c>
      <c r="O2628" s="77" t="b">
        <f t="shared" si="336"/>
        <v>0</v>
      </c>
      <c r="P2628" s="77" t="b">
        <f t="shared" si="337"/>
        <v>0</v>
      </c>
      <c r="Q2628" s="77" t="b">
        <f t="shared" si="338"/>
        <v>0</v>
      </c>
      <c r="R2628" s="77">
        <f t="shared" si="339"/>
        <v>0</v>
      </c>
      <c r="T2628" s="77">
        <v>2617</v>
      </c>
    </row>
    <row r="2629" spans="1:20" s="5" customFormat="1" hidden="1" outlineLevel="1">
      <c r="A2629" s="29"/>
      <c r="B2629" s="606">
        <v>400</v>
      </c>
      <c r="C2629" s="654" t="s">
        <v>2739</v>
      </c>
      <c r="D2629" s="109">
        <v>553</v>
      </c>
      <c r="E2629" s="147" t="s">
        <v>2776</v>
      </c>
      <c r="F2629" s="147" t="s">
        <v>2776</v>
      </c>
      <c r="G2629" s="904">
        <v>76</v>
      </c>
      <c r="H2629" s="32" t="s">
        <v>725</v>
      </c>
      <c r="I2629" s="348"/>
      <c r="J2629" s="521">
        <v>0</v>
      </c>
      <c r="K2629" s="58">
        <v>0</v>
      </c>
      <c r="L2629" s="199">
        <f t="shared" si="342"/>
        <v>0</v>
      </c>
      <c r="M2629" s="200">
        <f t="shared" si="343"/>
        <v>0</v>
      </c>
      <c r="O2629" s="77" t="b">
        <f t="shared" si="336"/>
        <v>0</v>
      </c>
      <c r="P2629" s="77" t="b">
        <f t="shared" si="337"/>
        <v>0</v>
      </c>
      <c r="Q2629" s="77" t="b">
        <f t="shared" si="338"/>
        <v>0</v>
      </c>
      <c r="R2629" s="77">
        <f t="shared" si="339"/>
        <v>0</v>
      </c>
      <c r="T2629" s="77">
        <v>2618</v>
      </c>
    </row>
    <row r="2630" spans="1:20" s="5" customFormat="1" hidden="1" outlineLevel="1">
      <c r="A2630" s="29"/>
      <c r="B2630" s="606">
        <v>400</v>
      </c>
      <c r="C2630" s="654" t="s">
        <v>2739</v>
      </c>
      <c r="D2630" s="109">
        <v>554</v>
      </c>
      <c r="E2630" s="147" t="s">
        <v>3452</v>
      </c>
      <c r="F2630" s="147" t="s">
        <v>3452</v>
      </c>
      <c r="G2630" s="904">
        <v>54</v>
      </c>
      <c r="H2630" s="32" t="s">
        <v>725</v>
      </c>
      <c r="I2630" s="348"/>
      <c r="J2630" s="521">
        <v>0</v>
      </c>
      <c r="K2630" s="58">
        <v>0</v>
      </c>
      <c r="L2630" s="199">
        <f t="shared" si="342"/>
        <v>0</v>
      </c>
      <c r="M2630" s="200">
        <f t="shared" si="343"/>
        <v>0</v>
      </c>
      <c r="O2630" s="77" t="b">
        <f t="shared" si="336"/>
        <v>0</v>
      </c>
      <c r="P2630" s="77" t="b">
        <f t="shared" si="337"/>
        <v>0</v>
      </c>
      <c r="Q2630" s="77" t="b">
        <f t="shared" si="338"/>
        <v>0</v>
      </c>
      <c r="R2630" s="77">
        <f t="shared" si="339"/>
        <v>0</v>
      </c>
      <c r="T2630" s="77">
        <v>2619</v>
      </c>
    </row>
    <row r="2631" spans="1:20" s="5" customFormat="1" hidden="1" outlineLevel="1">
      <c r="A2631" s="29"/>
      <c r="B2631" s="606">
        <v>400</v>
      </c>
      <c r="C2631" s="654" t="s">
        <v>2739</v>
      </c>
      <c r="D2631" s="109">
        <v>555</v>
      </c>
      <c r="E2631" s="147" t="s">
        <v>3453</v>
      </c>
      <c r="F2631" s="147" t="s">
        <v>3453</v>
      </c>
      <c r="G2631" s="904">
        <v>14</v>
      </c>
      <c r="H2631" s="32" t="s">
        <v>725</v>
      </c>
      <c r="I2631" s="348"/>
      <c r="J2631" s="521">
        <v>0</v>
      </c>
      <c r="K2631" s="58">
        <v>0</v>
      </c>
      <c r="L2631" s="199">
        <f t="shared" si="342"/>
        <v>0</v>
      </c>
      <c r="M2631" s="200">
        <f t="shared" si="343"/>
        <v>0</v>
      </c>
      <c r="O2631" s="77" t="b">
        <f t="shared" si="336"/>
        <v>0</v>
      </c>
      <c r="P2631" s="77" t="b">
        <f t="shared" si="337"/>
        <v>0</v>
      </c>
      <c r="Q2631" s="77" t="b">
        <f t="shared" si="338"/>
        <v>0</v>
      </c>
      <c r="R2631" s="77">
        <f t="shared" si="339"/>
        <v>0</v>
      </c>
      <c r="T2631" s="77">
        <v>2620</v>
      </c>
    </row>
    <row r="2632" spans="1:20" s="5" customFormat="1" hidden="1" outlineLevel="1">
      <c r="A2632" s="29"/>
      <c r="B2632" s="606">
        <v>400</v>
      </c>
      <c r="C2632" s="654" t="s">
        <v>2739</v>
      </c>
      <c r="D2632" s="109">
        <v>556</v>
      </c>
      <c r="E2632" s="147" t="s">
        <v>3454</v>
      </c>
      <c r="F2632" s="147" t="s">
        <v>3454</v>
      </c>
      <c r="G2632" s="904">
        <v>184</v>
      </c>
      <c r="H2632" s="32" t="s">
        <v>725</v>
      </c>
      <c r="I2632" s="348"/>
      <c r="J2632" s="521">
        <v>0</v>
      </c>
      <c r="K2632" s="58">
        <v>0</v>
      </c>
      <c r="L2632" s="199">
        <f t="shared" si="342"/>
        <v>0</v>
      </c>
      <c r="M2632" s="200">
        <f t="shared" si="343"/>
        <v>0</v>
      </c>
      <c r="O2632" s="77" t="b">
        <f t="shared" si="336"/>
        <v>0</v>
      </c>
      <c r="P2632" s="77" t="b">
        <f t="shared" si="337"/>
        <v>0</v>
      </c>
      <c r="Q2632" s="77" t="b">
        <f t="shared" si="338"/>
        <v>0</v>
      </c>
      <c r="R2632" s="77">
        <f t="shared" si="339"/>
        <v>0</v>
      </c>
      <c r="T2632" s="77">
        <v>2621</v>
      </c>
    </row>
    <row r="2633" spans="1:20" s="5" customFormat="1" hidden="1" outlineLevel="1">
      <c r="A2633" s="29"/>
      <c r="B2633" s="606">
        <v>400</v>
      </c>
      <c r="C2633" s="654" t="s">
        <v>2739</v>
      </c>
      <c r="D2633" s="109">
        <v>557</v>
      </c>
      <c r="E2633" s="147" t="s">
        <v>3455</v>
      </c>
      <c r="F2633" s="147" t="s">
        <v>3455</v>
      </c>
      <c r="G2633" s="904">
        <v>2</v>
      </c>
      <c r="H2633" s="32" t="s">
        <v>725</v>
      </c>
      <c r="I2633" s="348"/>
      <c r="J2633" s="521">
        <v>0</v>
      </c>
      <c r="K2633" s="58">
        <v>0</v>
      </c>
      <c r="L2633" s="199">
        <f t="shared" si="342"/>
        <v>0</v>
      </c>
      <c r="M2633" s="200">
        <f t="shared" si="343"/>
        <v>0</v>
      </c>
      <c r="O2633" s="77" t="b">
        <f t="shared" si="336"/>
        <v>0</v>
      </c>
      <c r="P2633" s="77" t="b">
        <f t="shared" si="337"/>
        <v>0</v>
      </c>
      <c r="Q2633" s="77" t="b">
        <f t="shared" si="338"/>
        <v>0</v>
      </c>
      <c r="R2633" s="77">
        <f t="shared" si="339"/>
        <v>0</v>
      </c>
      <c r="T2633" s="77">
        <v>2622</v>
      </c>
    </row>
    <row r="2634" spans="1:20" s="5" customFormat="1" hidden="1" outlineLevel="1">
      <c r="A2634" s="29"/>
      <c r="B2634" s="606">
        <v>400</v>
      </c>
      <c r="C2634" s="654" t="s">
        <v>2739</v>
      </c>
      <c r="D2634" s="109">
        <v>558</v>
      </c>
      <c r="E2634" s="147" t="s">
        <v>3456</v>
      </c>
      <c r="F2634" s="147" t="s">
        <v>3456</v>
      </c>
      <c r="G2634" s="904">
        <v>2</v>
      </c>
      <c r="H2634" s="32" t="s">
        <v>725</v>
      </c>
      <c r="I2634" s="348"/>
      <c r="J2634" s="521">
        <v>0</v>
      </c>
      <c r="K2634" s="58">
        <v>0</v>
      </c>
      <c r="L2634" s="199">
        <f t="shared" si="342"/>
        <v>0</v>
      </c>
      <c r="M2634" s="200">
        <f t="shared" si="343"/>
        <v>0</v>
      </c>
      <c r="O2634" s="77" t="b">
        <f t="shared" si="336"/>
        <v>0</v>
      </c>
      <c r="P2634" s="77" t="b">
        <f t="shared" si="337"/>
        <v>0</v>
      </c>
      <c r="Q2634" s="77" t="b">
        <f t="shared" si="338"/>
        <v>0</v>
      </c>
      <c r="R2634" s="77">
        <f t="shared" si="339"/>
        <v>0</v>
      </c>
      <c r="T2634" s="77">
        <v>2623</v>
      </c>
    </row>
    <row r="2635" spans="1:20" s="5" customFormat="1" hidden="1" outlineLevel="1">
      <c r="A2635" s="29"/>
      <c r="B2635" s="606">
        <v>400</v>
      </c>
      <c r="C2635" s="654" t="s">
        <v>2739</v>
      </c>
      <c r="D2635" s="109">
        <v>559</v>
      </c>
      <c r="E2635" s="147" t="s">
        <v>3457</v>
      </c>
      <c r="F2635" s="147" t="s">
        <v>3457</v>
      </c>
      <c r="G2635" s="904">
        <v>323</v>
      </c>
      <c r="H2635" s="32" t="s">
        <v>725</v>
      </c>
      <c r="I2635" s="348"/>
      <c r="J2635" s="521">
        <v>0</v>
      </c>
      <c r="K2635" s="58">
        <v>0</v>
      </c>
      <c r="L2635" s="199">
        <f t="shared" si="342"/>
        <v>0</v>
      </c>
      <c r="M2635" s="200">
        <f t="shared" si="343"/>
        <v>0</v>
      </c>
      <c r="O2635" s="77" t="b">
        <f t="shared" si="336"/>
        <v>0</v>
      </c>
      <c r="P2635" s="77" t="b">
        <f t="shared" si="337"/>
        <v>0</v>
      </c>
      <c r="Q2635" s="77" t="b">
        <f t="shared" si="338"/>
        <v>0</v>
      </c>
      <c r="R2635" s="77">
        <f t="shared" si="339"/>
        <v>0</v>
      </c>
      <c r="T2635" s="77">
        <v>2624</v>
      </c>
    </row>
    <row r="2636" spans="1:20" s="5" customFormat="1" hidden="1" outlineLevel="1">
      <c r="A2636" s="29"/>
      <c r="B2636" s="606">
        <v>400</v>
      </c>
      <c r="C2636" s="654" t="s">
        <v>2739</v>
      </c>
      <c r="D2636" s="109">
        <v>560</v>
      </c>
      <c r="E2636" s="147" t="s">
        <v>3458</v>
      </c>
      <c r="F2636" s="147" t="s">
        <v>3458</v>
      </c>
      <c r="G2636" s="904">
        <v>36</v>
      </c>
      <c r="H2636" s="32" t="s">
        <v>725</v>
      </c>
      <c r="I2636" s="348"/>
      <c r="J2636" s="521">
        <v>0</v>
      </c>
      <c r="K2636" s="58">
        <v>0</v>
      </c>
      <c r="L2636" s="199">
        <f t="shared" si="342"/>
        <v>0</v>
      </c>
      <c r="M2636" s="200">
        <f t="shared" si="343"/>
        <v>0</v>
      </c>
      <c r="O2636" s="77" t="b">
        <f t="shared" si="336"/>
        <v>0</v>
      </c>
      <c r="P2636" s="77" t="b">
        <f t="shared" si="337"/>
        <v>0</v>
      </c>
      <c r="Q2636" s="77" t="b">
        <f t="shared" si="338"/>
        <v>0</v>
      </c>
      <c r="R2636" s="77">
        <f t="shared" si="339"/>
        <v>0</v>
      </c>
      <c r="T2636" s="77">
        <v>2625</v>
      </c>
    </row>
    <row r="2637" spans="1:20" s="5" customFormat="1" hidden="1" outlineLevel="1">
      <c r="A2637" s="29"/>
      <c r="B2637" s="606">
        <v>400</v>
      </c>
      <c r="C2637" s="654" t="s">
        <v>2739</v>
      </c>
      <c r="D2637" s="109">
        <v>561</v>
      </c>
      <c r="E2637" s="147" t="s">
        <v>3459</v>
      </c>
      <c r="F2637" s="147" t="s">
        <v>3459</v>
      </c>
      <c r="G2637" s="904">
        <v>323</v>
      </c>
      <c r="H2637" s="32" t="s">
        <v>725</v>
      </c>
      <c r="I2637" s="348"/>
      <c r="J2637" s="521">
        <v>0</v>
      </c>
      <c r="K2637" s="58">
        <v>0</v>
      </c>
      <c r="L2637" s="199">
        <f t="shared" si="342"/>
        <v>0</v>
      </c>
      <c r="M2637" s="200">
        <f t="shared" si="343"/>
        <v>0</v>
      </c>
      <c r="O2637" s="77" t="b">
        <f t="shared" si="336"/>
        <v>0</v>
      </c>
      <c r="P2637" s="77" t="b">
        <f t="shared" si="337"/>
        <v>0</v>
      </c>
      <c r="Q2637" s="77" t="b">
        <f t="shared" si="338"/>
        <v>0</v>
      </c>
      <c r="R2637" s="77">
        <f t="shared" si="339"/>
        <v>0</v>
      </c>
      <c r="T2637" s="77">
        <v>2626</v>
      </c>
    </row>
    <row r="2638" spans="1:20" s="5" customFormat="1" hidden="1" outlineLevel="1">
      <c r="A2638" s="29"/>
      <c r="B2638" s="606">
        <v>400</v>
      </c>
      <c r="C2638" s="654" t="s">
        <v>2739</v>
      </c>
      <c r="D2638" s="109">
        <v>562</v>
      </c>
      <c r="E2638" s="147" t="s">
        <v>3460</v>
      </c>
      <c r="F2638" s="147" t="s">
        <v>3460</v>
      </c>
      <c r="G2638" s="904">
        <v>14</v>
      </c>
      <c r="H2638" s="32" t="s">
        <v>725</v>
      </c>
      <c r="I2638" s="348"/>
      <c r="J2638" s="521">
        <v>0</v>
      </c>
      <c r="K2638" s="58">
        <v>0</v>
      </c>
      <c r="L2638" s="199">
        <f t="shared" si="342"/>
        <v>0</v>
      </c>
      <c r="M2638" s="200">
        <f t="shared" si="343"/>
        <v>0</v>
      </c>
      <c r="O2638" s="77" t="b">
        <f t="shared" si="336"/>
        <v>0</v>
      </c>
      <c r="P2638" s="77" t="b">
        <f t="shared" si="337"/>
        <v>0</v>
      </c>
      <c r="Q2638" s="77" t="b">
        <f t="shared" si="338"/>
        <v>0</v>
      </c>
      <c r="R2638" s="77">
        <f t="shared" si="339"/>
        <v>0</v>
      </c>
      <c r="T2638" s="77">
        <v>2627</v>
      </c>
    </row>
    <row r="2639" spans="1:20" s="5" customFormat="1" hidden="1" outlineLevel="1">
      <c r="A2639" s="29"/>
      <c r="B2639" s="606">
        <v>400</v>
      </c>
      <c r="C2639" s="654" t="s">
        <v>2739</v>
      </c>
      <c r="D2639" s="109">
        <v>563</v>
      </c>
      <c r="E2639" s="147" t="s">
        <v>2787</v>
      </c>
      <c r="F2639" s="147" t="s">
        <v>2787</v>
      </c>
      <c r="G2639" s="904">
        <v>1</v>
      </c>
      <c r="H2639" s="32" t="s">
        <v>725</v>
      </c>
      <c r="I2639" s="348"/>
      <c r="J2639" s="521">
        <v>0</v>
      </c>
      <c r="K2639" s="58">
        <v>0</v>
      </c>
      <c r="L2639" s="199">
        <f t="shared" si="342"/>
        <v>0</v>
      </c>
      <c r="M2639" s="200">
        <f t="shared" si="343"/>
        <v>0</v>
      </c>
      <c r="O2639" s="77" t="b">
        <f t="shared" si="336"/>
        <v>0</v>
      </c>
      <c r="P2639" s="77" t="b">
        <f t="shared" si="337"/>
        <v>0</v>
      </c>
      <c r="Q2639" s="77" t="b">
        <f t="shared" si="338"/>
        <v>0</v>
      </c>
      <c r="R2639" s="77">
        <f t="shared" si="339"/>
        <v>0</v>
      </c>
      <c r="T2639" s="77">
        <v>2628</v>
      </c>
    </row>
    <row r="2640" spans="1:20" s="5" customFormat="1" hidden="1" outlineLevel="1">
      <c r="A2640" s="29"/>
      <c r="B2640" s="606">
        <v>400</v>
      </c>
      <c r="C2640" s="654" t="s">
        <v>2739</v>
      </c>
      <c r="D2640" s="109">
        <v>564</v>
      </c>
      <c r="E2640" s="147" t="s">
        <v>2788</v>
      </c>
      <c r="F2640" s="147" t="s">
        <v>2788</v>
      </c>
      <c r="G2640" s="904">
        <v>24</v>
      </c>
      <c r="H2640" s="32" t="s">
        <v>725</v>
      </c>
      <c r="I2640" s="348"/>
      <c r="J2640" s="521">
        <v>0</v>
      </c>
      <c r="K2640" s="58">
        <v>0</v>
      </c>
      <c r="L2640" s="199">
        <f t="shared" si="342"/>
        <v>0</v>
      </c>
      <c r="M2640" s="200">
        <f t="shared" si="343"/>
        <v>0</v>
      </c>
      <c r="O2640" s="77" t="b">
        <f t="shared" si="336"/>
        <v>0</v>
      </c>
      <c r="P2640" s="77" t="b">
        <f t="shared" si="337"/>
        <v>0</v>
      </c>
      <c r="Q2640" s="77" t="b">
        <f t="shared" si="338"/>
        <v>0</v>
      </c>
      <c r="R2640" s="77">
        <f t="shared" si="339"/>
        <v>0</v>
      </c>
      <c r="T2640" s="77">
        <v>2629</v>
      </c>
    </row>
    <row r="2641" spans="1:20" s="5" customFormat="1" hidden="1" outlineLevel="1">
      <c r="A2641" s="29"/>
      <c r="B2641" s="606">
        <v>400</v>
      </c>
      <c r="C2641" s="654" t="s">
        <v>2739</v>
      </c>
      <c r="D2641" s="109">
        <v>565</v>
      </c>
      <c r="E2641" s="147" t="s">
        <v>3461</v>
      </c>
      <c r="F2641" s="147" t="s">
        <v>3461</v>
      </c>
      <c r="G2641" s="904">
        <v>1</v>
      </c>
      <c r="H2641" s="32" t="s">
        <v>725</v>
      </c>
      <c r="I2641" s="348"/>
      <c r="J2641" s="521">
        <v>0</v>
      </c>
      <c r="K2641" s="58">
        <v>0</v>
      </c>
      <c r="L2641" s="199">
        <f t="shared" si="342"/>
        <v>0</v>
      </c>
      <c r="M2641" s="200">
        <f t="shared" si="343"/>
        <v>0</v>
      </c>
      <c r="O2641" s="77" t="b">
        <f t="shared" si="336"/>
        <v>0</v>
      </c>
      <c r="P2641" s="77" t="b">
        <f t="shared" si="337"/>
        <v>0</v>
      </c>
      <c r="Q2641" s="77" t="b">
        <f t="shared" si="338"/>
        <v>0</v>
      </c>
      <c r="R2641" s="77">
        <f t="shared" si="339"/>
        <v>0</v>
      </c>
      <c r="T2641" s="77">
        <v>2630</v>
      </c>
    </row>
    <row r="2642" spans="1:20" s="5" customFormat="1" hidden="1" outlineLevel="1">
      <c r="A2642" s="29"/>
      <c r="B2642" s="606">
        <v>400</v>
      </c>
      <c r="C2642" s="654" t="s">
        <v>2739</v>
      </c>
      <c r="D2642" s="109">
        <v>566</v>
      </c>
      <c r="E2642" s="147" t="s">
        <v>3462</v>
      </c>
      <c r="F2642" s="147" t="s">
        <v>3462</v>
      </c>
      <c r="G2642" s="904">
        <v>5</v>
      </c>
      <c r="H2642" s="32" t="s">
        <v>725</v>
      </c>
      <c r="I2642" s="348"/>
      <c r="J2642" s="521">
        <v>0</v>
      </c>
      <c r="K2642" s="58">
        <v>0</v>
      </c>
      <c r="L2642" s="199">
        <f t="shared" si="342"/>
        <v>0</v>
      </c>
      <c r="M2642" s="200">
        <f t="shared" si="343"/>
        <v>0</v>
      </c>
      <c r="O2642" s="77" t="b">
        <f t="shared" si="336"/>
        <v>0</v>
      </c>
      <c r="P2642" s="77" t="b">
        <f t="shared" si="337"/>
        <v>0</v>
      </c>
      <c r="Q2642" s="77" t="b">
        <f t="shared" si="338"/>
        <v>0</v>
      </c>
      <c r="R2642" s="77">
        <f t="shared" si="339"/>
        <v>0</v>
      </c>
      <c r="T2642" s="77">
        <v>2631</v>
      </c>
    </row>
    <row r="2643" spans="1:20" s="5" customFormat="1" hidden="1" outlineLevel="1">
      <c r="A2643" s="29"/>
      <c r="B2643" s="606">
        <v>400</v>
      </c>
      <c r="C2643" s="654" t="s">
        <v>2739</v>
      </c>
      <c r="D2643" s="109">
        <v>567</v>
      </c>
      <c r="E2643" s="147" t="s">
        <v>2841</v>
      </c>
      <c r="F2643" s="147" t="s">
        <v>2846</v>
      </c>
      <c r="G2643" s="904">
        <v>3</v>
      </c>
      <c r="H2643" s="32" t="s">
        <v>3463</v>
      </c>
      <c r="I2643" s="348"/>
      <c r="J2643" s="521">
        <v>0</v>
      </c>
      <c r="K2643" s="58">
        <v>0</v>
      </c>
      <c r="L2643" s="199">
        <f t="shared" si="342"/>
        <v>0</v>
      </c>
      <c r="M2643" s="200">
        <f t="shared" si="343"/>
        <v>0</v>
      </c>
      <c r="O2643" s="77" t="b">
        <f t="shared" ref="O2643:O2706" si="344">ISBLANK(D2643)</f>
        <v>0</v>
      </c>
      <c r="P2643" s="77" t="b">
        <f t="shared" ref="P2643:P2706" si="345">ISBLANK(G2643)</f>
        <v>0</v>
      </c>
      <c r="Q2643" s="77" t="b">
        <f t="shared" ref="Q2643:Q2706" si="346">ISBLANK(M2643)</f>
        <v>0</v>
      </c>
      <c r="R2643" s="77">
        <f t="shared" ref="R2643:R2706" si="347">IF(AND(O2643=P2643,O2643=Q2643),,"!!!")</f>
        <v>0</v>
      </c>
      <c r="T2643" s="77">
        <v>2632</v>
      </c>
    </row>
    <row r="2644" spans="1:20" s="5" customFormat="1" hidden="1" outlineLevel="1">
      <c r="A2644" s="29"/>
      <c r="B2644" s="606">
        <v>400</v>
      </c>
      <c r="C2644" s="654" t="s">
        <v>2739</v>
      </c>
      <c r="D2644" s="109">
        <v>568</v>
      </c>
      <c r="E2644" s="147" t="s">
        <v>2843</v>
      </c>
      <c r="F2644" s="147" t="s">
        <v>2848</v>
      </c>
      <c r="G2644" s="904">
        <v>3</v>
      </c>
      <c r="H2644" s="32" t="s">
        <v>3463</v>
      </c>
      <c r="I2644" s="348"/>
      <c r="J2644" s="521">
        <v>0</v>
      </c>
      <c r="K2644" s="58">
        <v>0</v>
      </c>
      <c r="L2644" s="199">
        <f t="shared" si="342"/>
        <v>0</v>
      </c>
      <c r="M2644" s="200">
        <f t="shared" si="343"/>
        <v>0</v>
      </c>
      <c r="O2644" s="77" t="b">
        <f t="shared" si="344"/>
        <v>0</v>
      </c>
      <c r="P2644" s="77" t="b">
        <f t="shared" si="345"/>
        <v>0</v>
      </c>
      <c r="Q2644" s="77" t="b">
        <f t="shared" si="346"/>
        <v>0</v>
      </c>
      <c r="R2644" s="77">
        <f t="shared" si="347"/>
        <v>0</v>
      </c>
      <c r="T2644" s="77">
        <v>2633</v>
      </c>
    </row>
    <row r="2645" spans="1:20" s="5" customFormat="1" hidden="1" outlineLevel="1">
      <c r="A2645" s="29"/>
      <c r="B2645" s="606">
        <v>400</v>
      </c>
      <c r="C2645" s="654" t="s">
        <v>2739</v>
      </c>
      <c r="D2645" s="109">
        <v>569</v>
      </c>
      <c r="E2645" s="147" t="s">
        <v>2845</v>
      </c>
      <c r="F2645" s="147" t="s">
        <v>2850</v>
      </c>
      <c r="G2645" s="904">
        <v>8</v>
      </c>
      <c r="H2645" s="32" t="s">
        <v>3463</v>
      </c>
      <c r="I2645" s="348"/>
      <c r="J2645" s="521">
        <v>0</v>
      </c>
      <c r="K2645" s="58">
        <v>0</v>
      </c>
      <c r="L2645" s="199">
        <f t="shared" si="342"/>
        <v>0</v>
      </c>
      <c r="M2645" s="200">
        <f t="shared" si="343"/>
        <v>0</v>
      </c>
      <c r="O2645" s="77" t="b">
        <f t="shared" si="344"/>
        <v>0</v>
      </c>
      <c r="P2645" s="77" t="b">
        <f t="shared" si="345"/>
        <v>0</v>
      </c>
      <c r="Q2645" s="77" t="b">
        <f t="shared" si="346"/>
        <v>0</v>
      </c>
      <c r="R2645" s="77">
        <f t="shared" si="347"/>
        <v>0</v>
      </c>
      <c r="T2645" s="77">
        <v>2634</v>
      </c>
    </row>
    <row r="2646" spans="1:20" s="5" customFormat="1" hidden="1" outlineLevel="1">
      <c r="A2646" s="29"/>
      <c r="B2646" s="606">
        <v>400</v>
      </c>
      <c r="C2646" s="654" t="s">
        <v>2739</v>
      </c>
      <c r="D2646" s="109">
        <v>570</v>
      </c>
      <c r="E2646" s="147" t="s">
        <v>2847</v>
      </c>
      <c r="F2646" s="147" t="s">
        <v>2852</v>
      </c>
      <c r="G2646" s="904">
        <v>3</v>
      </c>
      <c r="H2646" s="32" t="s">
        <v>3463</v>
      </c>
      <c r="I2646" s="348"/>
      <c r="J2646" s="521">
        <v>0</v>
      </c>
      <c r="K2646" s="58">
        <v>0</v>
      </c>
      <c r="L2646" s="199">
        <f t="shared" si="342"/>
        <v>0</v>
      </c>
      <c r="M2646" s="200">
        <f t="shared" si="343"/>
        <v>0</v>
      </c>
      <c r="O2646" s="77" t="b">
        <f t="shared" si="344"/>
        <v>0</v>
      </c>
      <c r="P2646" s="77" t="b">
        <f t="shared" si="345"/>
        <v>0</v>
      </c>
      <c r="Q2646" s="77" t="b">
        <f t="shared" si="346"/>
        <v>0</v>
      </c>
      <c r="R2646" s="77">
        <f t="shared" si="347"/>
        <v>0</v>
      </c>
      <c r="T2646" s="77">
        <v>2635</v>
      </c>
    </row>
    <row r="2647" spans="1:20" s="5" customFormat="1" hidden="1" outlineLevel="1">
      <c r="A2647" s="29"/>
      <c r="B2647" s="606">
        <v>400</v>
      </c>
      <c r="C2647" s="654" t="s">
        <v>2739</v>
      </c>
      <c r="D2647" s="109">
        <v>571</v>
      </c>
      <c r="E2647" s="147" t="s">
        <v>2849</v>
      </c>
      <c r="F2647" s="147" t="s">
        <v>2854</v>
      </c>
      <c r="G2647" s="904">
        <v>2</v>
      </c>
      <c r="H2647" s="32" t="s">
        <v>3463</v>
      </c>
      <c r="I2647" s="348"/>
      <c r="J2647" s="521">
        <v>0</v>
      </c>
      <c r="K2647" s="58">
        <v>0</v>
      </c>
      <c r="L2647" s="199">
        <f t="shared" si="342"/>
        <v>0</v>
      </c>
      <c r="M2647" s="200">
        <f t="shared" si="343"/>
        <v>0</v>
      </c>
      <c r="O2647" s="77" t="b">
        <f t="shared" si="344"/>
        <v>0</v>
      </c>
      <c r="P2647" s="77" t="b">
        <f t="shared" si="345"/>
        <v>0</v>
      </c>
      <c r="Q2647" s="77" t="b">
        <f t="shared" si="346"/>
        <v>0</v>
      </c>
      <c r="R2647" s="77">
        <f t="shared" si="347"/>
        <v>0</v>
      </c>
      <c r="T2647" s="77">
        <v>2636</v>
      </c>
    </row>
    <row r="2648" spans="1:20" s="5" customFormat="1" hidden="1" outlineLevel="1">
      <c r="A2648" s="29"/>
      <c r="B2648" s="606">
        <v>400</v>
      </c>
      <c r="C2648" s="654" t="s">
        <v>2739</v>
      </c>
      <c r="D2648" s="109">
        <v>572</v>
      </c>
      <c r="E2648" s="147" t="s">
        <v>2851</v>
      </c>
      <c r="F2648" s="147" t="s">
        <v>2856</v>
      </c>
      <c r="G2648" s="904">
        <v>1</v>
      </c>
      <c r="H2648" s="32" t="s">
        <v>3463</v>
      </c>
      <c r="I2648" s="348"/>
      <c r="J2648" s="521">
        <v>0</v>
      </c>
      <c r="K2648" s="58">
        <v>0</v>
      </c>
      <c r="L2648" s="199">
        <f t="shared" si="342"/>
        <v>0</v>
      </c>
      <c r="M2648" s="200">
        <f t="shared" si="343"/>
        <v>0</v>
      </c>
      <c r="O2648" s="77" t="b">
        <f t="shared" si="344"/>
        <v>0</v>
      </c>
      <c r="P2648" s="77" t="b">
        <f t="shared" si="345"/>
        <v>0</v>
      </c>
      <c r="Q2648" s="77" t="b">
        <f t="shared" si="346"/>
        <v>0</v>
      </c>
      <c r="R2648" s="77">
        <f t="shared" si="347"/>
        <v>0</v>
      </c>
      <c r="T2648" s="77">
        <v>2637</v>
      </c>
    </row>
    <row r="2649" spans="1:20" s="5" customFormat="1" hidden="1" outlineLevel="1">
      <c r="A2649" s="29"/>
      <c r="B2649" s="606">
        <v>400</v>
      </c>
      <c r="C2649" s="654" t="s">
        <v>2739</v>
      </c>
      <c r="D2649" s="109">
        <v>573</v>
      </c>
      <c r="E2649" s="147" t="s">
        <v>2853</v>
      </c>
      <c r="F2649" s="147" t="s">
        <v>2858</v>
      </c>
      <c r="G2649" s="904">
        <v>5</v>
      </c>
      <c r="H2649" s="32" t="s">
        <v>3463</v>
      </c>
      <c r="I2649" s="348"/>
      <c r="J2649" s="521">
        <v>0</v>
      </c>
      <c r="K2649" s="58">
        <v>0</v>
      </c>
      <c r="L2649" s="199">
        <f t="shared" si="342"/>
        <v>0</v>
      </c>
      <c r="M2649" s="200">
        <f t="shared" si="343"/>
        <v>0</v>
      </c>
      <c r="O2649" s="77" t="b">
        <f t="shared" si="344"/>
        <v>0</v>
      </c>
      <c r="P2649" s="77" t="b">
        <f t="shared" si="345"/>
        <v>0</v>
      </c>
      <c r="Q2649" s="77" t="b">
        <f t="shared" si="346"/>
        <v>0</v>
      </c>
      <c r="R2649" s="77">
        <f t="shared" si="347"/>
        <v>0</v>
      </c>
      <c r="T2649" s="77">
        <v>2638</v>
      </c>
    </row>
    <row r="2650" spans="1:20" s="5" customFormat="1" ht="22.5" hidden="1" outlineLevel="1">
      <c r="A2650" s="29"/>
      <c r="B2650" s="606">
        <v>400</v>
      </c>
      <c r="C2650" s="654" t="s">
        <v>2739</v>
      </c>
      <c r="D2650" s="109">
        <v>574</v>
      </c>
      <c r="E2650" s="147" t="s">
        <v>2855</v>
      </c>
      <c r="F2650" s="147" t="s">
        <v>2860</v>
      </c>
      <c r="G2650" s="904">
        <v>3</v>
      </c>
      <c r="H2650" s="32" t="s">
        <v>3463</v>
      </c>
      <c r="I2650" s="348"/>
      <c r="J2650" s="521">
        <v>0</v>
      </c>
      <c r="K2650" s="58">
        <v>0</v>
      </c>
      <c r="L2650" s="199">
        <f t="shared" si="342"/>
        <v>0</v>
      </c>
      <c r="M2650" s="200">
        <f t="shared" si="343"/>
        <v>0</v>
      </c>
      <c r="O2650" s="77" t="b">
        <f t="shared" si="344"/>
        <v>0</v>
      </c>
      <c r="P2650" s="77" t="b">
        <f t="shared" si="345"/>
        <v>0</v>
      </c>
      <c r="Q2650" s="77" t="b">
        <f t="shared" si="346"/>
        <v>0</v>
      </c>
      <c r="R2650" s="77">
        <f t="shared" si="347"/>
        <v>0</v>
      </c>
      <c r="T2650" s="77">
        <v>2639</v>
      </c>
    </row>
    <row r="2651" spans="1:20" s="5" customFormat="1" ht="22.5" hidden="1" outlineLevel="1">
      <c r="A2651" s="29"/>
      <c r="B2651" s="606">
        <v>400</v>
      </c>
      <c r="C2651" s="654" t="s">
        <v>2739</v>
      </c>
      <c r="D2651" s="109">
        <v>575</v>
      </c>
      <c r="E2651" s="147" t="s">
        <v>2857</v>
      </c>
      <c r="F2651" s="147" t="s">
        <v>2862</v>
      </c>
      <c r="G2651" s="904">
        <v>1</v>
      </c>
      <c r="H2651" s="32" t="s">
        <v>3463</v>
      </c>
      <c r="I2651" s="348"/>
      <c r="J2651" s="521">
        <v>0</v>
      </c>
      <c r="K2651" s="58">
        <v>0</v>
      </c>
      <c r="L2651" s="199">
        <f t="shared" ref="L2651:L2682" si="348">J2651+K2651</f>
        <v>0</v>
      </c>
      <c r="M2651" s="200">
        <f t="shared" ref="M2651:M2682" si="349">L2651*(G2651+I2651)</f>
        <v>0</v>
      </c>
      <c r="O2651" s="77" t="b">
        <f t="shared" si="344"/>
        <v>0</v>
      </c>
      <c r="P2651" s="77" t="b">
        <f t="shared" si="345"/>
        <v>0</v>
      </c>
      <c r="Q2651" s="77" t="b">
        <f t="shared" si="346"/>
        <v>0</v>
      </c>
      <c r="R2651" s="77">
        <f t="shared" si="347"/>
        <v>0</v>
      </c>
      <c r="T2651" s="77">
        <v>2640</v>
      </c>
    </row>
    <row r="2652" spans="1:20" s="5" customFormat="1" ht="22.5" hidden="1" outlineLevel="1">
      <c r="A2652" s="29"/>
      <c r="B2652" s="606">
        <v>400</v>
      </c>
      <c r="C2652" s="654" t="s">
        <v>2739</v>
      </c>
      <c r="D2652" s="109">
        <v>576</v>
      </c>
      <c r="E2652" s="147" t="s">
        <v>2859</v>
      </c>
      <c r="F2652" s="147" t="s">
        <v>2864</v>
      </c>
      <c r="G2652" s="904">
        <v>1</v>
      </c>
      <c r="H2652" s="32" t="s">
        <v>3463</v>
      </c>
      <c r="I2652" s="348"/>
      <c r="J2652" s="521">
        <v>0</v>
      </c>
      <c r="K2652" s="58">
        <v>0</v>
      </c>
      <c r="L2652" s="199">
        <f t="shared" si="348"/>
        <v>0</v>
      </c>
      <c r="M2652" s="200">
        <f t="shared" si="349"/>
        <v>0</v>
      </c>
      <c r="O2652" s="77" t="b">
        <f t="shared" si="344"/>
        <v>0</v>
      </c>
      <c r="P2652" s="77" t="b">
        <f t="shared" si="345"/>
        <v>0</v>
      </c>
      <c r="Q2652" s="77" t="b">
        <f t="shared" si="346"/>
        <v>0</v>
      </c>
      <c r="R2652" s="77">
        <f t="shared" si="347"/>
        <v>0</v>
      </c>
      <c r="T2652" s="77">
        <v>2641</v>
      </c>
    </row>
    <row r="2653" spans="1:20" s="5" customFormat="1" ht="22.5" hidden="1" outlineLevel="1">
      <c r="A2653" s="29"/>
      <c r="B2653" s="606">
        <v>400</v>
      </c>
      <c r="C2653" s="654" t="s">
        <v>2739</v>
      </c>
      <c r="D2653" s="109">
        <v>577</v>
      </c>
      <c r="E2653" s="147" t="s">
        <v>2861</v>
      </c>
      <c r="F2653" s="147" t="s">
        <v>2866</v>
      </c>
      <c r="G2653" s="904">
        <v>9</v>
      </c>
      <c r="H2653" s="32" t="s">
        <v>3463</v>
      </c>
      <c r="I2653" s="348"/>
      <c r="J2653" s="521">
        <v>0</v>
      </c>
      <c r="K2653" s="58">
        <v>0</v>
      </c>
      <c r="L2653" s="199">
        <f t="shared" si="348"/>
        <v>0</v>
      </c>
      <c r="M2653" s="200">
        <f t="shared" si="349"/>
        <v>0</v>
      </c>
      <c r="O2653" s="77" t="b">
        <f t="shared" si="344"/>
        <v>0</v>
      </c>
      <c r="P2653" s="77" t="b">
        <f t="shared" si="345"/>
        <v>0</v>
      </c>
      <c r="Q2653" s="77" t="b">
        <f t="shared" si="346"/>
        <v>0</v>
      </c>
      <c r="R2653" s="77">
        <f t="shared" si="347"/>
        <v>0</v>
      </c>
      <c r="T2653" s="77">
        <v>2642</v>
      </c>
    </row>
    <row r="2654" spans="1:20" s="5" customFormat="1" ht="22.5" hidden="1" outlineLevel="1">
      <c r="A2654" s="29"/>
      <c r="B2654" s="606">
        <v>400</v>
      </c>
      <c r="C2654" s="654" t="s">
        <v>2739</v>
      </c>
      <c r="D2654" s="109">
        <v>578</v>
      </c>
      <c r="E2654" s="147" t="s">
        <v>2863</v>
      </c>
      <c r="F2654" s="147" t="s">
        <v>2868</v>
      </c>
      <c r="G2654" s="904">
        <v>2</v>
      </c>
      <c r="H2654" s="32" t="s">
        <v>3463</v>
      </c>
      <c r="I2654" s="348"/>
      <c r="J2654" s="521">
        <v>0</v>
      </c>
      <c r="K2654" s="58">
        <v>0</v>
      </c>
      <c r="L2654" s="199">
        <f t="shared" si="348"/>
        <v>0</v>
      </c>
      <c r="M2654" s="200">
        <f t="shared" si="349"/>
        <v>0</v>
      </c>
      <c r="O2654" s="77" t="b">
        <f t="shared" si="344"/>
        <v>0</v>
      </c>
      <c r="P2654" s="77" t="b">
        <f t="shared" si="345"/>
        <v>0</v>
      </c>
      <c r="Q2654" s="77" t="b">
        <f t="shared" si="346"/>
        <v>0</v>
      </c>
      <c r="R2654" s="77">
        <f t="shared" si="347"/>
        <v>0</v>
      </c>
      <c r="T2654" s="77">
        <v>2643</v>
      </c>
    </row>
    <row r="2655" spans="1:20" s="5" customFormat="1" ht="22.5" hidden="1" outlineLevel="1">
      <c r="A2655" s="29"/>
      <c r="B2655" s="606">
        <v>400</v>
      </c>
      <c r="C2655" s="654" t="s">
        <v>2739</v>
      </c>
      <c r="D2655" s="109">
        <v>579</v>
      </c>
      <c r="E2655" s="147" t="s">
        <v>2865</v>
      </c>
      <c r="F2655" s="147" t="s">
        <v>2870</v>
      </c>
      <c r="G2655" s="904">
        <v>1</v>
      </c>
      <c r="H2655" s="32" t="s">
        <v>3463</v>
      </c>
      <c r="I2655" s="348"/>
      <c r="J2655" s="521">
        <v>0</v>
      </c>
      <c r="K2655" s="58">
        <v>0</v>
      </c>
      <c r="L2655" s="199">
        <f t="shared" si="348"/>
        <v>0</v>
      </c>
      <c r="M2655" s="200">
        <f t="shared" si="349"/>
        <v>0</v>
      </c>
      <c r="O2655" s="77" t="b">
        <f t="shared" si="344"/>
        <v>0</v>
      </c>
      <c r="P2655" s="77" t="b">
        <f t="shared" si="345"/>
        <v>0</v>
      </c>
      <c r="Q2655" s="77" t="b">
        <f t="shared" si="346"/>
        <v>0</v>
      </c>
      <c r="R2655" s="77">
        <f t="shared" si="347"/>
        <v>0</v>
      </c>
      <c r="T2655" s="77">
        <v>2644</v>
      </c>
    </row>
    <row r="2656" spans="1:20" s="5" customFormat="1" ht="22.5" hidden="1" outlineLevel="1">
      <c r="A2656" s="29"/>
      <c r="B2656" s="606">
        <v>400</v>
      </c>
      <c r="C2656" s="654" t="s">
        <v>2739</v>
      </c>
      <c r="D2656" s="109">
        <v>580</v>
      </c>
      <c r="E2656" s="147" t="s">
        <v>2867</v>
      </c>
      <c r="F2656" s="147" t="s">
        <v>2872</v>
      </c>
      <c r="G2656" s="904">
        <v>2</v>
      </c>
      <c r="H2656" s="32" t="s">
        <v>3463</v>
      </c>
      <c r="I2656" s="348"/>
      <c r="J2656" s="521">
        <v>0</v>
      </c>
      <c r="K2656" s="58">
        <v>0</v>
      </c>
      <c r="L2656" s="199">
        <f t="shared" si="348"/>
        <v>0</v>
      </c>
      <c r="M2656" s="200">
        <f t="shared" si="349"/>
        <v>0</v>
      </c>
      <c r="O2656" s="77" t="b">
        <f t="shared" si="344"/>
        <v>0</v>
      </c>
      <c r="P2656" s="77" t="b">
        <f t="shared" si="345"/>
        <v>0</v>
      </c>
      <c r="Q2656" s="77" t="b">
        <f t="shared" si="346"/>
        <v>0</v>
      </c>
      <c r="R2656" s="77">
        <f t="shared" si="347"/>
        <v>0</v>
      </c>
      <c r="T2656" s="77">
        <v>2645</v>
      </c>
    </row>
    <row r="2657" spans="1:20" s="5" customFormat="1" ht="22.5" hidden="1" outlineLevel="1">
      <c r="A2657" s="29"/>
      <c r="B2657" s="606">
        <v>400</v>
      </c>
      <c r="C2657" s="654" t="s">
        <v>2739</v>
      </c>
      <c r="D2657" s="109">
        <v>581</v>
      </c>
      <c r="E2657" s="147" t="s">
        <v>2869</v>
      </c>
      <c r="F2657" s="147" t="s">
        <v>2874</v>
      </c>
      <c r="G2657" s="904">
        <v>1</v>
      </c>
      <c r="H2657" s="32" t="s">
        <v>3463</v>
      </c>
      <c r="I2657" s="348"/>
      <c r="J2657" s="521">
        <v>0</v>
      </c>
      <c r="K2657" s="58">
        <v>0</v>
      </c>
      <c r="L2657" s="199">
        <f t="shared" si="348"/>
        <v>0</v>
      </c>
      <c r="M2657" s="200">
        <f t="shared" si="349"/>
        <v>0</v>
      </c>
      <c r="O2657" s="77" t="b">
        <f t="shared" si="344"/>
        <v>0</v>
      </c>
      <c r="P2657" s="77" t="b">
        <f t="shared" si="345"/>
        <v>0</v>
      </c>
      <c r="Q2657" s="77" t="b">
        <f t="shared" si="346"/>
        <v>0</v>
      </c>
      <c r="R2657" s="77">
        <f t="shared" si="347"/>
        <v>0</v>
      </c>
      <c r="T2657" s="77">
        <v>2646</v>
      </c>
    </row>
    <row r="2658" spans="1:20" s="5" customFormat="1" ht="22.5" hidden="1" outlineLevel="1">
      <c r="A2658" s="29"/>
      <c r="B2658" s="606">
        <v>400</v>
      </c>
      <c r="C2658" s="654" t="s">
        <v>2739</v>
      </c>
      <c r="D2658" s="109">
        <v>582</v>
      </c>
      <c r="E2658" s="147" t="s">
        <v>2871</v>
      </c>
      <c r="F2658" s="147" t="s">
        <v>2876</v>
      </c>
      <c r="G2658" s="904">
        <v>1</v>
      </c>
      <c r="H2658" s="32" t="s">
        <v>3463</v>
      </c>
      <c r="I2658" s="348"/>
      <c r="J2658" s="521">
        <v>0</v>
      </c>
      <c r="K2658" s="58">
        <v>0</v>
      </c>
      <c r="L2658" s="199">
        <f t="shared" si="348"/>
        <v>0</v>
      </c>
      <c r="M2658" s="200">
        <f t="shared" si="349"/>
        <v>0</v>
      </c>
      <c r="O2658" s="77" t="b">
        <f t="shared" si="344"/>
        <v>0</v>
      </c>
      <c r="P2658" s="77" t="b">
        <f t="shared" si="345"/>
        <v>0</v>
      </c>
      <c r="Q2658" s="77" t="b">
        <f t="shared" si="346"/>
        <v>0</v>
      </c>
      <c r="R2658" s="77">
        <f t="shared" si="347"/>
        <v>0</v>
      </c>
      <c r="T2658" s="77">
        <v>2647</v>
      </c>
    </row>
    <row r="2659" spans="1:20" s="5" customFormat="1" ht="22.5" hidden="1" outlineLevel="1">
      <c r="A2659" s="29"/>
      <c r="B2659" s="606">
        <v>400</v>
      </c>
      <c r="C2659" s="654" t="s">
        <v>2739</v>
      </c>
      <c r="D2659" s="109">
        <v>583</v>
      </c>
      <c r="E2659" s="147" t="s">
        <v>2873</v>
      </c>
      <c r="F2659" s="147" t="s">
        <v>2878</v>
      </c>
      <c r="G2659" s="904">
        <v>1</v>
      </c>
      <c r="H2659" s="32" t="s">
        <v>3463</v>
      </c>
      <c r="I2659" s="348"/>
      <c r="J2659" s="521">
        <v>0</v>
      </c>
      <c r="K2659" s="58">
        <v>0</v>
      </c>
      <c r="L2659" s="199">
        <f t="shared" si="348"/>
        <v>0</v>
      </c>
      <c r="M2659" s="200">
        <f t="shared" si="349"/>
        <v>0</v>
      </c>
      <c r="O2659" s="77" t="b">
        <f t="shared" si="344"/>
        <v>0</v>
      </c>
      <c r="P2659" s="77" t="b">
        <f t="shared" si="345"/>
        <v>0</v>
      </c>
      <c r="Q2659" s="77" t="b">
        <f t="shared" si="346"/>
        <v>0</v>
      </c>
      <c r="R2659" s="77">
        <f t="shared" si="347"/>
        <v>0</v>
      </c>
      <c r="T2659" s="77">
        <v>2648</v>
      </c>
    </row>
    <row r="2660" spans="1:20" s="5" customFormat="1" hidden="1" outlineLevel="1">
      <c r="A2660" s="29"/>
      <c r="B2660" s="606">
        <v>400</v>
      </c>
      <c r="C2660" s="654" t="s">
        <v>2739</v>
      </c>
      <c r="D2660" s="109">
        <v>584</v>
      </c>
      <c r="E2660" s="147" t="s">
        <v>2875</v>
      </c>
      <c r="F2660" s="147" t="s">
        <v>2880</v>
      </c>
      <c r="G2660" s="904">
        <v>1</v>
      </c>
      <c r="H2660" s="32" t="s">
        <v>3463</v>
      </c>
      <c r="I2660" s="348"/>
      <c r="J2660" s="521">
        <v>0</v>
      </c>
      <c r="K2660" s="58">
        <v>0</v>
      </c>
      <c r="L2660" s="199">
        <f t="shared" si="348"/>
        <v>0</v>
      </c>
      <c r="M2660" s="200">
        <f t="shared" si="349"/>
        <v>0</v>
      </c>
      <c r="O2660" s="77" t="b">
        <f t="shared" si="344"/>
        <v>0</v>
      </c>
      <c r="P2660" s="77" t="b">
        <f t="shared" si="345"/>
        <v>0</v>
      </c>
      <c r="Q2660" s="77" t="b">
        <f t="shared" si="346"/>
        <v>0</v>
      </c>
      <c r="R2660" s="77">
        <f t="shared" si="347"/>
        <v>0</v>
      </c>
      <c r="T2660" s="77">
        <v>2649</v>
      </c>
    </row>
    <row r="2661" spans="1:20" s="5" customFormat="1" hidden="1" outlineLevel="1">
      <c r="A2661" s="29"/>
      <c r="B2661" s="606">
        <v>400</v>
      </c>
      <c r="C2661" s="654" t="s">
        <v>2739</v>
      </c>
      <c r="D2661" s="109">
        <v>585</v>
      </c>
      <c r="E2661" s="147" t="s">
        <v>2877</v>
      </c>
      <c r="F2661" s="147" t="s">
        <v>2882</v>
      </c>
      <c r="G2661" s="904">
        <v>1</v>
      </c>
      <c r="H2661" s="32" t="s">
        <v>3463</v>
      </c>
      <c r="I2661" s="348"/>
      <c r="J2661" s="521">
        <v>0</v>
      </c>
      <c r="K2661" s="58">
        <v>0</v>
      </c>
      <c r="L2661" s="199">
        <f t="shared" si="348"/>
        <v>0</v>
      </c>
      <c r="M2661" s="200">
        <f t="shared" si="349"/>
        <v>0</v>
      </c>
      <c r="O2661" s="77" t="b">
        <f t="shared" si="344"/>
        <v>0</v>
      </c>
      <c r="P2661" s="77" t="b">
        <f t="shared" si="345"/>
        <v>0</v>
      </c>
      <c r="Q2661" s="77" t="b">
        <f t="shared" si="346"/>
        <v>0</v>
      </c>
      <c r="R2661" s="77">
        <f t="shared" si="347"/>
        <v>0</v>
      </c>
      <c r="T2661" s="77">
        <v>2650</v>
      </c>
    </row>
    <row r="2662" spans="1:20" s="5" customFormat="1" hidden="1" outlineLevel="1">
      <c r="A2662" s="29"/>
      <c r="B2662" s="606">
        <v>400</v>
      </c>
      <c r="C2662" s="654" t="s">
        <v>2739</v>
      </c>
      <c r="D2662" s="109">
        <v>586</v>
      </c>
      <c r="E2662" s="147" t="s">
        <v>2879</v>
      </c>
      <c r="F2662" s="147" t="s">
        <v>2884</v>
      </c>
      <c r="G2662" s="904">
        <v>1</v>
      </c>
      <c r="H2662" s="32" t="s">
        <v>3463</v>
      </c>
      <c r="I2662" s="348"/>
      <c r="J2662" s="521">
        <v>0</v>
      </c>
      <c r="K2662" s="58">
        <v>0</v>
      </c>
      <c r="L2662" s="199">
        <f t="shared" si="348"/>
        <v>0</v>
      </c>
      <c r="M2662" s="200">
        <f t="shared" si="349"/>
        <v>0</v>
      </c>
      <c r="O2662" s="77" t="b">
        <f t="shared" si="344"/>
        <v>0</v>
      </c>
      <c r="P2662" s="77" t="b">
        <f t="shared" si="345"/>
        <v>0</v>
      </c>
      <c r="Q2662" s="77" t="b">
        <f t="shared" si="346"/>
        <v>0</v>
      </c>
      <c r="R2662" s="77">
        <f t="shared" si="347"/>
        <v>0</v>
      </c>
      <c r="T2662" s="77">
        <v>2651</v>
      </c>
    </row>
    <row r="2663" spans="1:20" s="5" customFormat="1" hidden="1" outlineLevel="1">
      <c r="A2663" s="29"/>
      <c r="B2663" s="606">
        <v>400</v>
      </c>
      <c r="C2663" s="654" t="s">
        <v>2739</v>
      </c>
      <c r="D2663" s="109">
        <v>587</v>
      </c>
      <c r="E2663" s="147" t="s">
        <v>2881</v>
      </c>
      <c r="F2663" s="147" t="s">
        <v>2886</v>
      </c>
      <c r="G2663" s="904">
        <v>2</v>
      </c>
      <c r="H2663" s="32" t="s">
        <v>3463</v>
      </c>
      <c r="I2663" s="348"/>
      <c r="J2663" s="521">
        <v>0</v>
      </c>
      <c r="K2663" s="58">
        <v>0</v>
      </c>
      <c r="L2663" s="199">
        <f t="shared" si="348"/>
        <v>0</v>
      </c>
      <c r="M2663" s="200">
        <f t="shared" si="349"/>
        <v>0</v>
      </c>
      <c r="O2663" s="77" t="b">
        <f t="shared" si="344"/>
        <v>0</v>
      </c>
      <c r="P2663" s="77" t="b">
        <f t="shared" si="345"/>
        <v>0</v>
      </c>
      <c r="Q2663" s="77" t="b">
        <f t="shared" si="346"/>
        <v>0</v>
      </c>
      <c r="R2663" s="77">
        <f t="shared" si="347"/>
        <v>0</v>
      </c>
      <c r="T2663" s="77">
        <v>2652</v>
      </c>
    </row>
    <row r="2664" spans="1:20" s="5" customFormat="1" hidden="1" outlineLevel="1">
      <c r="A2664" s="29"/>
      <c r="B2664" s="606">
        <v>400</v>
      </c>
      <c r="C2664" s="654" t="s">
        <v>2739</v>
      </c>
      <c r="D2664" s="109">
        <v>588</v>
      </c>
      <c r="E2664" s="147" t="s">
        <v>2883</v>
      </c>
      <c r="F2664" s="147" t="s">
        <v>2888</v>
      </c>
      <c r="G2664" s="904">
        <v>2</v>
      </c>
      <c r="H2664" s="32" t="s">
        <v>3463</v>
      </c>
      <c r="I2664" s="348"/>
      <c r="J2664" s="521">
        <v>0</v>
      </c>
      <c r="K2664" s="58">
        <v>0</v>
      </c>
      <c r="L2664" s="199">
        <f t="shared" si="348"/>
        <v>0</v>
      </c>
      <c r="M2664" s="200">
        <f t="shared" si="349"/>
        <v>0</v>
      </c>
      <c r="O2664" s="77" t="b">
        <f t="shared" si="344"/>
        <v>0</v>
      </c>
      <c r="P2664" s="77" t="b">
        <f t="shared" si="345"/>
        <v>0</v>
      </c>
      <c r="Q2664" s="77" t="b">
        <f t="shared" si="346"/>
        <v>0</v>
      </c>
      <c r="R2664" s="77">
        <f t="shared" si="347"/>
        <v>0</v>
      </c>
      <c r="T2664" s="77">
        <v>2653</v>
      </c>
    </row>
    <row r="2665" spans="1:20" s="5" customFormat="1" hidden="1" outlineLevel="1">
      <c r="A2665" s="29"/>
      <c r="B2665" s="606">
        <v>400</v>
      </c>
      <c r="C2665" s="654" t="s">
        <v>2739</v>
      </c>
      <c r="D2665" s="109">
        <v>589</v>
      </c>
      <c r="E2665" s="147" t="s">
        <v>2885</v>
      </c>
      <c r="F2665" s="147" t="s">
        <v>2890</v>
      </c>
      <c r="G2665" s="904">
        <v>6</v>
      </c>
      <c r="H2665" s="32" t="s">
        <v>3463</v>
      </c>
      <c r="I2665" s="348"/>
      <c r="J2665" s="521">
        <v>0</v>
      </c>
      <c r="K2665" s="58">
        <v>0</v>
      </c>
      <c r="L2665" s="199">
        <f t="shared" si="348"/>
        <v>0</v>
      </c>
      <c r="M2665" s="200">
        <f t="shared" si="349"/>
        <v>0</v>
      </c>
      <c r="O2665" s="77" t="b">
        <f t="shared" si="344"/>
        <v>0</v>
      </c>
      <c r="P2665" s="77" t="b">
        <f t="shared" si="345"/>
        <v>0</v>
      </c>
      <c r="Q2665" s="77" t="b">
        <f t="shared" si="346"/>
        <v>0</v>
      </c>
      <c r="R2665" s="77">
        <f t="shared" si="347"/>
        <v>0</v>
      </c>
      <c r="T2665" s="77">
        <v>2654</v>
      </c>
    </row>
    <row r="2666" spans="1:20" s="5" customFormat="1" hidden="1" outlineLevel="1">
      <c r="A2666" s="29"/>
      <c r="B2666" s="606">
        <v>400</v>
      </c>
      <c r="C2666" s="654" t="s">
        <v>2739</v>
      </c>
      <c r="D2666" s="109">
        <v>590</v>
      </c>
      <c r="E2666" s="147" t="s">
        <v>2887</v>
      </c>
      <c r="F2666" s="147" t="s">
        <v>2892</v>
      </c>
      <c r="G2666" s="904">
        <v>1</v>
      </c>
      <c r="H2666" s="32" t="s">
        <v>3463</v>
      </c>
      <c r="I2666" s="348"/>
      <c r="J2666" s="521">
        <v>0</v>
      </c>
      <c r="K2666" s="58">
        <v>0</v>
      </c>
      <c r="L2666" s="199">
        <f t="shared" si="348"/>
        <v>0</v>
      </c>
      <c r="M2666" s="200">
        <f t="shared" si="349"/>
        <v>0</v>
      </c>
      <c r="O2666" s="77" t="b">
        <f t="shared" si="344"/>
        <v>0</v>
      </c>
      <c r="P2666" s="77" t="b">
        <f t="shared" si="345"/>
        <v>0</v>
      </c>
      <c r="Q2666" s="77" t="b">
        <f t="shared" si="346"/>
        <v>0</v>
      </c>
      <c r="R2666" s="77">
        <f t="shared" si="347"/>
        <v>0</v>
      </c>
      <c r="T2666" s="77">
        <v>2655</v>
      </c>
    </row>
    <row r="2667" spans="1:20" s="5" customFormat="1" hidden="1" outlineLevel="1">
      <c r="A2667" s="29"/>
      <c r="B2667" s="606">
        <v>400</v>
      </c>
      <c r="C2667" s="654" t="s">
        <v>2739</v>
      </c>
      <c r="D2667" s="109">
        <v>591</v>
      </c>
      <c r="E2667" s="147" t="s">
        <v>2889</v>
      </c>
      <c r="F2667" s="147" t="s">
        <v>2894</v>
      </c>
      <c r="G2667" s="904">
        <v>1</v>
      </c>
      <c r="H2667" s="32" t="s">
        <v>3463</v>
      </c>
      <c r="I2667" s="348"/>
      <c r="J2667" s="521">
        <v>0</v>
      </c>
      <c r="K2667" s="58">
        <v>0</v>
      </c>
      <c r="L2667" s="199">
        <f t="shared" si="348"/>
        <v>0</v>
      </c>
      <c r="M2667" s="200">
        <f t="shared" si="349"/>
        <v>0</v>
      </c>
      <c r="O2667" s="77" t="b">
        <f t="shared" si="344"/>
        <v>0</v>
      </c>
      <c r="P2667" s="77" t="b">
        <f t="shared" si="345"/>
        <v>0</v>
      </c>
      <c r="Q2667" s="77" t="b">
        <f t="shared" si="346"/>
        <v>0</v>
      </c>
      <c r="R2667" s="77">
        <f t="shared" si="347"/>
        <v>0</v>
      </c>
      <c r="T2667" s="77">
        <v>2656</v>
      </c>
    </row>
    <row r="2668" spans="1:20" s="5" customFormat="1" hidden="1" outlineLevel="1">
      <c r="A2668" s="29"/>
      <c r="B2668" s="606">
        <v>400</v>
      </c>
      <c r="C2668" s="654" t="s">
        <v>2739</v>
      </c>
      <c r="D2668" s="109">
        <v>592</v>
      </c>
      <c r="E2668" s="147" t="s">
        <v>2891</v>
      </c>
      <c r="F2668" s="147" t="s">
        <v>2896</v>
      </c>
      <c r="G2668" s="904">
        <v>4</v>
      </c>
      <c r="H2668" s="32" t="s">
        <v>3463</v>
      </c>
      <c r="I2668" s="348"/>
      <c r="J2668" s="521">
        <v>0</v>
      </c>
      <c r="K2668" s="58">
        <v>0</v>
      </c>
      <c r="L2668" s="199">
        <f t="shared" si="348"/>
        <v>0</v>
      </c>
      <c r="M2668" s="200">
        <f t="shared" si="349"/>
        <v>0</v>
      </c>
      <c r="O2668" s="77" t="b">
        <f t="shared" si="344"/>
        <v>0</v>
      </c>
      <c r="P2668" s="77" t="b">
        <f t="shared" si="345"/>
        <v>0</v>
      </c>
      <c r="Q2668" s="77" t="b">
        <f t="shared" si="346"/>
        <v>0</v>
      </c>
      <c r="R2668" s="77">
        <f t="shared" si="347"/>
        <v>0</v>
      </c>
      <c r="T2668" s="77">
        <v>2657</v>
      </c>
    </row>
    <row r="2669" spans="1:20" s="5" customFormat="1" hidden="1" outlineLevel="1">
      <c r="A2669" s="29"/>
      <c r="B2669" s="606">
        <v>400</v>
      </c>
      <c r="C2669" s="654" t="s">
        <v>2739</v>
      </c>
      <c r="D2669" s="109">
        <v>593</v>
      </c>
      <c r="E2669" s="147" t="s">
        <v>2893</v>
      </c>
      <c r="F2669" s="147" t="s">
        <v>2898</v>
      </c>
      <c r="G2669" s="904">
        <v>2</v>
      </c>
      <c r="H2669" s="32" t="s">
        <v>3463</v>
      </c>
      <c r="I2669" s="348"/>
      <c r="J2669" s="521">
        <v>0</v>
      </c>
      <c r="K2669" s="58">
        <v>0</v>
      </c>
      <c r="L2669" s="199">
        <f t="shared" si="348"/>
        <v>0</v>
      </c>
      <c r="M2669" s="200">
        <f t="shared" si="349"/>
        <v>0</v>
      </c>
      <c r="O2669" s="77" t="b">
        <f t="shared" si="344"/>
        <v>0</v>
      </c>
      <c r="P2669" s="77" t="b">
        <f t="shared" si="345"/>
        <v>0</v>
      </c>
      <c r="Q2669" s="77" t="b">
        <f t="shared" si="346"/>
        <v>0</v>
      </c>
      <c r="R2669" s="77">
        <f t="shared" si="347"/>
        <v>0</v>
      </c>
      <c r="T2669" s="77">
        <v>2658</v>
      </c>
    </row>
    <row r="2670" spans="1:20" s="5" customFormat="1" hidden="1" outlineLevel="1">
      <c r="A2670" s="29"/>
      <c r="B2670" s="606">
        <v>400</v>
      </c>
      <c r="C2670" s="654" t="s">
        <v>2739</v>
      </c>
      <c r="D2670" s="109">
        <v>594</v>
      </c>
      <c r="E2670" s="147" t="s">
        <v>2895</v>
      </c>
      <c r="F2670" s="147" t="s">
        <v>2900</v>
      </c>
      <c r="G2670" s="904">
        <v>4</v>
      </c>
      <c r="H2670" s="32" t="s">
        <v>3463</v>
      </c>
      <c r="I2670" s="348"/>
      <c r="J2670" s="521">
        <v>0</v>
      </c>
      <c r="K2670" s="58">
        <v>0</v>
      </c>
      <c r="L2670" s="199">
        <f t="shared" si="348"/>
        <v>0</v>
      </c>
      <c r="M2670" s="200">
        <f t="shared" si="349"/>
        <v>0</v>
      </c>
      <c r="O2670" s="77" t="b">
        <f t="shared" si="344"/>
        <v>0</v>
      </c>
      <c r="P2670" s="77" t="b">
        <f t="shared" si="345"/>
        <v>0</v>
      </c>
      <c r="Q2670" s="77" t="b">
        <f t="shared" si="346"/>
        <v>0</v>
      </c>
      <c r="R2670" s="77">
        <f t="shared" si="347"/>
        <v>0</v>
      </c>
      <c r="T2670" s="77">
        <v>2659</v>
      </c>
    </row>
    <row r="2671" spans="1:20" s="5" customFormat="1" hidden="1" outlineLevel="1">
      <c r="A2671" s="29"/>
      <c r="B2671" s="606">
        <v>400</v>
      </c>
      <c r="C2671" s="654" t="s">
        <v>2739</v>
      </c>
      <c r="D2671" s="109">
        <v>595</v>
      </c>
      <c r="E2671" s="147" t="s">
        <v>2897</v>
      </c>
      <c r="F2671" s="147" t="s">
        <v>2902</v>
      </c>
      <c r="G2671" s="904">
        <v>2</v>
      </c>
      <c r="H2671" s="32" t="s">
        <v>3463</v>
      </c>
      <c r="I2671" s="348"/>
      <c r="J2671" s="521">
        <v>0</v>
      </c>
      <c r="K2671" s="58">
        <v>0</v>
      </c>
      <c r="L2671" s="199">
        <f t="shared" si="348"/>
        <v>0</v>
      </c>
      <c r="M2671" s="200">
        <f t="shared" si="349"/>
        <v>0</v>
      </c>
      <c r="O2671" s="77" t="b">
        <f t="shared" si="344"/>
        <v>0</v>
      </c>
      <c r="P2671" s="77" t="b">
        <f t="shared" si="345"/>
        <v>0</v>
      </c>
      <c r="Q2671" s="77" t="b">
        <f t="shared" si="346"/>
        <v>0</v>
      </c>
      <c r="R2671" s="77">
        <f t="shared" si="347"/>
        <v>0</v>
      </c>
      <c r="T2671" s="77">
        <v>2660</v>
      </c>
    </row>
    <row r="2672" spans="1:20" s="5" customFormat="1" hidden="1" outlineLevel="1">
      <c r="A2672" s="29"/>
      <c r="B2672" s="606">
        <v>400</v>
      </c>
      <c r="C2672" s="654" t="s">
        <v>2739</v>
      </c>
      <c r="D2672" s="109">
        <v>596</v>
      </c>
      <c r="E2672" s="147" t="s">
        <v>2899</v>
      </c>
      <c r="F2672" s="147" t="s">
        <v>2904</v>
      </c>
      <c r="G2672" s="904">
        <v>5</v>
      </c>
      <c r="H2672" s="32" t="s">
        <v>3463</v>
      </c>
      <c r="I2672" s="348"/>
      <c r="J2672" s="521">
        <v>0</v>
      </c>
      <c r="K2672" s="58">
        <v>0</v>
      </c>
      <c r="L2672" s="199">
        <f t="shared" si="348"/>
        <v>0</v>
      </c>
      <c r="M2672" s="200">
        <f t="shared" si="349"/>
        <v>0</v>
      </c>
      <c r="O2672" s="77" t="b">
        <f t="shared" si="344"/>
        <v>0</v>
      </c>
      <c r="P2672" s="77" t="b">
        <f t="shared" si="345"/>
        <v>0</v>
      </c>
      <c r="Q2672" s="77" t="b">
        <f t="shared" si="346"/>
        <v>0</v>
      </c>
      <c r="R2672" s="77">
        <f t="shared" si="347"/>
        <v>0</v>
      </c>
      <c r="T2672" s="77">
        <v>2661</v>
      </c>
    </row>
    <row r="2673" spans="1:20" s="5" customFormat="1" hidden="1" outlineLevel="1">
      <c r="A2673" s="29"/>
      <c r="B2673" s="606">
        <v>400</v>
      </c>
      <c r="C2673" s="654" t="s">
        <v>2739</v>
      </c>
      <c r="D2673" s="109">
        <v>597</v>
      </c>
      <c r="E2673" s="147" t="s">
        <v>2901</v>
      </c>
      <c r="F2673" s="147" t="s">
        <v>2906</v>
      </c>
      <c r="G2673" s="904">
        <v>1</v>
      </c>
      <c r="H2673" s="32" t="s">
        <v>3463</v>
      </c>
      <c r="I2673" s="348"/>
      <c r="J2673" s="521">
        <v>0</v>
      </c>
      <c r="K2673" s="58">
        <v>0</v>
      </c>
      <c r="L2673" s="199">
        <f t="shared" si="348"/>
        <v>0</v>
      </c>
      <c r="M2673" s="200">
        <f t="shared" si="349"/>
        <v>0</v>
      </c>
      <c r="O2673" s="77" t="b">
        <f t="shared" si="344"/>
        <v>0</v>
      </c>
      <c r="P2673" s="77" t="b">
        <f t="shared" si="345"/>
        <v>0</v>
      </c>
      <c r="Q2673" s="77" t="b">
        <f t="shared" si="346"/>
        <v>0</v>
      </c>
      <c r="R2673" s="77">
        <f t="shared" si="347"/>
        <v>0</v>
      </c>
      <c r="T2673" s="77">
        <v>2662</v>
      </c>
    </row>
    <row r="2674" spans="1:20" s="5" customFormat="1" hidden="1" outlineLevel="1">
      <c r="A2674" s="29"/>
      <c r="B2674" s="606">
        <v>400</v>
      </c>
      <c r="C2674" s="654" t="s">
        <v>2739</v>
      </c>
      <c r="D2674" s="109">
        <v>598</v>
      </c>
      <c r="E2674" s="147" t="s">
        <v>2903</v>
      </c>
      <c r="F2674" s="147" t="s">
        <v>2908</v>
      </c>
      <c r="G2674" s="904">
        <v>1</v>
      </c>
      <c r="H2674" s="32" t="s">
        <v>3463</v>
      </c>
      <c r="I2674" s="348"/>
      <c r="J2674" s="521">
        <v>0</v>
      </c>
      <c r="K2674" s="58">
        <v>0</v>
      </c>
      <c r="L2674" s="199">
        <f t="shared" si="348"/>
        <v>0</v>
      </c>
      <c r="M2674" s="200">
        <f t="shared" si="349"/>
        <v>0</v>
      </c>
      <c r="O2674" s="77" t="b">
        <f t="shared" si="344"/>
        <v>0</v>
      </c>
      <c r="P2674" s="77" t="b">
        <f t="shared" si="345"/>
        <v>0</v>
      </c>
      <c r="Q2674" s="77" t="b">
        <f t="shared" si="346"/>
        <v>0</v>
      </c>
      <c r="R2674" s="77">
        <f t="shared" si="347"/>
        <v>0</v>
      </c>
      <c r="T2674" s="77">
        <v>2663</v>
      </c>
    </row>
    <row r="2675" spans="1:20" s="5" customFormat="1" hidden="1" outlineLevel="1">
      <c r="A2675" s="29"/>
      <c r="B2675" s="606">
        <v>400</v>
      </c>
      <c r="C2675" s="654" t="s">
        <v>2739</v>
      </c>
      <c r="D2675" s="109">
        <v>599</v>
      </c>
      <c r="E2675" s="147" t="s">
        <v>2905</v>
      </c>
      <c r="F2675" s="147" t="s">
        <v>2910</v>
      </c>
      <c r="G2675" s="904">
        <v>4</v>
      </c>
      <c r="H2675" s="32" t="s">
        <v>3463</v>
      </c>
      <c r="I2675" s="348"/>
      <c r="J2675" s="521">
        <v>0</v>
      </c>
      <c r="K2675" s="58">
        <v>0</v>
      </c>
      <c r="L2675" s="199">
        <f t="shared" si="348"/>
        <v>0</v>
      </c>
      <c r="M2675" s="200">
        <f t="shared" si="349"/>
        <v>0</v>
      </c>
      <c r="O2675" s="77" t="b">
        <f t="shared" si="344"/>
        <v>0</v>
      </c>
      <c r="P2675" s="77" t="b">
        <f t="shared" si="345"/>
        <v>0</v>
      </c>
      <c r="Q2675" s="77" t="b">
        <f t="shared" si="346"/>
        <v>0</v>
      </c>
      <c r="R2675" s="77">
        <f t="shared" si="347"/>
        <v>0</v>
      </c>
      <c r="T2675" s="77">
        <v>2664</v>
      </c>
    </row>
    <row r="2676" spans="1:20" s="5" customFormat="1" hidden="1" outlineLevel="1">
      <c r="A2676" s="29"/>
      <c r="B2676" s="606">
        <v>400</v>
      </c>
      <c r="C2676" s="654" t="s">
        <v>2739</v>
      </c>
      <c r="D2676" s="109">
        <v>600</v>
      </c>
      <c r="E2676" s="147" t="s">
        <v>2907</v>
      </c>
      <c r="F2676" s="147" t="s">
        <v>2912</v>
      </c>
      <c r="G2676" s="904">
        <v>12</v>
      </c>
      <c r="H2676" s="32" t="s">
        <v>3463</v>
      </c>
      <c r="I2676" s="348"/>
      <c r="J2676" s="521">
        <v>0</v>
      </c>
      <c r="K2676" s="58">
        <v>0</v>
      </c>
      <c r="L2676" s="199">
        <f t="shared" si="348"/>
        <v>0</v>
      </c>
      <c r="M2676" s="200">
        <f t="shared" si="349"/>
        <v>0</v>
      </c>
      <c r="O2676" s="77" t="b">
        <f t="shared" si="344"/>
        <v>0</v>
      </c>
      <c r="P2676" s="77" t="b">
        <f t="shared" si="345"/>
        <v>0</v>
      </c>
      <c r="Q2676" s="77" t="b">
        <f t="shared" si="346"/>
        <v>0</v>
      </c>
      <c r="R2676" s="77">
        <f t="shared" si="347"/>
        <v>0</v>
      </c>
      <c r="T2676" s="77">
        <v>2665</v>
      </c>
    </row>
    <row r="2677" spans="1:20" s="5" customFormat="1" hidden="1" outlineLevel="1">
      <c r="A2677" s="29"/>
      <c r="B2677" s="606">
        <v>400</v>
      </c>
      <c r="C2677" s="654" t="s">
        <v>2739</v>
      </c>
      <c r="D2677" s="109">
        <v>601</v>
      </c>
      <c r="E2677" s="147" t="s">
        <v>2909</v>
      </c>
      <c r="F2677" s="147" t="s">
        <v>2914</v>
      </c>
      <c r="G2677" s="904">
        <v>1</v>
      </c>
      <c r="H2677" s="32" t="s">
        <v>3463</v>
      </c>
      <c r="I2677" s="348"/>
      <c r="J2677" s="521">
        <v>0</v>
      </c>
      <c r="K2677" s="58">
        <v>0</v>
      </c>
      <c r="L2677" s="199">
        <f t="shared" si="348"/>
        <v>0</v>
      </c>
      <c r="M2677" s="200">
        <f t="shared" si="349"/>
        <v>0</v>
      </c>
      <c r="O2677" s="77" t="b">
        <f t="shared" si="344"/>
        <v>0</v>
      </c>
      <c r="P2677" s="77" t="b">
        <f t="shared" si="345"/>
        <v>0</v>
      </c>
      <c r="Q2677" s="77" t="b">
        <f t="shared" si="346"/>
        <v>0</v>
      </c>
      <c r="R2677" s="77">
        <f t="shared" si="347"/>
        <v>0</v>
      </c>
      <c r="T2677" s="77">
        <v>2666</v>
      </c>
    </row>
    <row r="2678" spans="1:20" s="5" customFormat="1" hidden="1" outlineLevel="1">
      <c r="A2678" s="29"/>
      <c r="B2678" s="606">
        <v>400</v>
      </c>
      <c r="C2678" s="654" t="s">
        <v>2739</v>
      </c>
      <c r="D2678" s="109">
        <v>602</v>
      </c>
      <c r="E2678" s="147" t="s">
        <v>2911</v>
      </c>
      <c r="F2678" s="147" t="s">
        <v>2916</v>
      </c>
      <c r="G2678" s="904">
        <v>1</v>
      </c>
      <c r="H2678" s="32" t="s">
        <v>3463</v>
      </c>
      <c r="I2678" s="348"/>
      <c r="J2678" s="521">
        <v>0</v>
      </c>
      <c r="K2678" s="58">
        <v>0</v>
      </c>
      <c r="L2678" s="199">
        <f t="shared" si="348"/>
        <v>0</v>
      </c>
      <c r="M2678" s="200">
        <f t="shared" si="349"/>
        <v>0</v>
      </c>
      <c r="O2678" s="77" t="b">
        <f t="shared" si="344"/>
        <v>0</v>
      </c>
      <c r="P2678" s="77" t="b">
        <f t="shared" si="345"/>
        <v>0</v>
      </c>
      <c r="Q2678" s="77" t="b">
        <f t="shared" si="346"/>
        <v>0</v>
      </c>
      <c r="R2678" s="77">
        <f t="shared" si="347"/>
        <v>0</v>
      </c>
      <c r="T2678" s="77">
        <v>2667</v>
      </c>
    </row>
    <row r="2679" spans="1:20" s="5" customFormat="1" hidden="1" outlineLevel="1">
      <c r="A2679" s="29"/>
      <c r="B2679" s="606">
        <v>400</v>
      </c>
      <c r="C2679" s="654" t="s">
        <v>2739</v>
      </c>
      <c r="D2679" s="109">
        <v>603</v>
      </c>
      <c r="E2679" s="147" t="s">
        <v>2913</v>
      </c>
      <c r="F2679" s="147" t="s">
        <v>2918</v>
      </c>
      <c r="G2679" s="904">
        <v>1</v>
      </c>
      <c r="H2679" s="32" t="s">
        <v>3463</v>
      </c>
      <c r="I2679" s="348"/>
      <c r="J2679" s="521">
        <v>0</v>
      </c>
      <c r="K2679" s="58">
        <v>0</v>
      </c>
      <c r="L2679" s="199">
        <f t="shared" si="348"/>
        <v>0</v>
      </c>
      <c r="M2679" s="200">
        <f t="shared" si="349"/>
        <v>0</v>
      </c>
      <c r="O2679" s="77" t="b">
        <f t="shared" si="344"/>
        <v>0</v>
      </c>
      <c r="P2679" s="77" t="b">
        <f t="shared" si="345"/>
        <v>0</v>
      </c>
      <c r="Q2679" s="77" t="b">
        <f t="shared" si="346"/>
        <v>0</v>
      </c>
      <c r="R2679" s="77">
        <f t="shared" si="347"/>
        <v>0</v>
      </c>
      <c r="T2679" s="77">
        <v>2668</v>
      </c>
    </row>
    <row r="2680" spans="1:20" s="5" customFormat="1" hidden="1" outlineLevel="1">
      <c r="A2680" s="29"/>
      <c r="B2680" s="606">
        <v>400</v>
      </c>
      <c r="C2680" s="654" t="s">
        <v>2739</v>
      </c>
      <c r="D2680" s="109">
        <v>604</v>
      </c>
      <c r="E2680" s="147" t="s">
        <v>2915</v>
      </c>
      <c r="F2680" s="147" t="s">
        <v>2920</v>
      </c>
      <c r="G2680" s="904">
        <v>1</v>
      </c>
      <c r="H2680" s="32" t="s">
        <v>3463</v>
      </c>
      <c r="I2680" s="348"/>
      <c r="J2680" s="521">
        <v>0</v>
      </c>
      <c r="K2680" s="58">
        <v>0</v>
      </c>
      <c r="L2680" s="199">
        <f t="shared" si="348"/>
        <v>0</v>
      </c>
      <c r="M2680" s="200">
        <f t="shared" si="349"/>
        <v>0</v>
      </c>
      <c r="O2680" s="77" t="b">
        <f t="shared" si="344"/>
        <v>0</v>
      </c>
      <c r="P2680" s="77" t="b">
        <f t="shared" si="345"/>
        <v>0</v>
      </c>
      <c r="Q2680" s="77" t="b">
        <f t="shared" si="346"/>
        <v>0</v>
      </c>
      <c r="R2680" s="77">
        <f t="shared" si="347"/>
        <v>0</v>
      </c>
      <c r="T2680" s="77">
        <v>2669</v>
      </c>
    </row>
    <row r="2681" spans="1:20" s="5" customFormat="1" hidden="1" outlineLevel="1">
      <c r="A2681" s="29"/>
      <c r="B2681" s="606">
        <v>400</v>
      </c>
      <c r="C2681" s="654" t="s">
        <v>2739</v>
      </c>
      <c r="D2681" s="109">
        <v>605</v>
      </c>
      <c r="E2681" s="147" t="s">
        <v>2917</v>
      </c>
      <c r="F2681" s="147" t="s">
        <v>2922</v>
      </c>
      <c r="G2681" s="904">
        <v>1</v>
      </c>
      <c r="H2681" s="32" t="s">
        <v>3463</v>
      </c>
      <c r="I2681" s="348"/>
      <c r="J2681" s="521">
        <v>0</v>
      </c>
      <c r="K2681" s="58">
        <v>0</v>
      </c>
      <c r="L2681" s="199">
        <f t="shared" si="348"/>
        <v>0</v>
      </c>
      <c r="M2681" s="200">
        <f t="shared" si="349"/>
        <v>0</v>
      </c>
      <c r="O2681" s="77" t="b">
        <f t="shared" si="344"/>
        <v>0</v>
      </c>
      <c r="P2681" s="77" t="b">
        <f t="shared" si="345"/>
        <v>0</v>
      </c>
      <c r="Q2681" s="77" t="b">
        <f t="shared" si="346"/>
        <v>0</v>
      </c>
      <c r="R2681" s="77">
        <f t="shared" si="347"/>
        <v>0</v>
      </c>
      <c r="T2681" s="77">
        <v>2670</v>
      </c>
    </row>
    <row r="2682" spans="1:20" s="5" customFormat="1" hidden="1" outlineLevel="1">
      <c r="A2682" s="29"/>
      <c r="B2682" s="606">
        <v>400</v>
      </c>
      <c r="C2682" s="654" t="s">
        <v>2739</v>
      </c>
      <c r="D2682" s="109">
        <v>606</v>
      </c>
      <c r="E2682" s="147" t="s">
        <v>2919</v>
      </c>
      <c r="F2682" s="147" t="s">
        <v>2924</v>
      </c>
      <c r="G2682" s="904">
        <v>3</v>
      </c>
      <c r="H2682" s="32" t="s">
        <v>3463</v>
      </c>
      <c r="I2682" s="348"/>
      <c r="J2682" s="521">
        <v>0</v>
      </c>
      <c r="K2682" s="58">
        <v>0</v>
      </c>
      <c r="L2682" s="199">
        <f t="shared" si="348"/>
        <v>0</v>
      </c>
      <c r="M2682" s="200">
        <f t="shared" si="349"/>
        <v>0</v>
      </c>
      <c r="O2682" s="77" t="b">
        <f t="shared" si="344"/>
        <v>0</v>
      </c>
      <c r="P2682" s="77" t="b">
        <f t="shared" si="345"/>
        <v>0</v>
      </c>
      <c r="Q2682" s="77" t="b">
        <f t="shared" si="346"/>
        <v>0</v>
      </c>
      <c r="R2682" s="77">
        <f t="shared" si="347"/>
        <v>0</v>
      </c>
      <c r="T2682" s="77">
        <v>2671</v>
      </c>
    </row>
    <row r="2683" spans="1:20" s="5" customFormat="1" hidden="1" outlineLevel="1">
      <c r="A2683" s="29"/>
      <c r="B2683" s="606">
        <v>400</v>
      </c>
      <c r="C2683" s="654" t="s">
        <v>2739</v>
      </c>
      <c r="D2683" s="109">
        <v>607</v>
      </c>
      <c r="E2683" s="147" t="s">
        <v>2921</v>
      </c>
      <c r="F2683" s="147" t="s">
        <v>2926</v>
      </c>
      <c r="G2683" s="904">
        <v>1</v>
      </c>
      <c r="H2683" s="32" t="s">
        <v>3463</v>
      </c>
      <c r="I2683" s="348"/>
      <c r="J2683" s="521">
        <v>0</v>
      </c>
      <c r="K2683" s="58">
        <v>0</v>
      </c>
      <c r="L2683" s="199">
        <f t="shared" ref="L2683:L2695" si="350">J2683+K2683</f>
        <v>0</v>
      </c>
      <c r="M2683" s="200">
        <f t="shared" ref="M2683:M2695" si="351">L2683*(G2683+I2683)</f>
        <v>0</v>
      </c>
      <c r="O2683" s="77" t="b">
        <f t="shared" si="344"/>
        <v>0</v>
      </c>
      <c r="P2683" s="77" t="b">
        <f t="shared" si="345"/>
        <v>0</v>
      </c>
      <c r="Q2683" s="77" t="b">
        <f t="shared" si="346"/>
        <v>0</v>
      </c>
      <c r="R2683" s="77">
        <f t="shared" si="347"/>
        <v>0</v>
      </c>
      <c r="T2683" s="77">
        <v>2672</v>
      </c>
    </row>
    <row r="2684" spans="1:20" s="5" customFormat="1" hidden="1" outlineLevel="1">
      <c r="A2684" s="29"/>
      <c r="B2684" s="606">
        <v>400</v>
      </c>
      <c r="C2684" s="654" t="s">
        <v>2739</v>
      </c>
      <c r="D2684" s="109">
        <v>608</v>
      </c>
      <c r="E2684" s="147" t="s">
        <v>2923</v>
      </c>
      <c r="F2684" s="147" t="s">
        <v>2928</v>
      </c>
      <c r="G2684" s="904">
        <v>4</v>
      </c>
      <c r="H2684" s="32" t="s">
        <v>3463</v>
      </c>
      <c r="I2684" s="348"/>
      <c r="J2684" s="521">
        <v>0</v>
      </c>
      <c r="K2684" s="58">
        <v>0</v>
      </c>
      <c r="L2684" s="199">
        <f t="shared" si="350"/>
        <v>0</v>
      </c>
      <c r="M2684" s="200">
        <f t="shared" si="351"/>
        <v>0</v>
      </c>
      <c r="O2684" s="77" t="b">
        <f t="shared" si="344"/>
        <v>0</v>
      </c>
      <c r="P2684" s="77" t="b">
        <f t="shared" si="345"/>
        <v>0</v>
      </c>
      <c r="Q2684" s="77" t="b">
        <f t="shared" si="346"/>
        <v>0</v>
      </c>
      <c r="R2684" s="77">
        <f t="shared" si="347"/>
        <v>0</v>
      </c>
      <c r="T2684" s="77">
        <v>2673</v>
      </c>
    </row>
    <row r="2685" spans="1:20" s="5" customFormat="1" hidden="1" outlineLevel="1">
      <c r="A2685" s="29"/>
      <c r="B2685" s="606">
        <v>400</v>
      </c>
      <c r="C2685" s="654" t="s">
        <v>2739</v>
      </c>
      <c r="D2685" s="109">
        <v>609</v>
      </c>
      <c r="E2685" s="147" t="s">
        <v>2925</v>
      </c>
      <c r="F2685" s="147" t="s">
        <v>2930</v>
      </c>
      <c r="G2685" s="904">
        <v>3</v>
      </c>
      <c r="H2685" s="32" t="s">
        <v>3463</v>
      </c>
      <c r="I2685" s="348"/>
      <c r="J2685" s="521">
        <v>0</v>
      </c>
      <c r="K2685" s="58">
        <v>0</v>
      </c>
      <c r="L2685" s="199">
        <f t="shared" si="350"/>
        <v>0</v>
      </c>
      <c r="M2685" s="200">
        <f t="shared" si="351"/>
        <v>0</v>
      </c>
      <c r="O2685" s="77" t="b">
        <f t="shared" si="344"/>
        <v>0</v>
      </c>
      <c r="P2685" s="77" t="b">
        <f t="shared" si="345"/>
        <v>0</v>
      </c>
      <c r="Q2685" s="77" t="b">
        <f t="shared" si="346"/>
        <v>0</v>
      </c>
      <c r="R2685" s="77">
        <f t="shared" si="347"/>
        <v>0</v>
      </c>
      <c r="T2685" s="77">
        <v>2674</v>
      </c>
    </row>
    <row r="2686" spans="1:20" s="5" customFormat="1" hidden="1" outlineLevel="1">
      <c r="A2686" s="29"/>
      <c r="B2686" s="606">
        <v>400</v>
      </c>
      <c r="C2686" s="654" t="s">
        <v>2739</v>
      </c>
      <c r="D2686" s="109">
        <v>610</v>
      </c>
      <c r="E2686" s="147" t="s">
        <v>2927</v>
      </c>
      <c r="F2686" s="147" t="s">
        <v>2932</v>
      </c>
      <c r="G2686" s="904">
        <v>2</v>
      </c>
      <c r="H2686" s="32" t="s">
        <v>3463</v>
      </c>
      <c r="I2686" s="348"/>
      <c r="J2686" s="521">
        <v>0</v>
      </c>
      <c r="K2686" s="58">
        <v>0</v>
      </c>
      <c r="L2686" s="199">
        <f t="shared" si="350"/>
        <v>0</v>
      </c>
      <c r="M2686" s="200">
        <f t="shared" si="351"/>
        <v>0</v>
      </c>
      <c r="O2686" s="77" t="b">
        <f t="shared" si="344"/>
        <v>0</v>
      </c>
      <c r="P2686" s="77" t="b">
        <f t="shared" si="345"/>
        <v>0</v>
      </c>
      <c r="Q2686" s="77" t="b">
        <f t="shared" si="346"/>
        <v>0</v>
      </c>
      <c r="R2686" s="77">
        <f t="shared" si="347"/>
        <v>0</v>
      </c>
      <c r="T2686" s="77">
        <v>2675</v>
      </c>
    </row>
    <row r="2687" spans="1:20" s="5" customFormat="1" hidden="1" outlineLevel="1">
      <c r="A2687" s="29"/>
      <c r="B2687" s="606">
        <v>400</v>
      </c>
      <c r="C2687" s="654" t="s">
        <v>2739</v>
      </c>
      <c r="D2687" s="109">
        <v>611</v>
      </c>
      <c r="E2687" s="147" t="s">
        <v>2929</v>
      </c>
      <c r="F2687" s="147" t="s">
        <v>2934</v>
      </c>
      <c r="G2687" s="904">
        <v>1</v>
      </c>
      <c r="H2687" s="32" t="s">
        <v>3463</v>
      </c>
      <c r="I2687" s="348"/>
      <c r="J2687" s="521">
        <v>0</v>
      </c>
      <c r="K2687" s="58">
        <v>0</v>
      </c>
      <c r="L2687" s="199">
        <f t="shared" si="350"/>
        <v>0</v>
      </c>
      <c r="M2687" s="200">
        <f t="shared" si="351"/>
        <v>0</v>
      </c>
      <c r="O2687" s="77" t="b">
        <f t="shared" si="344"/>
        <v>0</v>
      </c>
      <c r="P2687" s="77" t="b">
        <f t="shared" si="345"/>
        <v>0</v>
      </c>
      <c r="Q2687" s="77" t="b">
        <f t="shared" si="346"/>
        <v>0</v>
      </c>
      <c r="R2687" s="77">
        <f t="shared" si="347"/>
        <v>0</v>
      </c>
      <c r="T2687" s="77">
        <v>2676</v>
      </c>
    </row>
    <row r="2688" spans="1:20" s="5" customFormat="1" hidden="1" outlineLevel="1">
      <c r="A2688" s="29"/>
      <c r="B2688" s="606">
        <v>400</v>
      </c>
      <c r="C2688" s="654" t="s">
        <v>2739</v>
      </c>
      <c r="D2688" s="109">
        <v>612</v>
      </c>
      <c r="E2688" s="147" t="s">
        <v>2931</v>
      </c>
      <c r="F2688" s="147" t="s">
        <v>2936</v>
      </c>
      <c r="G2688" s="904">
        <v>16</v>
      </c>
      <c r="H2688" s="32" t="s">
        <v>3463</v>
      </c>
      <c r="I2688" s="348"/>
      <c r="J2688" s="521">
        <v>0</v>
      </c>
      <c r="K2688" s="58">
        <v>0</v>
      </c>
      <c r="L2688" s="199">
        <f t="shared" si="350"/>
        <v>0</v>
      </c>
      <c r="M2688" s="200">
        <f t="shared" si="351"/>
        <v>0</v>
      </c>
      <c r="O2688" s="77" t="b">
        <f t="shared" si="344"/>
        <v>0</v>
      </c>
      <c r="P2688" s="77" t="b">
        <f t="shared" si="345"/>
        <v>0</v>
      </c>
      <c r="Q2688" s="77" t="b">
        <f t="shared" si="346"/>
        <v>0</v>
      </c>
      <c r="R2688" s="77">
        <f t="shared" si="347"/>
        <v>0</v>
      </c>
      <c r="T2688" s="77">
        <v>2677</v>
      </c>
    </row>
    <row r="2689" spans="1:20" s="5" customFormat="1" hidden="1" outlineLevel="1">
      <c r="A2689" s="29"/>
      <c r="B2689" s="606">
        <v>400</v>
      </c>
      <c r="C2689" s="654" t="s">
        <v>2739</v>
      </c>
      <c r="D2689" s="109">
        <v>613</v>
      </c>
      <c r="E2689" s="147" t="s">
        <v>2933</v>
      </c>
      <c r="F2689" s="147" t="s">
        <v>2938</v>
      </c>
      <c r="G2689" s="904">
        <v>1</v>
      </c>
      <c r="H2689" s="32" t="s">
        <v>3463</v>
      </c>
      <c r="I2689" s="348"/>
      <c r="J2689" s="521">
        <v>0</v>
      </c>
      <c r="K2689" s="58">
        <v>0</v>
      </c>
      <c r="L2689" s="199">
        <f t="shared" si="350"/>
        <v>0</v>
      </c>
      <c r="M2689" s="200">
        <f t="shared" si="351"/>
        <v>0</v>
      </c>
      <c r="O2689" s="77" t="b">
        <f t="shared" si="344"/>
        <v>0</v>
      </c>
      <c r="P2689" s="77" t="b">
        <f t="shared" si="345"/>
        <v>0</v>
      </c>
      <c r="Q2689" s="77" t="b">
        <f t="shared" si="346"/>
        <v>0</v>
      </c>
      <c r="R2689" s="77">
        <f t="shared" si="347"/>
        <v>0</v>
      </c>
      <c r="T2689" s="77">
        <v>2678</v>
      </c>
    </row>
    <row r="2690" spans="1:20" s="5" customFormat="1" hidden="1" outlineLevel="1">
      <c r="A2690" s="29"/>
      <c r="B2690" s="606">
        <v>400</v>
      </c>
      <c r="C2690" s="654" t="s">
        <v>2739</v>
      </c>
      <c r="D2690" s="109">
        <v>614</v>
      </c>
      <c r="E2690" s="147" t="s">
        <v>2935</v>
      </c>
      <c r="F2690" s="147" t="s">
        <v>2940</v>
      </c>
      <c r="G2690" s="904">
        <v>4</v>
      </c>
      <c r="H2690" s="32" t="s">
        <v>3463</v>
      </c>
      <c r="I2690" s="348"/>
      <c r="J2690" s="521">
        <v>0</v>
      </c>
      <c r="K2690" s="58">
        <v>0</v>
      </c>
      <c r="L2690" s="199">
        <f t="shared" si="350"/>
        <v>0</v>
      </c>
      <c r="M2690" s="200">
        <f t="shared" si="351"/>
        <v>0</v>
      </c>
      <c r="O2690" s="77" t="b">
        <f t="shared" si="344"/>
        <v>0</v>
      </c>
      <c r="P2690" s="77" t="b">
        <f t="shared" si="345"/>
        <v>0</v>
      </c>
      <c r="Q2690" s="77" t="b">
        <f t="shared" si="346"/>
        <v>0</v>
      </c>
      <c r="R2690" s="77">
        <f t="shared" si="347"/>
        <v>0</v>
      </c>
      <c r="T2690" s="77">
        <v>2679</v>
      </c>
    </row>
    <row r="2691" spans="1:20" s="5" customFormat="1" hidden="1" outlineLevel="1">
      <c r="A2691" s="29"/>
      <c r="B2691" s="606">
        <v>400</v>
      </c>
      <c r="C2691" s="654" t="s">
        <v>2739</v>
      </c>
      <c r="D2691" s="109">
        <v>615</v>
      </c>
      <c r="E2691" s="147" t="s">
        <v>2937</v>
      </c>
      <c r="F2691" s="147" t="s">
        <v>2942</v>
      </c>
      <c r="G2691" s="904">
        <v>1</v>
      </c>
      <c r="H2691" s="32" t="s">
        <v>3463</v>
      </c>
      <c r="I2691" s="348"/>
      <c r="J2691" s="521">
        <v>0</v>
      </c>
      <c r="K2691" s="58">
        <v>0</v>
      </c>
      <c r="L2691" s="199">
        <f t="shared" si="350"/>
        <v>0</v>
      </c>
      <c r="M2691" s="200">
        <f t="shared" si="351"/>
        <v>0</v>
      </c>
      <c r="O2691" s="77" t="b">
        <f t="shared" si="344"/>
        <v>0</v>
      </c>
      <c r="P2691" s="77" t="b">
        <f t="shared" si="345"/>
        <v>0</v>
      </c>
      <c r="Q2691" s="77" t="b">
        <f t="shared" si="346"/>
        <v>0</v>
      </c>
      <c r="R2691" s="77">
        <f t="shared" si="347"/>
        <v>0</v>
      </c>
      <c r="T2691" s="77">
        <v>2680</v>
      </c>
    </row>
    <row r="2692" spans="1:20" s="5" customFormat="1" hidden="1" outlineLevel="1">
      <c r="A2692" s="29"/>
      <c r="B2692" s="606">
        <v>400</v>
      </c>
      <c r="C2692" s="654" t="s">
        <v>2739</v>
      </c>
      <c r="D2692" s="109">
        <v>616</v>
      </c>
      <c r="E2692" s="147" t="s">
        <v>2939</v>
      </c>
      <c r="F2692" s="147" t="s">
        <v>2944</v>
      </c>
      <c r="G2692" s="904">
        <v>1</v>
      </c>
      <c r="H2692" s="32" t="s">
        <v>3463</v>
      </c>
      <c r="I2692" s="348"/>
      <c r="J2692" s="521">
        <v>0</v>
      </c>
      <c r="K2692" s="58">
        <v>0</v>
      </c>
      <c r="L2692" s="199">
        <f t="shared" si="350"/>
        <v>0</v>
      </c>
      <c r="M2692" s="200">
        <f t="shared" si="351"/>
        <v>0</v>
      </c>
      <c r="O2692" s="77" t="b">
        <f t="shared" si="344"/>
        <v>0</v>
      </c>
      <c r="P2692" s="77" t="b">
        <f t="shared" si="345"/>
        <v>0</v>
      </c>
      <c r="Q2692" s="77" t="b">
        <f t="shared" si="346"/>
        <v>0</v>
      </c>
      <c r="R2692" s="77">
        <f t="shared" si="347"/>
        <v>0</v>
      </c>
      <c r="T2692" s="77">
        <v>2681</v>
      </c>
    </row>
    <row r="2693" spans="1:20" s="5" customFormat="1" hidden="1" outlineLevel="1">
      <c r="A2693" s="29"/>
      <c r="B2693" s="606">
        <v>400</v>
      </c>
      <c r="C2693" s="654" t="s">
        <v>2739</v>
      </c>
      <c r="D2693" s="109">
        <v>617</v>
      </c>
      <c r="E2693" s="147" t="s">
        <v>2941</v>
      </c>
      <c r="F2693" s="147" t="s">
        <v>2946</v>
      </c>
      <c r="G2693" s="904">
        <v>1</v>
      </c>
      <c r="H2693" s="32" t="s">
        <v>3463</v>
      </c>
      <c r="I2693" s="348"/>
      <c r="J2693" s="521">
        <v>0</v>
      </c>
      <c r="K2693" s="58">
        <v>0</v>
      </c>
      <c r="L2693" s="199">
        <f t="shared" si="350"/>
        <v>0</v>
      </c>
      <c r="M2693" s="200">
        <f t="shared" si="351"/>
        <v>0</v>
      </c>
      <c r="O2693" s="77" t="b">
        <f t="shared" si="344"/>
        <v>0</v>
      </c>
      <c r="P2693" s="77" t="b">
        <f t="shared" si="345"/>
        <v>0</v>
      </c>
      <c r="Q2693" s="77" t="b">
        <f t="shared" si="346"/>
        <v>0</v>
      </c>
      <c r="R2693" s="77">
        <f t="shared" si="347"/>
        <v>0</v>
      </c>
      <c r="T2693" s="77">
        <v>2682</v>
      </c>
    </row>
    <row r="2694" spans="1:20" s="5" customFormat="1" ht="13.5" hidden="1" outlineLevel="1" thickBot="1">
      <c r="A2694" s="29"/>
      <c r="B2694" s="606">
        <v>400</v>
      </c>
      <c r="C2694" s="654" t="s">
        <v>2739</v>
      </c>
      <c r="D2694" s="109">
        <v>618</v>
      </c>
      <c r="E2694" s="147" t="s">
        <v>2943</v>
      </c>
      <c r="F2694" s="147" t="s">
        <v>2948</v>
      </c>
      <c r="G2694" s="904">
        <v>2</v>
      </c>
      <c r="H2694" s="32" t="s">
        <v>3463</v>
      </c>
      <c r="I2694" s="315"/>
      <c r="J2694" s="521">
        <v>0</v>
      </c>
      <c r="K2694" s="58">
        <v>0</v>
      </c>
      <c r="L2694" s="199">
        <f t="shared" si="350"/>
        <v>0</v>
      </c>
      <c r="M2694" s="200">
        <f t="shared" si="351"/>
        <v>0</v>
      </c>
      <c r="O2694" s="77" t="b">
        <f t="shared" si="344"/>
        <v>0</v>
      </c>
      <c r="P2694" s="77" t="b">
        <f t="shared" si="345"/>
        <v>0</v>
      </c>
      <c r="Q2694" s="77" t="b">
        <f t="shared" si="346"/>
        <v>0</v>
      </c>
      <c r="R2694" s="77">
        <f t="shared" si="347"/>
        <v>0</v>
      </c>
      <c r="T2694" s="77">
        <v>2683</v>
      </c>
    </row>
    <row r="2695" spans="1:20" s="5" customFormat="1" ht="13.5" hidden="1" outlineLevel="1" thickBot="1">
      <c r="A2695" s="40"/>
      <c r="B2695" s="606">
        <v>400</v>
      </c>
      <c r="C2695" s="607">
        <v>435</v>
      </c>
      <c r="D2695" s="109">
        <v>5</v>
      </c>
      <c r="E2695" s="147" t="s">
        <v>1583</v>
      </c>
      <c r="F2695" s="147" t="s">
        <v>1584</v>
      </c>
      <c r="G2695" s="904">
        <v>149</v>
      </c>
      <c r="H2695" s="32" t="s">
        <v>0</v>
      </c>
      <c r="I2695" s="452"/>
      <c r="J2695" s="526">
        <v>0</v>
      </c>
      <c r="K2695" s="527">
        <v>0</v>
      </c>
      <c r="L2695" s="528">
        <f t="shared" si="350"/>
        <v>0</v>
      </c>
      <c r="M2695" s="226">
        <f t="shared" si="351"/>
        <v>0</v>
      </c>
      <c r="O2695" s="77" t="b">
        <f t="shared" si="344"/>
        <v>0</v>
      </c>
      <c r="P2695" s="77" t="b">
        <f t="shared" si="345"/>
        <v>0</v>
      </c>
      <c r="Q2695" s="77" t="b">
        <f t="shared" si="346"/>
        <v>0</v>
      </c>
      <c r="R2695" s="77">
        <f t="shared" si="347"/>
        <v>0</v>
      </c>
      <c r="T2695" s="77">
        <v>2684</v>
      </c>
    </row>
    <row r="2696" spans="1:20" s="5" customFormat="1" ht="15.75" hidden="1" outlineLevel="1" thickBot="1">
      <c r="A2696" s="581"/>
      <c r="B2696" s="622">
        <v>400</v>
      </c>
      <c r="C2696" s="610">
        <v>434</v>
      </c>
      <c r="D2696" s="769"/>
      <c r="E2696" s="831" t="s">
        <v>1436</v>
      </c>
      <c r="F2696" s="831" t="s">
        <v>213</v>
      </c>
      <c r="G2696" s="905"/>
      <c r="H2696" s="811"/>
      <c r="I2696" s="334"/>
      <c r="J2696" s="812"/>
      <c r="K2696" s="23"/>
      <c r="L2696" s="194"/>
      <c r="M2696" s="226">
        <f>SUM(M2065:M2695)</f>
        <v>0</v>
      </c>
      <c r="O2696" s="77" t="b">
        <f t="shared" si="344"/>
        <v>1</v>
      </c>
      <c r="P2696" s="77" t="b">
        <f t="shared" si="345"/>
        <v>1</v>
      </c>
      <c r="Q2696" s="77" t="b">
        <f t="shared" si="346"/>
        <v>0</v>
      </c>
      <c r="R2696" s="77" t="str">
        <f t="shared" si="347"/>
        <v>!!!</v>
      </c>
      <c r="T2696" s="77">
        <v>2685</v>
      </c>
    </row>
    <row r="2697" spans="1:20" s="5" customFormat="1" ht="15.75" hidden="1" outlineLevel="1" thickBot="1">
      <c r="A2697" s="170"/>
      <c r="B2697" s="631">
        <v>400</v>
      </c>
      <c r="C2697" s="605">
        <v>436</v>
      </c>
      <c r="D2697" s="571"/>
      <c r="E2697" s="47" t="s">
        <v>26</v>
      </c>
      <c r="F2697" s="47" t="s">
        <v>197</v>
      </c>
      <c r="G2697" s="902"/>
      <c r="H2697" s="458"/>
      <c r="I2697" s="452"/>
      <c r="J2697" s="459"/>
      <c r="K2697" s="48"/>
      <c r="L2697" s="49"/>
      <c r="M2697" s="103"/>
      <c r="O2697" s="77" t="b">
        <f t="shared" si="344"/>
        <v>1</v>
      </c>
      <c r="P2697" s="77" t="b">
        <f t="shared" si="345"/>
        <v>1</v>
      </c>
      <c r="Q2697" s="77" t="b">
        <f t="shared" si="346"/>
        <v>1</v>
      </c>
      <c r="R2697" s="77">
        <f t="shared" si="347"/>
        <v>0</v>
      </c>
      <c r="T2697" s="77">
        <v>2686</v>
      </c>
    </row>
    <row r="2698" spans="1:20" s="5" customFormat="1" hidden="1" outlineLevel="1">
      <c r="A2698" s="170"/>
      <c r="B2698" s="606">
        <v>400</v>
      </c>
      <c r="C2698" s="607">
        <v>436</v>
      </c>
      <c r="D2698" s="109">
        <v>619</v>
      </c>
      <c r="E2698" s="150" t="s">
        <v>1585</v>
      </c>
      <c r="F2698" s="150" t="s">
        <v>1586</v>
      </c>
      <c r="G2698" s="904">
        <v>2</v>
      </c>
      <c r="H2698" s="32" t="s">
        <v>742</v>
      </c>
      <c r="I2698" s="315"/>
      <c r="J2698" s="521">
        <v>0</v>
      </c>
      <c r="K2698" s="58">
        <v>0</v>
      </c>
      <c r="L2698" s="199">
        <f t="shared" ref="L2698:L2715" si="352">J2698+K2698</f>
        <v>0</v>
      </c>
      <c r="M2698" s="200">
        <f t="shared" ref="M2698:M2715" si="353">L2698*(G2698+I2698)</f>
        <v>0</v>
      </c>
      <c r="O2698" s="77" t="b">
        <f t="shared" si="344"/>
        <v>0</v>
      </c>
      <c r="P2698" s="77" t="b">
        <f t="shared" si="345"/>
        <v>0</v>
      </c>
      <c r="Q2698" s="77" t="b">
        <f t="shared" si="346"/>
        <v>0</v>
      </c>
      <c r="R2698" s="77">
        <f t="shared" si="347"/>
        <v>0</v>
      </c>
      <c r="T2698" s="77">
        <v>2687</v>
      </c>
    </row>
    <row r="2699" spans="1:20" s="5" customFormat="1" ht="135" hidden="1" outlineLevel="1">
      <c r="A2699" s="170"/>
      <c r="B2699" s="606">
        <v>400</v>
      </c>
      <c r="C2699" s="607">
        <v>436</v>
      </c>
      <c r="D2699" s="109">
        <v>620</v>
      </c>
      <c r="E2699" s="150" t="s">
        <v>1276</v>
      </c>
      <c r="F2699" s="150" t="s">
        <v>1587</v>
      </c>
      <c r="G2699" s="904">
        <v>20000</v>
      </c>
      <c r="H2699" s="32" t="s">
        <v>286</v>
      </c>
      <c r="I2699" s="315"/>
      <c r="J2699" s="521">
        <v>0</v>
      </c>
      <c r="K2699" s="58">
        <v>0</v>
      </c>
      <c r="L2699" s="199">
        <f t="shared" si="352"/>
        <v>0</v>
      </c>
      <c r="M2699" s="200">
        <f t="shared" si="353"/>
        <v>0</v>
      </c>
      <c r="O2699" s="77" t="b">
        <f t="shared" si="344"/>
        <v>0</v>
      </c>
      <c r="P2699" s="77" t="b">
        <f t="shared" si="345"/>
        <v>0</v>
      </c>
      <c r="Q2699" s="77" t="b">
        <f t="shared" si="346"/>
        <v>0</v>
      </c>
      <c r="R2699" s="77">
        <f t="shared" si="347"/>
        <v>0</v>
      </c>
      <c r="T2699" s="77">
        <v>2688</v>
      </c>
    </row>
    <row r="2700" spans="1:20" s="5" customFormat="1" ht="22.5" hidden="1" outlineLevel="1">
      <c r="A2700" s="170"/>
      <c r="B2700" s="606">
        <v>400</v>
      </c>
      <c r="C2700" s="607">
        <v>436</v>
      </c>
      <c r="D2700" s="109">
        <v>621</v>
      </c>
      <c r="E2700" s="150" t="s">
        <v>1588</v>
      </c>
      <c r="F2700" s="150" t="s">
        <v>1589</v>
      </c>
      <c r="G2700" s="904">
        <v>1</v>
      </c>
      <c r="H2700" s="32" t="s">
        <v>786</v>
      </c>
      <c r="I2700" s="315"/>
      <c r="J2700" s="521">
        <v>0</v>
      </c>
      <c r="K2700" s="58">
        <v>0</v>
      </c>
      <c r="L2700" s="199">
        <f t="shared" si="352"/>
        <v>0</v>
      </c>
      <c r="M2700" s="200">
        <f t="shared" si="353"/>
        <v>0</v>
      </c>
      <c r="O2700" s="77" t="b">
        <f t="shared" si="344"/>
        <v>0</v>
      </c>
      <c r="P2700" s="77" t="b">
        <f t="shared" si="345"/>
        <v>0</v>
      </c>
      <c r="Q2700" s="77" t="b">
        <f t="shared" si="346"/>
        <v>0</v>
      </c>
      <c r="R2700" s="77">
        <f t="shared" si="347"/>
        <v>0</v>
      </c>
      <c r="T2700" s="77">
        <v>2689</v>
      </c>
    </row>
    <row r="2701" spans="1:20" s="5" customFormat="1" hidden="1" outlineLevel="1">
      <c r="A2701" s="170"/>
      <c r="B2701" s="606">
        <v>400</v>
      </c>
      <c r="C2701" s="607">
        <v>436</v>
      </c>
      <c r="D2701" s="109">
        <v>622</v>
      </c>
      <c r="E2701" s="53" t="s">
        <v>918</v>
      </c>
      <c r="F2701" s="150" t="s">
        <v>1590</v>
      </c>
      <c r="G2701" s="904">
        <v>1</v>
      </c>
      <c r="H2701" s="32" t="s">
        <v>786</v>
      </c>
      <c r="I2701" s="315"/>
      <c r="J2701" s="521">
        <v>0</v>
      </c>
      <c r="K2701" s="58">
        <v>0</v>
      </c>
      <c r="L2701" s="199">
        <f t="shared" si="352"/>
        <v>0</v>
      </c>
      <c r="M2701" s="200">
        <f t="shared" si="353"/>
        <v>0</v>
      </c>
      <c r="O2701" s="77" t="b">
        <f t="shared" si="344"/>
        <v>0</v>
      </c>
      <c r="P2701" s="77" t="b">
        <f t="shared" si="345"/>
        <v>0</v>
      </c>
      <c r="Q2701" s="77" t="b">
        <f t="shared" si="346"/>
        <v>0</v>
      </c>
      <c r="R2701" s="77">
        <f t="shared" si="347"/>
        <v>0</v>
      </c>
      <c r="T2701" s="77">
        <v>2690</v>
      </c>
    </row>
    <row r="2702" spans="1:20" s="5" customFormat="1" ht="22.5" hidden="1" outlineLevel="1">
      <c r="A2702" s="170"/>
      <c r="B2702" s="606">
        <v>400</v>
      </c>
      <c r="C2702" s="607">
        <v>436</v>
      </c>
      <c r="D2702" s="109">
        <v>623</v>
      </c>
      <c r="E2702" s="53" t="s">
        <v>920</v>
      </c>
      <c r="F2702" s="150" t="s">
        <v>1591</v>
      </c>
      <c r="G2702" s="904">
        <v>1</v>
      </c>
      <c r="H2702" s="32" t="s">
        <v>786</v>
      </c>
      <c r="I2702" s="315"/>
      <c r="J2702" s="521">
        <v>0</v>
      </c>
      <c r="K2702" s="58">
        <v>0</v>
      </c>
      <c r="L2702" s="199">
        <f t="shared" si="352"/>
        <v>0</v>
      </c>
      <c r="M2702" s="200">
        <f t="shared" si="353"/>
        <v>0</v>
      </c>
      <c r="O2702" s="77" t="b">
        <f t="shared" si="344"/>
        <v>0</v>
      </c>
      <c r="P2702" s="77" t="b">
        <f t="shared" si="345"/>
        <v>0</v>
      </c>
      <c r="Q2702" s="77" t="b">
        <f t="shared" si="346"/>
        <v>0</v>
      </c>
      <c r="R2702" s="77">
        <f t="shared" si="347"/>
        <v>0</v>
      </c>
      <c r="T2702" s="77">
        <v>2691</v>
      </c>
    </row>
    <row r="2703" spans="1:20" s="5" customFormat="1" hidden="1" outlineLevel="1">
      <c r="A2703" s="170"/>
      <c r="B2703" s="606">
        <v>400</v>
      </c>
      <c r="C2703" s="607">
        <v>436</v>
      </c>
      <c r="D2703" s="109">
        <v>624</v>
      </c>
      <c r="E2703" s="53" t="s">
        <v>922</v>
      </c>
      <c r="F2703" s="150" t="s">
        <v>923</v>
      </c>
      <c r="G2703" s="904">
        <v>1</v>
      </c>
      <c r="H2703" s="32" t="s">
        <v>786</v>
      </c>
      <c r="I2703" s="315"/>
      <c r="J2703" s="521">
        <v>0</v>
      </c>
      <c r="K2703" s="58">
        <v>0</v>
      </c>
      <c r="L2703" s="199">
        <f t="shared" si="352"/>
        <v>0</v>
      </c>
      <c r="M2703" s="200">
        <f t="shared" si="353"/>
        <v>0</v>
      </c>
      <c r="O2703" s="77" t="b">
        <f t="shared" si="344"/>
        <v>0</v>
      </c>
      <c r="P2703" s="77" t="b">
        <f t="shared" si="345"/>
        <v>0</v>
      </c>
      <c r="Q2703" s="77" t="b">
        <f t="shared" si="346"/>
        <v>0</v>
      </c>
      <c r="R2703" s="77">
        <f t="shared" si="347"/>
        <v>0</v>
      </c>
      <c r="T2703" s="77">
        <v>2692</v>
      </c>
    </row>
    <row r="2704" spans="1:20" s="5" customFormat="1" ht="22.5" hidden="1" outlineLevel="1">
      <c r="A2704" s="170"/>
      <c r="B2704" s="606">
        <v>400</v>
      </c>
      <c r="C2704" s="607">
        <v>436</v>
      </c>
      <c r="D2704" s="109">
        <v>625</v>
      </c>
      <c r="E2704" s="53" t="s">
        <v>924</v>
      </c>
      <c r="F2704" s="150" t="s">
        <v>1592</v>
      </c>
      <c r="G2704" s="904">
        <v>1</v>
      </c>
      <c r="H2704" s="32" t="s">
        <v>786</v>
      </c>
      <c r="I2704" s="315"/>
      <c r="J2704" s="521">
        <v>0</v>
      </c>
      <c r="K2704" s="58">
        <v>0</v>
      </c>
      <c r="L2704" s="199">
        <f t="shared" si="352"/>
        <v>0</v>
      </c>
      <c r="M2704" s="200">
        <f t="shared" si="353"/>
        <v>0</v>
      </c>
      <c r="O2704" s="77" t="b">
        <f t="shared" si="344"/>
        <v>0</v>
      </c>
      <c r="P2704" s="77" t="b">
        <f t="shared" si="345"/>
        <v>0</v>
      </c>
      <c r="Q2704" s="77" t="b">
        <f t="shared" si="346"/>
        <v>0</v>
      </c>
      <c r="R2704" s="77">
        <f t="shared" si="347"/>
        <v>0</v>
      </c>
      <c r="T2704" s="77">
        <v>2693</v>
      </c>
    </row>
    <row r="2705" spans="1:20" s="5" customFormat="1" ht="22.5" hidden="1" outlineLevel="1">
      <c r="A2705" s="170"/>
      <c r="B2705" s="606">
        <v>400</v>
      </c>
      <c r="C2705" s="607">
        <v>436</v>
      </c>
      <c r="D2705" s="109">
        <v>626</v>
      </c>
      <c r="E2705" s="53" t="s">
        <v>926</v>
      </c>
      <c r="F2705" s="150" t="s">
        <v>927</v>
      </c>
      <c r="G2705" s="904">
        <v>1</v>
      </c>
      <c r="H2705" s="32" t="s">
        <v>786</v>
      </c>
      <c r="I2705" s="315"/>
      <c r="J2705" s="521">
        <v>0</v>
      </c>
      <c r="K2705" s="58">
        <v>0</v>
      </c>
      <c r="L2705" s="199">
        <f t="shared" si="352"/>
        <v>0</v>
      </c>
      <c r="M2705" s="200">
        <f t="shared" si="353"/>
        <v>0</v>
      </c>
      <c r="O2705" s="77" t="b">
        <f t="shared" si="344"/>
        <v>0</v>
      </c>
      <c r="P2705" s="77" t="b">
        <f t="shared" si="345"/>
        <v>0</v>
      </c>
      <c r="Q2705" s="77" t="b">
        <f t="shared" si="346"/>
        <v>0</v>
      </c>
      <c r="R2705" s="77">
        <f t="shared" si="347"/>
        <v>0</v>
      </c>
      <c r="T2705" s="77">
        <v>2694</v>
      </c>
    </row>
    <row r="2706" spans="1:20" s="5" customFormat="1" hidden="1" outlineLevel="1">
      <c r="A2706" s="170"/>
      <c r="B2706" s="606">
        <v>400</v>
      </c>
      <c r="C2706" s="607">
        <v>436</v>
      </c>
      <c r="D2706" s="109">
        <v>627</v>
      </c>
      <c r="E2706" s="53" t="s">
        <v>932</v>
      </c>
      <c r="F2706" s="150" t="s">
        <v>933</v>
      </c>
      <c r="G2706" s="904">
        <v>1</v>
      </c>
      <c r="H2706" s="32" t="s">
        <v>786</v>
      </c>
      <c r="I2706" s="315"/>
      <c r="J2706" s="521">
        <v>0</v>
      </c>
      <c r="K2706" s="58">
        <v>0</v>
      </c>
      <c r="L2706" s="199">
        <f t="shared" si="352"/>
        <v>0</v>
      </c>
      <c r="M2706" s="200">
        <f t="shared" si="353"/>
        <v>0</v>
      </c>
      <c r="O2706" s="77" t="b">
        <f t="shared" si="344"/>
        <v>0</v>
      </c>
      <c r="P2706" s="77" t="b">
        <f t="shared" si="345"/>
        <v>0</v>
      </c>
      <c r="Q2706" s="77" t="b">
        <f t="shared" si="346"/>
        <v>0</v>
      </c>
      <c r="R2706" s="77">
        <f t="shared" si="347"/>
        <v>0</v>
      </c>
      <c r="T2706" s="77">
        <v>2695</v>
      </c>
    </row>
    <row r="2707" spans="1:20" s="5" customFormat="1" ht="22.5" hidden="1" outlineLevel="1">
      <c r="A2707" s="170"/>
      <c r="B2707" s="606">
        <v>400</v>
      </c>
      <c r="C2707" s="607">
        <v>436</v>
      </c>
      <c r="D2707" s="109">
        <v>628</v>
      </c>
      <c r="E2707" s="53" t="s">
        <v>934</v>
      </c>
      <c r="F2707" s="150" t="s">
        <v>935</v>
      </c>
      <c r="G2707" s="904">
        <v>1</v>
      </c>
      <c r="H2707" s="32" t="s">
        <v>786</v>
      </c>
      <c r="I2707" s="315"/>
      <c r="J2707" s="521">
        <v>0</v>
      </c>
      <c r="K2707" s="58">
        <v>0</v>
      </c>
      <c r="L2707" s="199">
        <f t="shared" si="352"/>
        <v>0</v>
      </c>
      <c r="M2707" s="200">
        <f t="shared" si="353"/>
        <v>0</v>
      </c>
      <c r="O2707" s="77" t="b">
        <f t="shared" ref="O2707:O2770" si="354">ISBLANK(D2707)</f>
        <v>0</v>
      </c>
      <c r="P2707" s="77" t="b">
        <f t="shared" ref="P2707:P2770" si="355">ISBLANK(G2707)</f>
        <v>0</v>
      </c>
      <c r="Q2707" s="77" t="b">
        <f t="shared" ref="Q2707:Q2770" si="356">ISBLANK(M2707)</f>
        <v>0</v>
      </c>
      <c r="R2707" s="77">
        <f t="shared" ref="R2707:R2770" si="357">IF(AND(O2707=P2707,O2707=Q2707),,"!!!")</f>
        <v>0</v>
      </c>
      <c r="T2707" s="77">
        <v>2696</v>
      </c>
    </row>
    <row r="2708" spans="1:20" s="5" customFormat="1" hidden="1" outlineLevel="1">
      <c r="A2708" s="170"/>
      <c r="B2708" s="606">
        <v>400</v>
      </c>
      <c r="C2708" s="607">
        <v>436</v>
      </c>
      <c r="D2708" s="109">
        <v>629</v>
      </c>
      <c r="E2708" s="53" t="s">
        <v>936</v>
      </c>
      <c r="F2708" s="150" t="s">
        <v>937</v>
      </c>
      <c r="G2708" s="904">
        <v>1</v>
      </c>
      <c r="H2708" s="32" t="s">
        <v>786</v>
      </c>
      <c r="I2708" s="315"/>
      <c r="J2708" s="521">
        <v>0</v>
      </c>
      <c r="K2708" s="58">
        <v>0</v>
      </c>
      <c r="L2708" s="199">
        <f t="shared" si="352"/>
        <v>0</v>
      </c>
      <c r="M2708" s="200">
        <f t="shared" si="353"/>
        <v>0</v>
      </c>
      <c r="O2708" s="77" t="b">
        <f t="shared" si="354"/>
        <v>0</v>
      </c>
      <c r="P2708" s="77" t="b">
        <f t="shared" si="355"/>
        <v>0</v>
      </c>
      <c r="Q2708" s="77" t="b">
        <f t="shared" si="356"/>
        <v>0</v>
      </c>
      <c r="R2708" s="77">
        <f t="shared" si="357"/>
        <v>0</v>
      </c>
      <c r="T2708" s="77">
        <v>2697</v>
      </c>
    </row>
    <row r="2709" spans="1:20" s="5" customFormat="1" hidden="1" outlineLevel="1">
      <c r="A2709" s="170"/>
      <c r="B2709" s="606">
        <v>400</v>
      </c>
      <c r="C2709" s="607">
        <v>436</v>
      </c>
      <c r="D2709" s="109">
        <v>630</v>
      </c>
      <c r="E2709" s="53" t="s">
        <v>938</v>
      </c>
      <c r="F2709" s="150" t="s">
        <v>939</v>
      </c>
      <c r="G2709" s="904">
        <v>1</v>
      </c>
      <c r="H2709" s="32" t="s">
        <v>786</v>
      </c>
      <c r="I2709" s="315"/>
      <c r="J2709" s="521">
        <v>0</v>
      </c>
      <c r="K2709" s="58">
        <v>0</v>
      </c>
      <c r="L2709" s="199">
        <f t="shared" si="352"/>
        <v>0</v>
      </c>
      <c r="M2709" s="200">
        <f t="shared" si="353"/>
        <v>0</v>
      </c>
      <c r="O2709" s="77" t="b">
        <f t="shared" si="354"/>
        <v>0</v>
      </c>
      <c r="P2709" s="77" t="b">
        <f t="shared" si="355"/>
        <v>0</v>
      </c>
      <c r="Q2709" s="77" t="b">
        <f t="shared" si="356"/>
        <v>0</v>
      </c>
      <c r="R2709" s="77">
        <f t="shared" si="357"/>
        <v>0</v>
      </c>
      <c r="T2709" s="77">
        <v>2698</v>
      </c>
    </row>
    <row r="2710" spans="1:20" s="5" customFormat="1" hidden="1" outlineLevel="1">
      <c r="A2710" s="170"/>
      <c r="B2710" s="606">
        <v>400</v>
      </c>
      <c r="C2710" s="607">
        <v>436</v>
      </c>
      <c r="D2710" s="109">
        <v>631</v>
      </c>
      <c r="E2710" s="53" t="s">
        <v>1593</v>
      </c>
      <c r="F2710" s="150" t="s">
        <v>1594</v>
      </c>
      <c r="G2710" s="904">
        <v>1</v>
      </c>
      <c r="H2710" s="32" t="s">
        <v>786</v>
      </c>
      <c r="I2710" s="315"/>
      <c r="J2710" s="521">
        <v>0</v>
      </c>
      <c r="K2710" s="58">
        <v>0</v>
      </c>
      <c r="L2710" s="199">
        <f t="shared" si="352"/>
        <v>0</v>
      </c>
      <c r="M2710" s="200">
        <f t="shared" si="353"/>
        <v>0</v>
      </c>
      <c r="O2710" s="77" t="b">
        <f t="shared" si="354"/>
        <v>0</v>
      </c>
      <c r="P2710" s="77" t="b">
        <f t="shared" si="355"/>
        <v>0</v>
      </c>
      <c r="Q2710" s="77" t="b">
        <f t="shared" si="356"/>
        <v>0</v>
      </c>
      <c r="R2710" s="77">
        <f t="shared" si="357"/>
        <v>0</v>
      </c>
      <c r="T2710" s="77">
        <v>2699</v>
      </c>
    </row>
    <row r="2711" spans="1:20" s="5" customFormat="1" hidden="1" outlineLevel="1">
      <c r="A2711" s="170"/>
      <c r="B2711" s="606">
        <v>400</v>
      </c>
      <c r="C2711" s="607">
        <v>436</v>
      </c>
      <c r="D2711" s="109">
        <v>632</v>
      </c>
      <c r="E2711" s="53" t="s">
        <v>943</v>
      </c>
      <c r="F2711" s="150" t="s">
        <v>944</v>
      </c>
      <c r="G2711" s="904">
        <v>1</v>
      </c>
      <c r="H2711" s="32" t="s">
        <v>786</v>
      </c>
      <c r="I2711" s="315"/>
      <c r="J2711" s="521">
        <v>0</v>
      </c>
      <c r="K2711" s="58">
        <v>0</v>
      </c>
      <c r="L2711" s="199">
        <f t="shared" si="352"/>
        <v>0</v>
      </c>
      <c r="M2711" s="200">
        <f t="shared" si="353"/>
        <v>0</v>
      </c>
      <c r="O2711" s="77" t="b">
        <f t="shared" si="354"/>
        <v>0</v>
      </c>
      <c r="P2711" s="77" t="b">
        <f t="shared" si="355"/>
        <v>0</v>
      </c>
      <c r="Q2711" s="77" t="b">
        <f t="shared" si="356"/>
        <v>0</v>
      </c>
      <c r="R2711" s="77">
        <f t="shared" si="357"/>
        <v>0</v>
      </c>
      <c r="T2711" s="77">
        <v>2700</v>
      </c>
    </row>
    <row r="2712" spans="1:20" s="5" customFormat="1" hidden="1" outlineLevel="1">
      <c r="A2712" s="170"/>
      <c r="B2712" s="606">
        <v>400</v>
      </c>
      <c r="C2712" s="607">
        <v>436</v>
      </c>
      <c r="D2712" s="109">
        <v>633</v>
      </c>
      <c r="E2712" s="53" t="s">
        <v>1595</v>
      </c>
      <c r="F2712" s="150" t="s">
        <v>1292</v>
      </c>
      <c r="G2712" s="904">
        <v>1</v>
      </c>
      <c r="H2712" s="32" t="s">
        <v>786</v>
      </c>
      <c r="I2712" s="315"/>
      <c r="J2712" s="521">
        <v>0</v>
      </c>
      <c r="K2712" s="58">
        <v>0</v>
      </c>
      <c r="L2712" s="199">
        <f t="shared" si="352"/>
        <v>0</v>
      </c>
      <c r="M2712" s="200">
        <f t="shared" si="353"/>
        <v>0</v>
      </c>
      <c r="O2712" s="77" t="b">
        <f t="shared" si="354"/>
        <v>0</v>
      </c>
      <c r="P2712" s="77" t="b">
        <f t="shared" si="355"/>
        <v>0</v>
      </c>
      <c r="Q2712" s="77" t="b">
        <f t="shared" si="356"/>
        <v>0</v>
      </c>
      <c r="R2712" s="77">
        <f t="shared" si="357"/>
        <v>0</v>
      </c>
      <c r="T2712" s="77">
        <v>2701</v>
      </c>
    </row>
    <row r="2713" spans="1:20" s="5" customFormat="1" ht="22.5" hidden="1" outlineLevel="1">
      <c r="A2713" s="170"/>
      <c r="B2713" s="606">
        <v>400</v>
      </c>
      <c r="C2713" s="607">
        <v>436</v>
      </c>
      <c r="D2713" s="109">
        <v>634</v>
      </c>
      <c r="E2713" s="53" t="s">
        <v>947</v>
      </c>
      <c r="F2713" s="150" t="s">
        <v>1596</v>
      </c>
      <c r="G2713" s="904">
        <v>1</v>
      </c>
      <c r="H2713" s="32" t="s">
        <v>786</v>
      </c>
      <c r="I2713" s="315"/>
      <c r="J2713" s="521">
        <v>0</v>
      </c>
      <c r="K2713" s="58">
        <v>0</v>
      </c>
      <c r="L2713" s="199">
        <f t="shared" si="352"/>
        <v>0</v>
      </c>
      <c r="M2713" s="200">
        <f t="shared" si="353"/>
        <v>0</v>
      </c>
      <c r="O2713" s="77" t="b">
        <f t="shared" si="354"/>
        <v>0</v>
      </c>
      <c r="P2713" s="77" t="b">
        <f t="shared" si="355"/>
        <v>0</v>
      </c>
      <c r="Q2713" s="77" t="b">
        <f t="shared" si="356"/>
        <v>0</v>
      </c>
      <c r="R2713" s="77">
        <f t="shared" si="357"/>
        <v>0</v>
      </c>
      <c r="T2713" s="77">
        <v>2702</v>
      </c>
    </row>
    <row r="2714" spans="1:20" s="5" customFormat="1" ht="22.5" hidden="1" outlineLevel="1">
      <c r="A2714" s="170"/>
      <c r="B2714" s="606">
        <v>400</v>
      </c>
      <c r="C2714" s="607">
        <v>436</v>
      </c>
      <c r="D2714" s="109">
        <v>635</v>
      </c>
      <c r="E2714" s="53" t="s">
        <v>1597</v>
      </c>
      <c r="F2714" s="150" t="s">
        <v>1598</v>
      </c>
      <c r="G2714" s="904">
        <v>1</v>
      </c>
      <c r="H2714" s="32" t="s">
        <v>786</v>
      </c>
      <c r="I2714" s="315"/>
      <c r="J2714" s="521">
        <v>0</v>
      </c>
      <c r="K2714" s="58">
        <v>0</v>
      </c>
      <c r="L2714" s="199">
        <f t="shared" si="352"/>
        <v>0</v>
      </c>
      <c r="M2714" s="200">
        <f t="shared" si="353"/>
        <v>0</v>
      </c>
      <c r="O2714" s="77" t="b">
        <f t="shared" si="354"/>
        <v>0</v>
      </c>
      <c r="P2714" s="77" t="b">
        <f t="shared" si="355"/>
        <v>0</v>
      </c>
      <c r="Q2714" s="77" t="b">
        <f t="shared" si="356"/>
        <v>0</v>
      </c>
      <c r="R2714" s="77">
        <f t="shared" si="357"/>
        <v>0</v>
      </c>
      <c r="T2714" s="77">
        <v>2703</v>
      </c>
    </row>
    <row r="2715" spans="1:20" s="5" customFormat="1" ht="13.5" hidden="1" outlineLevel="1" thickBot="1">
      <c r="A2715" s="170"/>
      <c r="B2715" s="606">
        <v>400</v>
      </c>
      <c r="C2715" s="607">
        <v>436</v>
      </c>
      <c r="D2715" s="109">
        <v>636</v>
      </c>
      <c r="E2715" s="53" t="s">
        <v>1599</v>
      </c>
      <c r="F2715" s="150" t="s">
        <v>1600</v>
      </c>
      <c r="G2715" s="904">
        <v>1</v>
      </c>
      <c r="H2715" s="32" t="s">
        <v>786</v>
      </c>
      <c r="I2715" s="315"/>
      <c r="J2715" s="521">
        <v>0</v>
      </c>
      <c r="K2715" s="58">
        <v>0</v>
      </c>
      <c r="L2715" s="199">
        <f t="shared" si="352"/>
        <v>0</v>
      </c>
      <c r="M2715" s="200">
        <f t="shared" si="353"/>
        <v>0</v>
      </c>
      <c r="O2715" s="77" t="b">
        <f t="shared" si="354"/>
        <v>0</v>
      </c>
      <c r="P2715" s="77" t="b">
        <f t="shared" si="355"/>
        <v>0</v>
      </c>
      <c r="Q2715" s="77" t="b">
        <f t="shared" si="356"/>
        <v>0</v>
      </c>
      <c r="R2715" s="77">
        <f t="shared" si="357"/>
        <v>0</v>
      </c>
      <c r="T2715" s="77">
        <v>2704</v>
      </c>
    </row>
    <row r="2716" spans="1:20" s="5" customFormat="1" ht="13.5" hidden="1" outlineLevel="1" thickBot="1">
      <c r="A2716" s="453"/>
      <c r="B2716" s="622">
        <v>400</v>
      </c>
      <c r="C2716" s="610">
        <v>436</v>
      </c>
      <c r="D2716" s="769"/>
      <c r="E2716" s="831" t="s">
        <v>26</v>
      </c>
      <c r="F2716" s="831" t="s">
        <v>213</v>
      </c>
      <c r="G2716" s="905"/>
      <c r="H2716" s="811"/>
      <c r="I2716" s="452"/>
      <c r="J2716" s="812"/>
      <c r="K2716" s="23"/>
      <c r="L2716" s="194"/>
      <c r="M2716" s="226">
        <f>SUM(M2698:M2715)</f>
        <v>0</v>
      </c>
      <c r="O2716" s="77" t="b">
        <f t="shared" si="354"/>
        <v>1</v>
      </c>
      <c r="P2716" s="77" t="b">
        <f t="shared" si="355"/>
        <v>1</v>
      </c>
      <c r="Q2716" s="77" t="b">
        <f t="shared" si="356"/>
        <v>0</v>
      </c>
      <c r="R2716" s="77" t="str">
        <f t="shared" si="357"/>
        <v>!!!</v>
      </c>
      <c r="T2716" s="77">
        <v>2705</v>
      </c>
    </row>
    <row r="2717" spans="1:20" s="5" customFormat="1" ht="15.75" hidden="1" outlineLevel="1" thickBot="1">
      <c r="A2717" s="170"/>
      <c r="B2717" s="631">
        <v>400</v>
      </c>
      <c r="C2717" s="605">
        <v>437</v>
      </c>
      <c r="D2717" s="832"/>
      <c r="E2717" s="47" t="s">
        <v>23</v>
      </c>
      <c r="F2717" s="47" t="s">
        <v>197</v>
      </c>
      <c r="G2717" s="902"/>
      <c r="H2717" s="458"/>
      <c r="I2717" s="452"/>
      <c r="J2717" s="806"/>
      <c r="K2717" s="807"/>
      <c r="L2717" s="808"/>
      <c r="M2717" s="809"/>
      <c r="O2717" s="77" t="b">
        <f t="shared" si="354"/>
        <v>1</v>
      </c>
      <c r="P2717" s="77" t="b">
        <f t="shared" si="355"/>
        <v>1</v>
      </c>
      <c r="Q2717" s="77" t="b">
        <f t="shared" si="356"/>
        <v>1</v>
      </c>
      <c r="R2717" s="77">
        <f t="shared" si="357"/>
        <v>0</v>
      </c>
      <c r="T2717" s="77">
        <v>2706</v>
      </c>
    </row>
    <row r="2718" spans="1:20" s="5" customFormat="1" hidden="1" outlineLevel="1">
      <c r="A2718" s="170"/>
      <c r="B2718" s="833"/>
      <c r="C2718" s="834"/>
      <c r="D2718" s="109"/>
      <c r="E2718" s="276"/>
      <c r="F2718" s="276"/>
      <c r="G2718" s="904"/>
      <c r="H2718" s="32"/>
      <c r="I2718" s="315"/>
      <c r="J2718" s="521"/>
      <c r="K2718" s="58"/>
      <c r="L2718" s="58"/>
      <c r="M2718" s="522"/>
      <c r="O2718" s="77" t="b">
        <f t="shared" si="354"/>
        <v>1</v>
      </c>
      <c r="P2718" s="77" t="b">
        <f t="shared" si="355"/>
        <v>1</v>
      </c>
      <c r="Q2718" s="77" t="b">
        <f t="shared" si="356"/>
        <v>1</v>
      </c>
      <c r="R2718" s="77">
        <f t="shared" si="357"/>
        <v>0</v>
      </c>
      <c r="T2718" s="77">
        <v>2707</v>
      </c>
    </row>
    <row r="2719" spans="1:20" s="5" customFormat="1" hidden="1" outlineLevel="1">
      <c r="A2719" s="170"/>
      <c r="B2719" s="833"/>
      <c r="C2719" s="835"/>
      <c r="D2719" s="109"/>
      <c r="E2719" s="50" t="s">
        <v>971</v>
      </c>
      <c r="F2719" s="50" t="s">
        <v>972</v>
      </c>
      <c r="G2719" s="904"/>
      <c r="H2719" s="32"/>
      <c r="I2719" s="315"/>
      <c r="J2719" s="521"/>
      <c r="K2719" s="58"/>
      <c r="L2719" s="58"/>
      <c r="M2719" s="522"/>
      <c r="O2719" s="77" t="b">
        <f t="shared" si="354"/>
        <v>1</v>
      </c>
      <c r="P2719" s="77" t="b">
        <f t="shared" si="355"/>
        <v>1</v>
      </c>
      <c r="Q2719" s="77" t="b">
        <f t="shared" si="356"/>
        <v>1</v>
      </c>
      <c r="R2719" s="77">
        <f t="shared" si="357"/>
        <v>0</v>
      </c>
      <c r="T2719" s="77">
        <v>2708</v>
      </c>
    </row>
    <row r="2720" spans="1:20" s="5" customFormat="1" hidden="1" outlineLevel="1">
      <c r="A2720" s="170"/>
      <c r="B2720" s="833"/>
      <c r="C2720" s="835"/>
      <c r="D2720" s="109"/>
      <c r="E2720" s="276"/>
      <c r="F2720" s="276"/>
      <c r="G2720" s="904"/>
      <c r="H2720" s="32"/>
      <c r="I2720" s="315"/>
      <c r="J2720" s="521"/>
      <c r="K2720" s="58"/>
      <c r="L2720" s="58"/>
      <c r="M2720" s="522"/>
      <c r="O2720" s="77" t="b">
        <f t="shared" si="354"/>
        <v>1</v>
      </c>
      <c r="P2720" s="77" t="b">
        <f t="shared" si="355"/>
        <v>1</v>
      </c>
      <c r="Q2720" s="77" t="b">
        <f t="shared" si="356"/>
        <v>1</v>
      </c>
      <c r="R2720" s="77">
        <f t="shared" si="357"/>
        <v>0</v>
      </c>
      <c r="T2720" s="77">
        <v>2709</v>
      </c>
    </row>
    <row r="2721" spans="1:20" s="5" customFormat="1" hidden="1" outlineLevel="1">
      <c r="A2721" s="170"/>
      <c r="B2721" s="833"/>
      <c r="C2721" s="835"/>
      <c r="D2721" s="109"/>
      <c r="E2721" s="277" t="s">
        <v>973</v>
      </c>
      <c r="F2721" s="277" t="s">
        <v>974</v>
      </c>
      <c r="G2721" s="904"/>
      <c r="H2721" s="32"/>
      <c r="I2721" s="315"/>
      <c r="J2721" s="521"/>
      <c r="K2721" s="58"/>
      <c r="L2721" s="58"/>
      <c r="M2721" s="522"/>
      <c r="O2721" s="77" t="b">
        <f t="shared" si="354"/>
        <v>1</v>
      </c>
      <c r="P2721" s="77" t="b">
        <f t="shared" si="355"/>
        <v>1</v>
      </c>
      <c r="Q2721" s="77" t="b">
        <f t="shared" si="356"/>
        <v>1</v>
      </c>
      <c r="R2721" s="77">
        <f t="shared" si="357"/>
        <v>0</v>
      </c>
      <c r="T2721" s="77">
        <v>2710</v>
      </c>
    </row>
    <row r="2722" spans="1:20" s="5" customFormat="1" ht="22.5" hidden="1" outlineLevel="1">
      <c r="A2722" s="170"/>
      <c r="B2722" s="833"/>
      <c r="C2722" s="835"/>
      <c r="D2722" s="109"/>
      <c r="E2722" s="31" t="s">
        <v>975</v>
      </c>
      <c r="F2722" s="31" t="s">
        <v>976</v>
      </c>
      <c r="G2722" s="904"/>
      <c r="H2722" s="32"/>
      <c r="I2722" s="315"/>
      <c r="J2722" s="521"/>
      <c r="K2722" s="58"/>
      <c r="L2722" s="58"/>
      <c r="M2722" s="522"/>
      <c r="O2722" s="77" t="b">
        <f t="shared" si="354"/>
        <v>1</v>
      </c>
      <c r="P2722" s="77" t="b">
        <f t="shared" si="355"/>
        <v>1</v>
      </c>
      <c r="Q2722" s="77" t="b">
        <f t="shared" si="356"/>
        <v>1</v>
      </c>
      <c r="R2722" s="77">
        <f t="shared" si="357"/>
        <v>0</v>
      </c>
      <c r="T2722" s="77">
        <v>2711</v>
      </c>
    </row>
    <row r="2723" spans="1:20" s="5" customFormat="1" ht="45" hidden="1" outlineLevel="1">
      <c r="A2723" s="170"/>
      <c r="B2723" s="833"/>
      <c r="C2723" s="835"/>
      <c r="D2723" s="109"/>
      <c r="E2723" s="31" t="s">
        <v>977</v>
      </c>
      <c r="F2723" s="31" t="s">
        <v>978</v>
      </c>
      <c r="G2723" s="904"/>
      <c r="H2723" s="32"/>
      <c r="I2723" s="315"/>
      <c r="J2723" s="521"/>
      <c r="K2723" s="58"/>
      <c r="L2723" s="58"/>
      <c r="M2723" s="522"/>
      <c r="O2723" s="77" t="b">
        <f t="shared" si="354"/>
        <v>1</v>
      </c>
      <c r="P2723" s="77" t="b">
        <f t="shared" si="355"/>
        <v>1</v>
      </c>
      <c r="Q2723" s="77" t="b">
        <f t="shared" si="356"/>
        <v>1</v>
      </c>
      <c r="R2723" s="77">
        <f t="shared" si="357"/>
        <v>0</v>
      </c>
      <c r="T2723" s="77">
        <v>2712</v>
      </c>
    </row>
    <row r="2724" spans="1:20" s="5" customFormat="1" ht="22.5" hidden="1" outlineLevel="1">
      <c r="A2724" s="170"/>
      <c r="B2724" s="833"/>
      <c r="C2724" s="835"/>
      <c r="D2724" s="109"/>
      <c r="E2724" s="31" t="s">
        <v>979</v>
      </c>
      <c r="F2724" s="31" t="s">
        <v>980</v>
      </c>
      <c r="G2724" s="904"/>
      <c r="H2724" s="32"/>
      <c r="I2724" s="315"/>
      <c r="J2724" s="521"/>
      <c r="K2724" s="58"/>
      <c r="L2724" s="58"/>
      <c r="M2724" s="522"/>
      <c r="O2724" s="77" t="b">
        <f t="shared" si="354"/>
        <v>1</v>
      </c>
      <c r="P2724" s="77" t="b">
        <f t="shared" si="355"/>
        <v>1</v>
      </c>
      <c r="Q2724" s="77" t="b">
        <f t="shared" si="356"/>
        <v>1</v>
      </c>
      <c r="R2724" s="77">
        <f t="shared" si="357"/>
        <v>0</v>
      </c>
      <c r="T2724" s="77">
        <v>2713</v>
      </c>
    </row>
    <row r="2725" spans="1:20" s="5" customFormat="1" hidden="1" outlineLevel="1">
      <c r="A2725" s="170"/>
      <c r="B2725" s="833"/>
      <c r="C2725" s="835"/>
      <c r="D2725" s="109"/>
      <c r="E2725" s="277" t="s">
        <v>981</v>
      </c>
      <c r="F2725" s="277" t="s">
        <v>982</v>
      </c>
      <c r="G2725" s="904"/>
      <c r="H2725" s="32"/>
      <c r="I2725" s="315"/>
      <c r="J2725" s="521"/>
      <c r="K2725" s="58"/>
      <c r="L2725" s="58"/>
      <c r="M2725" s="522"/>
      <c r="O2725" s="77" t="b">
        <f t="shared" si="354"/>
        <v>1</v>
      </c>
      <c r="P2725" s="77" t="b">
        <f t="shared" si="355"/>
        <v>1</v>
      </c>
      <c r="Q2725" s="77" t="b">
        <f t="shared" si="356"/>
        <v>1</v>
      </c>
      <c r="R2725" s="77">
        <f t="shared" si="357"/>
        <v>0</v>
      </c>
      <c r="T2725" s="77">
        <v>2714</v>
      </c>
    </row>
    <row r="2726" spans="1:20" s="5" customFormat="1" ht="22.5" hidden="1" outlineLevel="1">
      <c r="A2726" s="170"/>
      <c r="B2726" s="833"/>
      <c r="C2726" s="835"/>
      <c r="D2726" s="109"/>
      <c r="E2726" s="31" t="s">
        <v>983</v>
      </c>
      <c r="F2726" s="31" t="s">
        <v>984</v>
      </c>
      <c r="G2726" s="904"/>
      <c r="H2726" s="32"/>
      <c r="I2726" s="315"/>
      <c r="J2726" s="521"/>
      <c r="K2726" s="58"/>
      <c r="L2726" s="58"/>
      <c r="M2726" s="522"/>
      <c r="O2726" s="77" t="b">
        <f t="shared" si="354"/>
        <v>1</v>
      </c>
      <c r="P2726" s="77" t="b">
        <f t="shared" si="355"/>
        <v>1</v>
      </c>
      <c r="Q2726" s="77" t="b">
        <f t="shared" si="356"/>
        <v>1</v>
      </c>
      <c r="R2726" s="77">
        <f t="shared" si="357"/>
        <v>0</v>
      </c>
      <c r="T2726" s="77">
        <v>2715</v>
      </c>
    </row>
    <row r="2727" spans="1:20" s="5" customFormat="1" ht="33.75" hidden="1" outlineLevel="1">
      <c r="A2727" s="170"/>
      <c r="B2727" s="833"/>
      <c r="C2727" s="835"/>
      <c r="D2727" s="109"/>
      <c r="E2727" s="31" t="s">
        <v>985</v>
      </c>
      <c r="F2727" s="31" t="s">
        <v>986</v>
      </c>
      <c r="G2727" s="904"/>
      <c r="H2727" s="32"/>
      <c r="I2727" s="315"/>
      <c r="J2727" s="521"/>
      <c r="K2727" s="58"/>
      <c r="L2727" s="58"/>
      <c r="M2727" s="522"/>
      <c r="O2727" s="77" t="b">
        <f t="shared" si="354"/>
        <v>1</v>
      </c>
      <c r="P2727" s="77" t="b">
        <f t="shared" si="355"/>
        <v>1</v>
      </c>
      <c r="Q2727" s="77" t="b">
        <f t="shared" si="356"/>
        <v>1</v>
      </c>
      <c r="R2727" s="77">
        <f t="shared" si="357"/>
        <v>0</v>
      </c>
      <c r="T2727" s="77">
        <v>2716</v>
      </c>
    </row>
    <row r="2728" spans="1:20" s="5" customFormat="1" ht="45" hidden="1" outlineLevel="1">
      <c r="A2728" s="170"/>
      <c r="B2728" s="833"/>
      <c r="C2728" s="835"/>
      <c r="D2728" s="109"/>
      <c r="E2728" s="31" t="s">
        <v>987</v>
      </c>
      <c r="F2728" s="31" t="s">
        <v>988</v>
      </c>
      <c r="G2728" s="904"/>
      <c r="H2728" s="32"/>
      <c r="I2728" s="315"/>
      <c r="J2728" s="521"/>
      <c r="K2728" s="58"/>
      <c r="L2728" s="58"/>
      <c r="M2728" s="522"/>
      <c r="O2728" s="77" t="b">
        <f t="shared" si="354"/>
        <v>1</v>
      </c>
      <c r="P2728" s="77" t="b">
        <f t="shared" si="355"/>
        <v>1</v>
      </c>
      <c r="Q2728" s="77" t="b">
        <f t="shared" si="356"/>
        <v>1</v>
      </c>
      <c r="R2728" s="77">
        <f t="shared" si="357"/>
        <v>0</v>
      </c>
      <c r="T2728" s="77">
        <v>2717</v>
      </c>
    </row>
    <row r="2729" spans="1:20" s="5" customFormat="1" hidden="1" outlineLevel="1">
      <c r="A2729" s="170"/>
      <c r="B2729" s="833"/>
      <c r="C2729" s="835"/>
      <c r="D2729" s="109"/>
      <c r="E2729" s="31" t="s">
        <v>989</v>
      </c>
      <c r="F2729" s="31" t="s">
        <v>990</v>
      </c>
      <c r="G2729" s="904"/>
      <c r="H2729" s="32"/>
      <c r="I2729" s="315"/>
      <c r="J2729" s="521"/>
      <c r="K2729" s="58"/>
      <c r="L2729" s="58"/>
      <c r="M2729" s="522"/>
      <c r="O2729" s="77" t="b">
        <f t="shared" si="354"/>
        <v>1</v>
      </c>
      <c r="P2729" s="77" t="b">
        <f t="shared" si="355"/>
        <v>1</v>
      </c>
      <c r="Q2729" s="77" t="b">
        <f t="shared" si="356"/>
        <v>1</v>
      </c>
      <c r="R2729" s="77">
        <f t="shared" si="357"/>
        <v>0</v>
      </c>
      <c r="T2729" s="77">
        <v>2718</v>
      </c>
    </row>
    <row r="2730" spans="1:20" s="5" customFormat="1" ht="22.5" hidden="1" outlineLevel="1">
      <c r="A2730" s="170"/>
      <c r="B2730" s="833"/>
      <c r="C2730" s="835"/>
      <c r="D2730" s="109"/>
      <c r="E2730" s="31" t="s">
        <v>991</v>
      </c>
      <c r="F2730" s="31" t="s">
        <v>992</v>
      </c>
      <c r="G2730" s="904"/>
      <c r="H2730" s="32"/>
      <c r="I2730" s="315"/>
      <c r="J2730" s="521"/>
      <c r="K2730" s="58"/>
      <c r="L2730" s="58"/>
      <c r="M2730" s="522"/>
      <c r="O2730" s="77" t="b">
        <f t="shared" si="354"/>
        <v>1</v>
      </c>
      <c r="P2730" s="77" t="b">
        <f t="shared" si="355"/>
        <v>1</v>
      </c>
      <c r="Q2730" s="77" t="b">
        <f t="shared" si="356"/>
        <v>1</v>
      </c>
      <c r="R2730" s="77">
        <f t="shared" si="357"/>
        <v>0</v>
      </c>
      <c r="T2730" s="77">
        <v>2719</v>
      </c>
    </row>
    <row r="2731" spans="1:20" s="5" customFormat="1" ht="45" hidden="1" outlineLevel="1">
      <c r="A2731" s="170"/>
      <c r="B2731" s="833"/>
      <c r="C2731" s="835"/>
      <c r="D2731" s="109"/>
      <c r="E2731" s="31" t="s">
        <v>993</v>
      </c>
      <c r="F2731" s="31" t="s">
        <v>994</v>
      </c>
      <c r="G2731" s="904"/>
      <c r="H2731" s="32"/>
      <c r="I2731" s="315"/>
      <c r="J2731" s="521"/>
      <c r="K2731" s="58"/>
      <c r="L2731" s="58"/>
      <c r="M2731" s="522"/>
      <c r="O2731" s="77" t="b">
        <f t="shared" si="354"/>
        <v>1</v>
      </c>
      <c r="P2731" s="77" t="b">
        <f t="shared" si="355"/>
        <v>1</v>
      </c>
      <c r="Q2731" s="77" t="b">
        <f t="shared" si="356"/>
        <v>1</v>
      </c>
      <c r="R2731" s="77">
        <f t="shared" si="357"/>
        <v>0</v>
      </c>
      <c r="T2731" s="77">
        <v>2720</v>
      </c>
    </row>
    <row r="2732" spans="1:20" s="5" customFormat="1" ht="67.5" hidden="1" outlineLevel="1">
      <c r="A2732" s="170"/>
      <c r="B2732" s="833"/>
      <c r="C2732" s="835"/>
      <c r="D2732" s="109"/>
      <c r="E2732" s="31" t="s">
        <v>995</v>
      </c>
      <c r="F2732" s="31" t="s">
        <v>996</v>
      </c>
      <c r="G2732" s="904"/>
      <c r="H2732" s="32"/>
      <c r="I2732" s="315"/>
      <c r="J2732" s="521"/>
      <c r="K2732" s="58"/>
      <c r="L2732" s="58"/>
      <c r="M2732" s="522"/>
      <c r="O2732" s="77" t="b">
        <f t="shared" si="354"/>
        <v>1</v>
      </c>
      <c r="P2732" s="77" t="b">
        <f t="shared" si="355"/>
        <v>1</v>
      </c>
      <c r="Q2732" s="77" t="b">
        <f t="shared" si="356"/>
        <v>1</v>
      </c>
      <c r="R2732" s="77">
        <f t="shared" si="357"/>
        <v>0</v>
      </c>
      <c r="T2732" s="77">
        <v>2721</v>
      </c>
    </row>
    <row r="2733" spans="1:20" s="5" customFormat="1" ht="33.75" hidden="1" outlineLevel="1">
      <c r="A2733" s="170"/>
      <c r="B2733" s="833"/>
      <c r="C2733" s="835"/>
      <c r="D2733" s="109"/>
      <c r="E2733" s="31" t="s">
        <v>997</v>
      </c>
      <c r="F2733" s="31" t="s">
        <v>998</v>
      </c>
      <c r="G2733" s="904"/>
      <c r="H2733" s="32"/>
      <c r="I2733" s="315"/>
      <c r="J2733" s="521"/>
      <c r="K2733" s="58"/>
      <c r="L2733" s="58"/>
      <c r="M2733" s="522"/>
      <c r="O2733" s="77" t="b">
        <f t="shared" si="354"/>
        <v>1</v>
      </c>
      <c r="P2733" s="77" t="b">
        <f t="shared" si="355"/>
        <v>1</v>
      </c>
      <c r="Q2733" s="77" t="b">
        <f t="shared" si="356"/>
        <v>1</v>
      </c>
      <c r="R2733" s="77">
        <f t="shared" si="357"/>
        <v>0</v>
      </c>
      <c r="T2733" s="77">
        <v>2722</v>
      </c>
    </row>
    <row r="2734" spans="1:20" s="5" customFormat="1" ht="33.75" hidden="1" outlineLevel="1">
      <c r="A2734" s="170"/>
      <c r="B2734" s="833"/>
      <c r="C2734" s="835"/>
      <c r="D2734" s="109"/>
      <c r="E2734" s="31" t="s">
        <v>999</v>
      </c>
      <c r="F2734" s="31" t="s">
        <v>999</v>
      </c>
      <c r="G2734" s="904"/>
      <c r="H2734" s="32"/>
      <c r="I2734" s="315"/>
      <c r="J2734" s="521"/>
      <c r="K2734" s="58"/>
      <c r="L2734" s="58"/>
      <c r="M2734" s="522"/>
      <c r="O2734" s="77" t="b">
        <f t="shared" si="354"/>
        <v>1</v>
      </c>
      <c r="P2734" s="77" t="b">
        <f t="shared" si="355"/>
        <v>1</v>
      </c>
      <c r="Q2734" s="77" t="b">
        <f t="shared" si="356"/>
        <v>1</v>
      </c>
      <c r="R2734" s="77">
        <f t="shared" si="357"/>
        <v>0</v>
      </c>
      <c r="T2734" s="77">
        <v>2723</v>
      </c>
    </row>
    <row r="2735" spans="1:20" s="5" customFormat="1" ht="22.5" hidden="1" outlineLevel="1">
      <c r="A2735" s="170"/>
      <c r="B2735" s="833"/>
      <c r="C2735" s="835"/>
      <c r="D2735" s="109"/>
      <c r="E2735" s="31" t="s">
        <v>1000</v>
      </c>
      <c r="F2735" s="31" t="s">
        <v>1001</v>
      </c>
      <c r="G2735" s="904"/>
      <c r="H2735" s="32"/>
      <c r="I2735" s="315"/>
      <c r="J2735" s="521"/>
      <c r="K2735" s="58"/>
      <c r="L2735" s="58"/>
      <c r="M2735" s="522"/>
      <c r="O2735" s="77" t="b">
        <f t="shared" si="354"/>
        <v>1</v>
      </c>
      <c r="P2735" s="77" t="b">
        <f t="shared" si="355"/>
        <v>1</v>
      </c>
      <c r="Q2735" s="77" t="b">
        <f t="shared" si="356"/>
        <v>1</v>
      </c>
      <c r="R2735" s="77">
        <f t="shared" si="357"/>
        <v>0</v>
      </c>
      <c r="T2735" s="77">
        <v>2724</v>
      </c>
    </row>
    <row r="2736" spans="1:20" s="5" customFormat="1" ht="45" hidden="1" outlineLevel="1">
      <c r="A2736" s="170"/>
      <c r="B2736" s="833"/>
      <c r="C2736" s="835"/>
      <c r="D2736" s="109"/>
      <c r="E2736" s="31" t="s">
        <v>1002</v>
      </c>
      <c r="F2736" s="31" t="s">
        <v>1003</v>
      </c>
      <c r="G2736" s="904"/>
      <c r="H2736" s="32"/>
      <c r="I2736" s="315"/>
      <c r="J2736" s="521"/>
      <c r="K2736" s="58"/>
      <c r="L2736" s="58"/>
      <c r="M2736" s="522"/>
      <c r="O2736" s="77" t="b">
        <f t="shared" si="354"/>
        <v>1</v>
      </c>
      <c r="P2736" s="77" t="b">
        <f t="shared" si="355"/>
        <v>1</v>
      </c>
      <c r="Q2736" s="77" t="b">
        <f t="shared" si="356"/>
        <v>1</v>
      </c>
      <c r="R2736" s="77">
        <f t="shared" si="357"/>
        <v>0</v>
      </c>
      <c r="T2736" s="77">
        <v>2725</v>
      </c>
    </row>
    <row r="2737" spans="1:20" s="5" customFormat="1" ht="33.75" hidden="1" outlineLevel="1">
      <c r="A2737" s="170"/>
      <c r="B2737" s="833"/>
      <c r="C2737" s="835"/>
      <c r="D2737" s="109"/>
      <c r="E2737" s="31" t="s">
        <v>1004</v>
      </c>
      <c r="F2737" s="31" t="s">
        <v>1005</v>
      </c>
      <c r="G2737" s="904"/>
      <c r="H2737" s="32"/>
      <c r="I2737" s="315"/>
      <c r="J2737" s="521"/>
      <c r="K2737" s="58"/>
      <c r="L2737" s="58"/>
      <c r="M2737" s="522"/>
      <c r="O2737" s="77" t="b">
        <f t="shared" si="354"/>
        <v>1</v>
      </c>
      <c r="P2737" s="77" t="b">
        <f t="shared" si="355"/>
        <v>1</v>
      </c>
      <c r="Q2737" s="77" t="b">
        <f t="shared" si="356"/>
        <v>1</v>
      </c>
      <c r="R2737" s="77">
        <f t="shared" si="357"/>
        <v>0</v>
      </c>
      <c r="T2737" s="77">
        <v>2726</v>
      </c>
    </row>
    <row r="2738" spans="1:20" s="5" customFormat="1" ht="33.75" hidden="1" outlineLevel="1">
      <c r="A2738" s="170"/>
      <c r="B2738" s="833"/>
      <c r="C2738" s="835"/>
      <c r="D2738" s="109"/>
      <c r="E2738" s="31" t="s">
        <v>1006</v>
      </c>
      <c r="F2738" s="31" t="s">
        <v>1007</v>
      </c>
      <c r="G2738" s="904"/>
      <c r="H2738" s="32"/>
      <c r="I2738" s="315"/>
      <c r="J2738" s="521"/>
      <c r="K2738" s="58"/>
      <c r="L2738" s="58"/>
      <c r="M2738" s="522"/>
      <c r="O2738" s="77" t="b">
        <f t="shared" si="354"/>
        <v>1</v>
      </c>
      <c r="P2738" s="77" t="b">
        <f t="shared" si="355"/>
        <v>1</v>
      </c>
      <c r="Q2738" s="77" t="b">
        <f t="shared" si="356"/>
        <v>1</v>
      </c>
      <c r="R2738" s="77">
        <f t="shared" si="357"/>
        <v>0</v>
      </c>
      <c r="T2738" s="77">
        <v>2727</v>
      </c>
    </row>
    <row r="2739" spans="1:20" s="5" customFormat="1" ht="56.25" hidden="1" outlineLevel="1">
      <c r="A2739" s="170"/>
      <c r="B2739" s="833"/>
      <c r="C2739" s="835"/>
      <c r="D2739" s="109"/>
      <c r="E2739" s="31" t="s">
        <v>1008</v>
      </c>
      <c r="F2739" s="31" t="s">
        <v>1009</v>
      </c>
      <c r="G2739" s="904"/>
      <c r="H2739" s="32"/>
      <c r="I2739" s="315"/>
      <c r="J2739" s="521"/>
      <c r="K2739" s="58"/>
      <c r="L2739" s="58"/>
      <c r="M2739" s="522"/>
      <c r="O2739" s="77" t="b">
        <f t="shared" si="354"/>
        <v>1</v>
      </c>
      <c r="P2739" s="77" t="b">
        <f t="shared" si="355"/>
        <v>1</v>
      </c>
      <c r="Q2739" s="77" t="b">
        <f t="shared" si="356"/>
        <v>1</v>
      </c>
      <c r="R2739" s="77">
        <f t="shared" si="357"/>
        <v>0</v>
      </c>
      <c r="T2739" s="77">
        <v>2728</v>
      </c>
    </row>
    <row r="2740" spans="1:20" s="5" customFormat="1" ht="45" hidden="1" outlineLevel="1">
      <c r="A2740" s="170"/>
      <c r="B2740" s="833"/>
      <c r="C2740" s="836"/>
      <c r="D2740" s="426"/>
      <c r="E2740" s="38" t="s">
        <v>1010</v>
      </c>
      <c r="F2740" s="38" t="s">
        <v>1011</v>
      </c>
      <c r="G2740" s="906"/>
      <c r="H2740" s="39"/>
      <c r="I2740" s="315"/>
      <c r="J2740" s="521"/>
      <c r="K2740" s="58"/>
      <c r="L2740" s="58"/>
      <c r="M2740" s="522"/>
      <c r="O2740" s="77" t="b">
        <f t="shared" si="354"/>
        <v>1</v>
      </c>
      <c r="P2740" s="77" t="b">
        <f t="shared" si="355"/>
        <v>1</v>
      </c>
      <c r="Q2740" s="77" t="b">
        <f t="shared" si="356"/>
        <v>1</v>
      </c>
      <c r="R2740" s="77">
        <f t="shared" si="357"/>
        <v>0</v>
      </c>
      <c r="T2740" s="77">
        <v>2729</v>
      </c>
    </row>
    <row r="2741" spans="1:20" s="5" customFormat="1" ht="67.5" hidden="1" outlineLevel="1">
      <c r="A2741" s="170"/>
      <c r="B2741" s="833"/>
      <c r="C2741" s="836"/>
      <c r="D2741" s="426"/>
      <c r="E2741" s="38" t="s">
        <v>1012</v>
      </c>
      <c r="F2741" s="38" t="s">
        <v>1013</v>
      </c>
      <c r="G2741" s="906"/>
      <c r="H2741" s="39"/>
      <c r="I2741" s="315"/>
      <c r="J2741" s="521"/>
      <c r="K2741" s="58"/>
      <c r="L2741" s="58"/>
      <c r="M2741" s="522"/>
      <c r="O2741" s="77" t="b">
        <f t="shared" si="354"/>
        <v>1</v>
      </c>
      <c r="P2741" s="77" t="b">
        <f t="shared" si="355"/>
        <v>1</v>
      </c>
      <c r="Q2741" s="77" t="b">
        <f t="shared" si="356"/>
        <v>1</v>
      </c>
      <c r="R2741" s="77">
        <f t="shared" si="357"/>
        <v>0</v>
      </c>
      <c r="T2741" s="77">
        <v>2730</v>
      </c>
    </row>
    <row r="2742" spans="1:20" s="5" customFormat="1" ht="22.5" hidden="1" outlineLevel="1">
      <c r="A2742" s="29"/>
      <c r="B2742" s="833"/>
      <c r="C2742" s="836"/>
      <c r="D2742" s="426"/>
      <c r="E2742" s="38" t="s">
        <v>1014</v>
      </c>
      <c r="F2742" s="38" t="s">
        <v>1015</v>
      </c>
      <c r="G2742" s="906"/>
      <c r="H2742" s="39"/>
      <c r="I2742" s="315"/>
      <c r="J2742" s="521"/>
      <c r="K2742" s="58"/>
      <c r="L2742" s="58"/>
      <c r="M2742" s="522"/>
      <c r="O2742" s="77" t="b">
        <f t="shared" si="354"/>
        <v>1</v>
      </c>
      <c r="P2742" s="77" t="b">
        <f t="shared" si="355"/>
        <v>1</v>
      </c>
      <c r="Q2742" s="77" t="b">
        <f t="shared" si="356"/>
        <v>1</v>
      </c>
      <c r="R2742" s="77">
        <f t="shared" si="357"/>
        <v>0</v>
      </c>
      <c r="T2742" s="77">
        <v>2731</v>
      </c>
    </row>
    <row r="2743" spans="1:20" s="5" customFormat="1" ht="33.75" hidden="1" outlineLevel="1">
      <c r="A2743" s="169"/>
      <c r="B2743" s="833"/>
      <c r="C2743" s="836"/>
      <c r="D2743" s="426"/>
      <c r="E2743" s="38" t="s">
        <v>1016</v>
      </c>
      <c r="F2743" s="38" t="s">
        <v>1017</v>
      </c>
      <c r="G2743" s="906"/>
      <c r="H2743" s="39"/>
      <c r="I2743" s="319"/>
      <c r="J2743" s="521"/>
      <c r="K2743" s="58"/>
      <c r="L2743" s="58"/>
      <c r="M2743" s="522"/>
      <c r="O2743" s="77" t="b">
        <f t="shared" si="354"/>
        <v>1</v>
      </c>
      <c r="P2743" s="77" t="b">
        <f t="shared" si="355"/>
        <v>1</v>
      </c>
      <c r="Q2743" s="77" t="b">
        <f t="shared" si="356"/>
        <v>1</v>
      </c>
      <c r="R2743" s="77">
        <f t="shared" si="357"/>
        <v>0</v>
      </c>
      <c r="T2743" s="77">
        <v>2732</v>
      </c>
    </row>
    <row r="2744" spans="1:20" s="5" customFormat="1" hidden="1" outlineLevel="1">
      <c r="A2744" s="29"/>
      <c r="B2744" s="833"/>
      <c r="C2744" s="836"/>
      <c r="D2744" s="426"/>
      <c r="E2744" s="38" t="s">
        <v>1018</v>
      </c>
      <c r="F2744" s="38" t="s">
        <v>1019</v>
      </c>
      <c r="G2744" s="906"/>
      <c r="H2744" s="39"/>
      <c r="I2744" s="320"/>
      <c r="J2744" s="521"/>
      <c r="K2744" s="58"/>
      <c r="L2744" s="58"/>
      <c r="M2744" s="522"/>
      <c r="O2744" s="77" t="b">
        <f t="shared" si="354"/>
        <v>1</v>
      </c>
      <c r="P2744" s="77" t="b">
        <f t="shared" si="355"/>
        <v>1</v>
      </c>
      <c r="Q2744" s="77" t="b">
        <f t="shared" si="356"/>
        <v>1</v>
      </c>
      <c r="R2744" s="77">
        <f t="shared" si="357"/>
        <v>0</v>
      </c>
      <c r="T2744" s="77">
        <v>2733</v>
      </c>
    </row>
    <row r="2745" spans="1:20" s="5" customFormat="1" hidden="1" outlineLevel="1">
      <c r="A2745" s="29"/>
      <c r="B2745" s="833"/>
      <c r="C2745" s="836"/>
      <c r="D2745" s="426"/>
      <c r="E2745" s="38" t="s">
        <v>1020</v>
      </c>
      <c r="F2745" s="38" t="s">
        <v>1021</v>
      </c>
      <c r="G2745" s="906"/>
      <c r="H2745" s="39"/>
      <c r="I2745" s="320"/>
      <c r="J2745" s="521"/>
      <c r="K2745" s="58"/>
      <c r="L2745" s="58"/>
      <c r="M2745" s="522"/>
      <c r="O2745" s="77" t="b">
        <f t="shared" si="354"/>
        <v>1</v>
      </c>
      <c r="P2745" s="77" t="b">
        <f t="shared" si="355"/>
        <v>1</v>
      </c>
      <c r="Q2745" s="77" t="b">
        <f t="shared" si="356"/>
        <v>1</v>
      </c>
      <c r="R2745" s="77">
        <f t="shared" si="357"/>
        <v>0</v>
      </c>
      <c r="T2745" s="77">
        <v>2734</v>
      </c>
    </row>
    <row r="2746" spans="1:20" s="5" customFormat="1" ht="22.5" hidden="1" outlineLevel="1">
      <c r="A2746" s="29"/>
      <c r="B2746" s="833"/>
      <c r="C2746" s="836"/>
      <c r="D2746" s="426"/>
      <c r="E2746" s="38" t="s">
        <v>1022</v>
      </c>
      <c r="F2746" s="38" t="s">
        <v>1023</v>
      </c>
      <c r="G2746" s="906"/>
      <c r="H2746" s="39"/>
      <c r="I2746" s="320"/>
      <c r="J2746" s="521"/>
      <c r="K2746" s="58"/>
      <c r="L2746" s="58"/>
      <c r="M2746" s="522"/>
      <c r="O2746" s="77" t="b">
        <f t="shared" si="354"/>
        <v>1</v>
      </c>
      <c r="P2746" s="77" t="b">
        <f t="shared" si="355"/>
        <v>1</v>
      </c>
      <c r="Q2746" s="77" t="b">
        <f t="shared" si="356"/>
        <v>1</v>
      </c>
      <c r="R2746" s="77">
        <f t="shared" si="357"/>
        <v>0</v>
      </c>
      <c r="T2746" s="77">
        <v>2735</v>
      </c>
    </row>
    <row r="2747" spans="1:20" s="5" customFormat="1" ht="33.75" hidden="1" outlineLevel="1">
      <c r="A2747" s="29"/>
      <c r="B2747" s="833"/>
      <c r="C2747" s="836"/>
      <c r="D2747" s="426"/>
      <c r="E2747" s="38" t="s">
        <v>1024</v>
      </c>
      <c r="F2747" s="38" t="s">
        <v>1025</v>
      </c>
      <c r="G2747" s="906"/>
      <c r="H2747" s="39"/>
      <c r="I2747" s="320"/>
      <c r="J2747" s="521"/>
      <c r="K2747" s="58"/>
      <c r="L2747" s="58"/>
      <c r="M2747" s="522"/>
      <c r="O2747" s="77" t="b">
        <f t="shared" si="354"/>
        <v>1</v>
      </c>
      <c r="P2747" s="77" t="b">
        <f t="shared" si="355"/>
        <v>1</v>
      </c>
      <c r="Q2747" s="77" t="b">
        <f t="shared" si="356"/>
        <v>1</v>
      </c>
      <c r="R2747" s="77">
        <f t="shared" si="357"/>
        <v>0</v>
      </c>
      <c r="T2747" s="77">
        <v>2736</v>
      </c>
    </row>
    <row r="2748" spans="1:20" s="5" customFormat="1" ht="33.75" hidden="1" outlineLevel="1">
      <c r="A2748" s="29"/>
      <c r="B2748" s="833"/>
      <c r="C2748" s="836"/>
      <c r="D2748" s="426"/>
      <c r="E2748" s="38" t="s">
        <v>1026</v>
      </c>
      <c r="F2748" s="38" t="s">
        <v>1027</v>
      </c>
      <c r="G2748" s="906"/>
      <c r="H2748" s="39"/>
      <c r="I2748" s="320"/>
      <c r="J2748" s="521"/>
      <c r="K2748" s="58"/>
      <c r="L2748" s="58"/>
      <c r="M2748" s="522"/>
      <c r="O2748" s="77" t="b">
        <f t="shared" si="354"/>
        <v>1</v>
      </c>
      <c r="P2748" s="77" t="b">
        <f t="shared" si="355"/>
        <v>1</v>
      </c>
      <c r="Q2748" s="77" t="b">
        <f t="shared" si="356"/>
        <v>1</v>
      </c>
      <c r="R2748" s="77">
        <f t="shared" si="357"/>
        <v>0</v>
      </c>
      <c r="T2748" s="77">
        <v>2737</v>
      </c>
    </row>
    <row r="2749" spans="1:20" s="5" customFormat="1" ht="22.5" hidden="1" outlineLevel="1">
      <c r="A2749" s="29"/>
      <c r="B2749" s="833"/>
      <c r="C2749" s="835"/>
      <c r="D2749" s="109"/>
      <c r="E2749" s="31" t="s">
        <v>1028</v>
      </c>
      <c r="F2749" s="31" t="s">
        <v>1029</v>
      </c>
      <c r="G2749" s="904"/>
      <c r="H2749" s="32"/>
      <c r="I2749" s="320"/>
      <c r="J2749" s="521"/>
      <c r="K2749" s="58"/>
      <c r="L2749" s="58"/>
      <c r="M2749" s="522"/>
      <c r="O2749" s="77" t="b">
        <f t="shared" si="354"/>
        <v>1</v>
      </c>
      <c r="P2749" s="77" t="b">
        <f t="shared" si="355"/>
        <v>1</v>
      </c>
      <c r="Q2749" s="77" t="b">
        <f t="shared" si="356"/>
        <v>1</v>
      </c>
      <c r="R2749" s="77">
        <f t="shared" si="357"/>
        <v>0</v>
      </c>
      <c r="T2749" s="77">
        <v>2738</v>
      </c>
    </row>
    <row r="2750" spans="1:20" s="5" customFormat="1" ht="33.75" hidden="1" outlineLevel="1">
      <c r="A2750" s="29"/>
      <c r="B2750" s="833"/>
      <c r="C2750" s="835"/>
      <c r="D2750" s="109"/>
      <c r="E2750" s="31" t="s">
        <v>1030</v>
      </c>
      <c r="F2750" s="31" t="s">
        <v>1031</v>
      </c>
      <c r="G2750" s="904"/>
      <c r="H2750" s="32"/>
      <c r="I2750" s="320"/>
      <c r="J2750" s="521"/>
      <c r="K2750" s="58"/>
      <c r="L2750" s="58"/>
      <c r="M2750" s="522"/>
      <c r="O2750" s="77" t="b">
        <f t="shared" si="354"/>
        <v>1</v>
      </c>
      <c r="P2750" s="77" t="b">
        <f t="shared" si="355"/>
        <v>1</v>
      </c>
      <c r="Q2750" s="77" t="b">
        <f t="shared" si="356"/>
        <v>1</v>
      </c>
      <c r="R2750" s="77">
        <f t="shared" si="357"/>
        <v>0</v>
      </c>
      <c r="T2750" s="77">
        <v>2739</v>
      </c>
    </row>
    <row r="2751" spans="1:20" s="5" customFormat="1" ht="22.5" hidden="1" outlineLevel="1">
      <c r="A2751" s="29"/>
      <c r="B2751" s="833"/>
      <c r="C2751" s="835"/>
      <c r="D2751" s="109"/>
      <c r="E2751" s="31" t="s">
        <v>1032</v>
      </c>
      <c r="F2751" s="31" t="s">
        <v>1033</v>
      </c>
      <c r="G2751" s="904"/>
      <c r="H2751" s="32"/>
      <c r="I2751" s="320"/>
      <c r="J2751" s="521"/>
      <c r="K2751" s="58"/>
      <c r="L2751" s="58"/>
      <c r="M2751" s="522"/>
      <c r="O2751" s="77" t="b">
        <f t="shared" si="354"/>
        <v>1</v>
      </c>
      <c r="P2751" s="77" t="b">
        <f t="shared" si="355"/>
        <v>1</v>
      </c>
      <c r="Q2751" s="77" t="b">
        <f t="shared" si="356"/>
        <v>1</v>
      </c>
      <c r="R2751" s="77">
        <f t="shared" si="357"/>
        <v>0</v>
      </c>
      <c r="T2751" s="77">
        <v>2740</v>
      </c>
    </row>
    <row r="2752" spans="1:20" s="5" customFormat="1" ht="22.5" hidden="1" outlineLevel="1">
      <c r="A2752" s="29"/>
      <c r="B2752" s="833"/>
      <c r="C2752" s="835"/>
      <c r="D2752" s="109"/>
      <c r="E2752" s="31" t="s">
        <v>1034</v>
      </c>
      <c r="F2752" s="31" t="s">
        <v>1034</v>
      </c>
      <c r="G2752" s="904"/>
      <c r="H2752" s="32"/>
      <c r="I2752" s="320"/>
      <c r="J2752" s="521"/>
      <c r="K2752" s="58"/>
      <c r="L2752" s="58"/>
      <c r="M2752" s="522"/>
      <c r="O2752" s="77" t="b">
        <f t="shared" si="354"/>
        <v>1</v>
      </c>
      <c r="P2752" s="77" t="b">
        <f t="shared" si="355"/>
        <v>1</v>
      </c>
      <c r="Q2752" s="77" t="b">
        <f t="shared" si="356"/>
        <v>1</v>
      </c>
      <c r="R2752" s="77">
        <f t="shared" si="357"/>
        <v>0</v>
      </c>
      <c r="T2752" s="77">
        <v>2741</v>
      </c>
    </row>
    <row r="2753" spans="1:20" s="5" customFormat="1" ht="33.75" hidden="1" outlineLevel="1">
      <c r="A2753" s="29"/>
      <c r="B2753" s="833"/>
      <c r="C2753" s="835"/>
      <c r="D2753" s="109"/>
      <c r="E2753" s="31" t="s">
        <v>1035</v>
      </c>
      <c r="F2753" s="31" t="s">
        <v>1036</v>
      </c>
      <c r="G2753" s="904"/>
      <c r="H2753" s="32"/>
      <c r="I2753" s="320"/>
      <c r="J2753" s="521"/>
      <c r="K2753" s="58"/>
      <c r="L2753" s="58"/>
      <c r="M2753" s="522"/>
      <c r="O2753" s="77" t="b">
        <f t="shared" si="354"/>
        <v>1</v>
      </c>
      <c r="P2753" s="77" t="b">
        <f t="shared" si="355"/>
        <v>1</v>
      </c>
      <c r="Q2753" s="77" t="b">
        <f t="shared" si="356"/>
        <v>1</v>
      </c>
      <c r="R2753" s="77">
        <f t="shared" si="357"/>
        <v>0</v>
      </c>
      <c r="T2753" s="77">
        <v>2742</v>
      </c>
    </row>
    <row r="2754" spans="1:20" s="5" customFormat="1" ht="33.75" hidden="1" outlineLevel="1">
      <c r="A2754" s="29"/>
      <c r="B2754" s="833"/>
      <c r="C2754" s="835"/>
      <c r="D2754" s="109"/>
      <c r="E2754" s="31" t="s">
        <v>1037</v>
      </c>
      <c r="F2754" s="31" t="s">
        <v>1038</v>
      </c>
      <c r="G2754" s="904"/>
      <c r="H2754" s="32"/>
      <c r="I2754" s="320"/>
      <c r="J2754" s="521"/>
      <c r="K2754" s="58"/>
      <c r="L2754" s="58"/>
      <c r="M2754" s="522"/>
      <c r="O2754" s="77" t="b">
        <f t="shared" si="354"/>
        <v>1</v>
      </c>
      <c r="P2754" s="77" t="b">
        <f t="shared" si="355"/>
        <v>1</v>
      </c>
      <c r="Q2754" s="77" t="b">
        <f t="shared" si="356"/>
        <v>1</v>
      </c>
      <c r="R2754" s="77">
        <f t="shared" si="357"/>
        <v>0</v>
      </c>
      <c r="T2754" s="77">
        <v>2743</v>
      </c>
    </row>
    <row r="2755" spans="1:20" s="5" customFormat="1" ht="22.5" hidden="1" outlineLevel="1">
      <c r="A2755" s="29"/>
      <c r="B2755" s="833"/>
      <c r="C2755" s="835"/>
      <c r="D2755" s="109"/>
      <c r="E2755" s="31" t="s">
        <v>1039</v>
      </c>
      <c r="F2755" s="31" t="s">
        <v>1039</v>
      </c>
      <c r="G2755" s="904"/>
      <c r="H2755" s="32"/>
      <c r="I2755" s="320"/>
      <c r="J2755" s="521"/>
      <c r="K2755" s="58"/>
      <c r="L2755" s="58"/>
      <c r="M2755" s="522"/>
      <c r="O2755" s="77" t="b">
        <f t="shared" si="354"/>
        <v>1</v>
      </c>
      <c r="P2755" s="77" t="b">
        <f t="shared" si="355"/>
        <v>1</v>
      </c>
      <c r="Q2755" s="77" t="b">
        <f t="shared" si="356"/>
        <v>1</v>
      </c>
      <c r="R2755" s="77">
        <f t="shared" si="357"/>
        <v>0</v>
      </c>
      <c r="T2755" s="77">
        <v>2744</v>
      </c>
    </row>
    <row r="2756" spans="1:20" s="5" customFormat="1" ht="22.5" hidden="1" outlineLevel="1">
      <c r="A2756" s="29"/>
      <c r="B2756" s="833"/>
      <c r="C2756" s="835"/>
      <c r="D2756" s="109"/>
      <c r="E2756" s="31" t="s">
        <v>1040</v>
      </c>
      <c r="F2756" s="31" t="s">
        <v>1041</v>
      </c>
      <c r="G2756" s="904"/>
      <c r="H2756" s="32"/>
      <c r="I2756" s="320"/>
      <c r="J2756" s="521"/>
      <c r="K2756" s="58"/>
      <c r="L2756" s="58"/>
      <c r="M2756" s="522"/>
      <c r="O2756" s="77" t="b">
        <f t="shared" si="354"/>
        <v>1</v>
      </c>
      <c r="P2756" s="77" t="b">
        <f t="shared" si="355"/>
        <v>1</v>
      </c>
      <c r="Q2756" s="77" t="b">
        <f t="shared" si="356"/>
        <v>1</v>
      </c>
      <c r="R2756" s="77">
        <f t="shared" si="357"/>
        <v>0</v>
      </c>
      <c r="T2756" s="77">
        <v>2745</v>
      </c>
    </row>
    <row r="2757" spans="1:20" s="5" customFormat="1" ht="33.75" hidden="1" outlineLevel="1">
      <c r="A2757" s="29"/>
      <c r="B2757" s="833"/>
      <c r="C2757" s="835"/>
      <c r="D2757" s="109"/>
      <c r="E2757" s="31" t="s">
        <v>1042</v>
      </c>
      <c r="F2757" s="31" t="s">
        <v>1043</v>
      </c>
      <c r="G2757" s="904"/>
      <c r="H2757" s="32"/>
      <c r="I2757" s="320"/>
      <c r="J2757" s="521"/>
      <c r="K2757" s="58"/>
      <c r="L2757" s="58"/>
      <c r="M2757" s="522"/>
      <c r="O2757" s="77" t="b">
        <f t="shared" si="354"/>
        <v>1</v>
      </c>
      <c r="P2757" s="77" t="b">
        <f t="shared" si="355"/>
        <v>1</v>
      </c>
      <c r="Q2757" s="77" t="b">
        <f t="shared" si="356"/>
        <v>1</v>
      </c>
      <c r="R2757" s="77">
        <f t="shared" si="357"/>
        <v>0</v>
      </c>
      <c r="T2757" s="77">
        <v>2746</v>
      </c>
    </row>
    <row r="2758" spans="1:20" s="5" customFormat="1" ht="22.5" hidden="1" outlineLevel="1">
      <c r="A2758" s="29"/>
      <c r="B2758" s="833"/>
      <c r="C2758" s="835"/>
      <c r="D2758" s="109"/>
      <c r="E2758" s="31" t="s">
        <v>1044</v>
      </c>
      <c r="F2758" s="31" t="s">
        <v>1045</v>
      </c>
      <c r="G2758" s="904"/>
      <c r="H2758" s="32"/>
      <c r="I2758" s="320"/>
      <c r="J2758" s="521"/>
      <c r="K2758" s="58"/>
      <c r="L2758" s="58"/>
      <c r="M2758" s="522"/>
      <c r="O2758" s="77" t="b">
        <f t="shared" si="354"/>
        <v>1</v>
      </c>
      <c r="P2758" s="77" t="b">
        <f t="shared" si="355"/>
        <v>1</v>
      </c>
      <c r="Q2758" s="77" t="b">
        <f t="shared" si="356"/>
        <v>1</v>
      </c>
      <c r="R2758" s="77">
        <f t="shared" si="357"/>
        <v>0</v>
      </c>
      <c r="T2758" s="77">
        <v>2747</v>
      </c>
    </row>
    <row r="2759" spans="1:20" s="5" customFormat="1" ht="22.5" hidden="1" outlineLevel="1">
      <c r="A2759" s="29"/>
      <c r="B2759" s="833"/>
      <c r="C2759" s="835"/>
      <c r="D2759" s="109"/>
      <c r="E2759" s="31" t="s">
        <v>1046</v>
      </c>
      <c r="F2759" s="31" t="s">
        <v>1047</v>
      </c>
      <c r="G2759" s="904"/>
      <c r="H2759" s="32"/>
      <c r="I2759" s="320"/>
      <c r="J2759" s="521"/>
      <c r="K2759" s="58"/>
      <c r="L2759" s="58"/>
      <c r="M2759" s="522"/>
      <c r="O2759" s="77" t="b">
        <f t="shared" si="354"/>
        <v>1</v>
      </c>
      <c r="P2759" s="77" t="b">
        <f t="shared" si="355"/>
        <v>1</v>
      </c>
      <c r="Q2759" s="77" t="b">
        <f t="shared" si="356"/>
        <v>1</v>
      </c>
      <c r="R2759" s="77">
        <f t="shared" si="357"/>
        <v>0</v>
      </c>
      <c r="T2759" s="77">
        <v>2748</v>
      </c>
    </row>
    <row r="2760" spans="1:20" s="5" customFormat="1" hidden="1" outlineLevel="1">
      <c r="A2760" s="29"/>
      <c r="B2760" s="833"/>
      <c r="C2760" s="835"/>
      <c r="D2760" s="109"/>
      <c r="E2760" s="276"/>
      <c r="F2760" s="276"/>
      <c r="G2760" s="904"/>
      <c r="H2760" s="32"/>
      <c r="I2760" s="320"/>
      <c r="J2760" s="521"/>
      <c r="K2760" s="58"/>
      <c r="L2760" s="58"/>
      <c r="M2760" s="522"/>
      <c r="O2760" s="77" t="b">
        <f t="shared" si="354"/>
        <v>1</v>
      </c>
      <c r="P2760" s="77" t="b">
        <f t="shared" si="355"/>
        <v>1</v>
      </c>
      <c r="Q2760" s="77" t="b">
        <f t="shared" si="356"/>
        <v>1</v>
      </c>
      <c r="R2760" s="77">
        <f t="shared" si="357"/>
        <v>0</v>
      </c>
      <c r="T2760" s="77">
        <v>2749</v>
      </c>
    </row>
    <row r="2761" spans="1:20" s="5" customFormat="1" ht="34.5" hidden="1" outlineLevel="1" thickBot="1">
      <c r="A2761" s="29"/>
      <c r="B2761" s="833"/>
      <c r="C2761" s="835"/>
      <c r="D2761" s="109"/>
      <c r="E2761" s="31" t="s">
        <v>1048</v>
      </c>
      <c r="F2761" s="31" t="s">
        <v>1049</v>
      </c>
      <c r="G2761" s="904"/>
      <c r="H2761" s="32"/>
      <c r="I2761" s="320"/>
      <c r="J2761" s="521"/>
      <c r="K2761" s="58"/>
      <c r="L2761" s="58"/>
      <c r="M2761" s="522"/>
      <c r="O2761" s="77" t="b">
        <f t="shared" si="354"/>
        <v>1</v>
      </c>
      <c r="P2761" s="77" t="b">
        <f t="shared" si="355"/>
        <v>1</v>
      </c>
      <c r="Q2761" s="77" t="b">
        <f t="shared" si="356"/>
        <v>1</v>
      </c>
      <c r="R2761" s="77">
        <f t="shared" si="357"/>
        <v>0</v>
      </c>
      <c r="T2761" s="77">
        <v>2750</v>
      </c>
    </row>
    <row r="2762" spans="1:20" s="5" customFormat="1" ht="15.75" hidden="1" outlineLevel="1" thickBot="1">
      <c r="A2762" s="581"/>
      <c r="B2762" s="622">
        <v>400</v>
      </c>
      <c r="C2762" s="610">
        <v>437</v>
      </c>
      <c r="D2762" s="554"/>
      <c r="E2762" s="831" t="s">
        <v>23</v>
      </c>
      <c r="F2762" s="831" t="s">
        <v>213</v>
      </c>
      <c r="G2762" s="905"/>
      <c r="H2762" s="811"/>
      <c r="I2762" s="317"/>
      <c r="J2762" s="812"/>
      <c r="K2762" s="23"/>
      <c r="L2762" s="23"/>
      <c r="M2762" s="226">
        <f>SUM(M2718:M2761)</f>
        <v>0</v>
      </c>
      <c r="O2762" s="77" t="b">
        <f t="shared" si="354"/>
        <v>1</v>
      </c>
      <c r="P2762" s="77" t="b">
        <f t="shared" si="355"/>
        <v>1</v>
      </c>
      <c r="Q2762" s="77" t="b">
        <f t="shared" si="356"/>
        <v>0</v>
      </c>
      <c r="R2762" s="77" t="str">
        <f t="shared" si="357"/>
        <v>!!!</v>
      </c>
      <c r="T2762" s="77">
        <v>2751</v>
      </c>
    </row>
    <row r="2763" spans="1:20" ht="34.9" customHeight="1" collapsed="1" thickBot="1">
      <c r="A2763" s="373"/>
      <c r="B2763" s="601">
        <v>400</v>
      </c>
      <c r="C2763" s="602">
        <v>440</v>
      </c>
      <c r="D2763" s="431"/>
      <c r="E2763" s="21" t="s">
        <v>2</v>
      </c>
      <c r="F2763" s="21" t="s">
        <v>214</v>
      </c>
      <c r="G2763" s="900"/>
      <c r="H2763" s="292"/>
      <c r="I2763" s="311"/>
      <c r="J2763" s="95"/>
      <c r="K2763" s="23"/>
      <c r="L2763" s="23"/>
      <c r="M2763" s="191">
        <f>SUMIF(D2766:D3038,"&gt;0",M2766:M3038)</f>
        <v>0</v>
      </c>
      <c r="O2763" s="77" t="b">
        <f t="shared" si="354"/>
        <v>1</v>
      </c>
      <c r="P2763" s="77" t="b">
        <f t="shared" si="355"/>
        <v>1</v>
      </c>
      <c r="Q2763" s="77" t="b">
        <f t="shared" si="356"/>
        <v>0</v>
      </c>
      <c r="R2763" s="77" t="str">
        <f t="shared" si="357"/>
        <v>!!!</v>
      </c>
      <c r="T2763" s="77">
        <v>2752</v>
      </c>
    </row>
    <row r="2764" spans="1:20" s="5" customFormat="1" ht="16.5" hidden="1" outlineLevel="1" thickBot="1">
      <c r="A2764" s="581"/>
      <c r="B2764" s="631">
        <v>400</v>
      </c>
      <c r="C2764" s="632">
        <v>441</v>
      </c>
      <c r="D2764" s="566"/>
      <c r="E2764" s="99" t="s">
        <v>221</v>
      </c>
      <c r="F2764" s="99" t="s">
        <v>222</v>
      </c>
      <c r="G2764" s="937"/>
      <c r="H2764" s="151"/>
      <c r="I2764" s="349"/>
      <c r="J2764" s="299"/>
      <c r="K2764" s="101"/>
      <c r="L2764" s="216"/>
      <c r="M2764" s="217"/>
      <c r="O2764" s="77" t="b">
        <f t="shared" si="354"/>
        <v>1</v>
      </c>
      <c r="P2764" s="77" t="b">
        <f t="shared" si="355"/>
        <v>1</v>
      </c>
      <c r="Q2764" s="77" t="b">
        <f t="shared" si="356"/>
        <v>1</v>
      </c>
      <c r="R2764" s="77">
        <f t="shared" si="357"/>
        <v>0</v>
      </c>
      <c r="T2764" s="77">
        <v>2753</v>
      </c>
    </row>
    <row r="2765" spans="1:20" s="5" customFormat="1" ht="15.75" hidden="1" outlineLevel="1">
      <c r="A2765" s="169"/>
      <c r="B2765" s="618"/>
      <c r="C2765" s="621"/>
      <c r="D2765" s="438"/>
      <c r="E2765" s="187" t="s">
        <v>48</v>
      </c>
      <c r="F2765" s="187" t="s">
        <v>5353</v>
      </c>
      <c r="G2765" s="938"/>
      <c r="H2765" s="424"/>
      <c r="I2765" s="425"/>
      <c r="J2765" s="300"/>
      <c r="K2765" s="52"/>
      <c r="L2765" s="197"/>
      <c r="M2765" s="198"/>
      <c r="O2765" s="77" t="b">
        <f t="shared" si="354"/>
        <v>1</v>
      </c>
      <c r="P2765" s="77" t="b">
        <f t="shared" si="355"/>
        <v>1</v>
      </c>
      <c r="Q2765" s="77" t="b">
        <f t="shared" si="356"/>
        <v>1</v>
      </c>
      <c r="R2765" s="77">
        <f t="shared" si="357"/>
        <v>0</v>
      </c>
      <c r="T2765" s="77">
        <v>2754</v>
      </c>
    </row>
    <row r="2766" spans="1:20" s="54" customFormat="1" ht="22.5" hidden="1" outlineLevel="1">
      <c r="A2766" s="29"/>
      <c r="B2766" s="606">
        <v>400</v>
      </c>
      <c r="C2766" s="616">
        <v>441</v>
      </c>
      <c r="D2766" s="549">
        <v>1</v>
      </c>
      <c r="E2766" s="53" t="s">
        <v>3464</v>
      </c>
      <c r="F2766" s="53" t="s">
        <v>3465</v>
      </c>
      <c r="G2766" s="904">
        <v>1</v>
      </c>
      <c r="H2766" s="152" t="s">
        <v>3466</v>
      </c>
      <c r="I2766" s="350"/>
      <c r="J2766" s="159">
        <v>0</v>
      </c>
      <c r="K2766" s="58">
        <v>0</v>
      </c>
      <c r="L2766" s="199">
        <f t="shared" ref="L2766:L2777" si="358">J2766+K2766</f>
        <v>0</v>
      </c>
      <c r="M2766" s="200">
        <f t="shared" ref="M2766:M2777" si="359">L2766*(G2766+I2766)</f>
        <v>0</v>
      </c>
      <c r="O2766" s="77" t="b">
        <f t="shared" si="354"/>
        <v>0</v>
      </c>
      <c r="P2766" s="77" t="b">
        <f t="shared" si="355"/>
        <v>0</v>
      </c>
      <c r="Q2766" s="77" t="b">
        <f t="shared" si="356"/>
        <v>0</v>
      </c>
      <c r="R2766" s="77">
        <f t="shared" si="357"/>
        <v>0</v>
      </c>
      <c r="T2766" s="77">
        <v>2755</v>
      </c>
    </row>
    <row r="2767" spans="1:20" s="54" customFormat="1" ht="22.5" hidden="1" outlineLevel="1">
      <c r="A2767" s="29" t="s">
        <v>5251</v>
      </c>
      <c r="B2767" s="606">
        <v>400</v>
      </c>
      <c r="C2767" s="616">
        <v>441</v>
      </c>
      <c r="D2767" s="549">
        <v>2</v>
      </c>
      <c r="E2767" s="53" t="s">
        <v>3467</v>
      </c>
      <c r="F2767" s="53" t="s">
        <v>3468</v>
      </c>
      <c r="G2767" s="904">
        <v>730</v>
      </c>
      <c r="H2767" s="152" t="s">
        <v>13</v>
      </c>
      <c r="I2767" s="350"/>
      <c r="J2767" s="159">
        <v>0</v>
      </c>
      <c r="K2767" s="58">
        <v>0</v>
      </c>
      <c r="L2767" s="199">
        <f t="shared" si="358"/>
        <v>0</v>
      </c>
      <c r="M2767" s="200">
        <f t="shared" si="359"/>
        <v>0</v>
      </c>
      <c r="O2767" s="77" t="b">
        <f t="shared" si="354"/>
        <v>0</v>
      </c>
      <c r="P2767" s="77" t="b">
        <f t="shared" si="355"/>
        <v>0</v>
      </c>
      <c r="Q2767" s="77" t="b">
        <f t="shared" si="356"/>
        <v>0</v>
      </c>
      <c r="R2767" s="77">
        <f t="shared" si="357"/>
        <v>0</v>
      </c>
      <c r="T2767" s="77">
        <v>2756</v>
      </c>
    </row>
    <row r="2768" spans="1:20" s="54" customFormat="1" ht="22.5" hidden="1" outlineLevel="1">
      <c r="A2768" s="29" t="s">
        <v>5251</v>
      </c>
      <c r="B2768" s="606">
        <v>400</v>
      </c>
      <c r="C2768" s="616">
        <v>441</v>
      </c>
      <c r="D2768" s="549">
        <v>3</v>
      </c>
      <c r="E2768" s="53" t="s">
        <v>3469</v>
      </c>
      <c r="F2768" s="53" t="s">
        <v>3470</v>
      </c>
      <c r="G2768" s="904">
        <v>40</v>
      </c>
      <c r="H2768" s="152" t="s">
        <v>13</v>
      </c>
      <c r="I2768" s="350"/>
      <c r="J2768" s="159">
        <v>0</v>
      </c>
      <c r="K2768" s="58">
        <v>0</v>
      </c>
      <c r="L2768" s="199">
        <f t="shared" si="358"/>
        <v>0</v>
      </c>
      <c r="M2768" s="200">
        <f t="shared" si="359"/>
        <v>0</v>
      </c>
      <c r="O2768" s="77" t="b">
        <f t="shared" si="354"/>
        <v>0</v>
      </c>
      <c r="P2768" s="77" t="b">
        <f t="shared" si="355"/>
        <v>0</v>
      </c>
      <c r="Q2768" s="77" t="b">
        <f t="shared" si="356"/>
        <v>0</v>
      </c>
      <c r="R2768" s="77">
        <f t="shared" si="357"/>
        <v>0</v>
      </c>
      <c r="T2768" s="77">
        <v>2757</v>
      </c>
    </row>
    <row r="2769" spans="1:20" s="54" customFormat="1" ht="22.5" hidden="1" outlineLevel="1">
      <c r="A2769" s="29" t="s">
        <v>5251</v>
      </c>
      <c r="B2769" s="606">
        <v>400</v>
      </c>
      <c r="C2769" s="616">
        <v>441</v>
      </c>
      <c r="D2769" s="549">
        <v>4</v>
      </c>
      <c r="E2769" s="31" t="s">
        <v>5563</v>
      </c>
      <c r="F2769" s="31" t="s">
        <v>3471</v>
      </c>
      <c r="G2769" s="904">
        <v>2</v>
      </c>
      <c r="H2769" s="152" t="s">
        <v>3466</v>
      </c>
      <c r="I2769" s="350"/>
      <c r="J2769" s="159">
        <v>0</v>
      </c>
      <c r="K2769" s="58">
        <v>0</v>
      </c>
      <c r="L2769" s="199">
        <f t="shared" si="358"/>
        <v>0</v>
      </c>
      <c r="M2769" s="200">
        <f t="shared" si="359"/>
        <v>0</v>
      </c>
      <c r="O2769" s="77" t="b">
        <f t="shared" si="354"/>
        <v>0</v>
      </c>
      <c r="P2769" s="77" t="b">
        <f t="shared" si="355"/>
        <v>0</v>
      </c>
      <c r="Q2769" s="77" t="b">
        <f t="shared" si="356"/>
        <v>0</v>
      </c>
      <c r="R2769" s="77">
        <f t="shared" si="357"/>
        <v>0</v>
      </c>
      <c r="T2769" s="77">
        <v>2758</v>
      </c>
    </row>
    <row r="2770" spans="1:20" s="54" customFormat="1" ht="22.5" hidden="1" outlineLevel="1">
      <c r="A2770" s="29"/>
      <c r="B2770" s="606">
        <v>400</v>
      </c>
      <c r="C2770" s="616">
        <v>441</v>
      </c>
      <c r="D2770" s="549">
        <v>5</v>
      </c>
      <c r="E2770" s="53" t="s">
        <v>3472</v>
      </c>
      <c r="F2770" s="31" t="s">
        <v>4241</v>
      </c>
      <c r="G2770" s="904">
        <v>1</v>
      </c>
      <c r="H2770" s="152" t="s">
        <v>3466</v>
      </c>
      <c r="I2770" s="350"/>
      <c r="J2770" s="159">
        <v>0</v>
      </c>
      <c r="K2770" s="58">
        <v>0</v>
      </c>
      <c r="L2770" s="199">
        <f t="shared" si="358"/>
        <v>0</v>
      </c>
      <c r="M2770" s="200">
        <f t="shared" si="359"/>
        <v>0</v>
      </c>
      <c r="O2770" s="77" t="b">
        <f t="shared" si="354"/>
        <v>0</v>
      </c>
      <c r="P2770" s="77" t="b">
        <f t="shared" si="355"/>
        <v>0</v>
      </c>
      <c r="Q2770" s="77" t="b">
        <f t="shared" si="356"/>
        <v>0</v>
      </c>
      <c r="R2770" s="77">
        <f t="shared" si="357"/>
        <v>0</v>
      </c>
      <c r="T2770" s="77">
        <v>2759</v>
      </c>
    </row>
    <row r="2771" spans="1:20" s="54" customFormat="1" ht="22.5" hidden="1" outlineLevel="1">
      <c r="A2771" s="29"/>
      <c r="B2771" s="606">
        <v>400</v>
      </c>
      <c r="C2771" s="616">
        <v>441</v>
      </c>
      <c r="D2771" s="549">
        <v>6</v>
      </c>
      <c r="E2771" s="53" t="s">
        <v>3473</v>
      </c>
      <c r="F2771" s="31" t="s">
        <v>3474</v>
      </c>
      <c r="G2771" s="904">
        <v>2</v>
      </c>
      <c r="H2771" s="152" t="s">
        <v>3466</v>
      </c>
      <c r="I2771" s="350"/>
      <c r="J2771" s="159">
        <v>0</v>
      </c>
      <c r="K2771" s="58">
        <v>0</v>
      </c>
      <c r="L2771" s="199">
        <f t="shared" si="358"/>
        <v>0</v>
      </c>
      <c r="M2771" s="200">
        <f t="shared" si="359"/>
        <v>0</v>
      </c>
      <c r="O2771" s="77" t="b">
        <f t="shared" ref="O2771:O2834" si="360">ISBLANK(D2771)</f>
        <v>0</v>
      </c>
      <c r="P2771" s="77" t="b">
        <f t="shared" ref="P2771:P2834" si="361">ISBLANK(G2771)</f>
        <v>0</v>
      </c>
      <c r="Q2771" s="77" t="b">
        <f t="shared" ref="Q2771:Q2834" si="362">ISBLANK(M2771)</f>
        <v>0</v>
      </c>
      <c r="R2771" s="77">
        <f t="shared" ref="R2771:R2834" si="363">IF(AND(O2771=P2771,O2771=Q2771),,"!!!")</f>
        <v>0</v>
      </c>
      <c r="T2771" s="77">
        <v>2760</v>
      </c>
    </row>
    <row r="2772" spans="1:20" s="54" customFormat="1" ht="33.75" hidden="1" outlineLevel="1">
      <c r="A2772" s="29"/>
      <c r="B2772" s="606">
        <v>400</v>
      </c>
      <c r="C2772" s="616">
        <v>441</v>
      </c>
      <c r="D2772" s="549">
        <v>7</v>
      </c>
      <c r="E2772" s="31" t="s">
        <v>3475</v>
      </c>
      <c r="F2772" s="31" t="s">
        <v>3476</v>
      </c>
      <c r="G2772" s="904">
        <v>2</v>
      </c>
      <c r="H2772" s="152" t="s">
        <v>3466</v>
      </c>
      <c r="I2772" s="350"/>
      <c r="J2772" s="159">
        <v>0</v>
      </c>
      <c r="K2772" s="58">
        <v>0</v>
      </c>
      <c r="L2772" s="199">
        <f t="shared" si="358"/>
        <v>0</v>
      </c>
      <c r="M2772" s="200">
        <f t="shared" si="359"/>
        <v>0</v>
      </c>
      <c r="O2772" s="77" t="b">
        <f t="shared" si="360"/>
        <v>0</v>
      </c>
      <c r="P2772" s="77" t="b">
        <f t="shared" si="361"/>
        <v>0</v>
      </c>
      <c r="Q2772" s="77" t="b">
        <f t="shared" si="362"/>
        <v>0</v>
      </c>
      <c r="R2772" s="77">
        <f t="shared" si="363"/>
        <v>0</v>
      </c>
      <c r="T2772" s="77">
        <v>2761</v>
      </c>
    </row>
    <row r="2773" spans="1:20" s="54" customFormat="1" ht="22.5" hidden="1" outlineLevel="1">
      <c r="A2773" s="29"/>
      <c r="B2773" s="606">
        <v>400</v>
      </c>
      <c r="C2773" s="616">
        <v>441</v>
      </c>
      <c r="D2773" s="549">
        <v>8</v>
      </c>
      <c r="E2773" s="31" t="s">
        <v>3477</v>
      </c>
      <c r="F2773" s="31" t="s">
        <v>3478</v>
      </c>
      <c r="G2773" s="904">
        <v>1</v>
      </c>
      <c r="H2773" s="152" t="s">
        <v>3466</v>
      </c>
      <c r="I2773" s="350"/>
      <c r="J2773" s="159">
        <v>0</v>
      </c>
      <c r="K2773" s="58">
        <v>0</v>
      </c>
      <c r="L2773" s="199">
        <f t="shared" si="358"/>
        <v>0</v>
      </c>
      <c r="M2773" s="200">
        <f t="shared" si="359"/>
        <v>0</v>
      </c>
      <c r="O2773" s="77" t="b">
        <f t="shared" si="360"/>
        <v>0</v>
      </c>
      <c r="P2773" s="77" t="b">
        <f t="shared" si="361"/>
        <v>0</v>
      </c>
      <c r="Q2773" s="77" t="b">
        <f t="shared" si="362"/>
        <v>0</v>
      </c>
      <c r="R2773" s="77">
        <f t="shared" si="363"/>
        <v>0</v>
      </c>
      <c r="T2773" s="77">
        <v>2762</v>
      </c>
    </row>
    <row r="2774" spans="1:20" s="54" customFormat="1" ht="22.5" hidden="1" outlineLevel="1">
      <c r="A2774" s="29"/>
      <c r="B2774" s="606">
        <v>400</v>
      </c>
      <c r="C2774" s="616">
        <v>441</v>
      </c>
      <c r="D2774" s="549">
        <v>9</v>
      </c>
      <c r="E2774" s="31" t="s">
        <v>3479</v>
      </c>
      <c r="F2774" s="31" t="s">
        <v>3480</v>
      </c>
      <c r="G2774" s="904">
        <v>1</v>
      </c>
      <c r="H2774" s="152" t="s">
        <v>3466</v>
      </c>
      <c r="I2774" s="350"/>
      <c r="J2774" s="159">
        <v>0</v>
      </c>
      <c r="K2774" s="58">
        <v>0</v>
      </c>
      <c r="L2774" s="199">
        <f t="shared" si="358"/>
        <v>0</v>
      </c>
      <c r="M2774" s="200">
        <f t="shared" si="359"/>
        <v>0</v>
      </c>
      <c r="O2774" s="77" t="b">
        <f t="shared" si="360"/>
        <v>0</v>
      </c>
      <c r="P2774" s="77" t="b">
        <f t="shared" si="361"/>
        <v>0</v>
      </c>
      <c r="Q2774" s="77" t="b">
        <f t="shared" si="362"/>
        <v>0</v>
      </c>
      <c r="R2774" s="77">
        <f t="shared" si="363"/>
        <v>0</v>
      </c>
      <c r="T2774" s="77">
        <v>2763</v>
      </c>
    </row>
    <row r="2775" spans="1:20" s="54" customFormat="1" ht="22.5" hidden="1" outlineLevel="1">
      <c r="A2775" s="29"/>
      <c r="B2775" s="606">
        <v>400</v>
      </c>
      <c r="C2775" s="616">
        <v>441</v>
      </c>
      <c r="D2775" s="549">
        <v>10</v>
      </c>
      <c r="E2775" s="31" t="s">
        <v>3481</v>
      </c>
      <c r="F2775" s="31" t="s">
        <v>3482</v>
      </c>
      <c r="G2775" s="904">
        <v>1</v>
      </c>
      <c r="H2775" s="152" t="s">
        <v>3466</v>
      </c>
      <c r="I2775" s="350"/>
      <c r="J2775" s="159">
        <v>0</v>
      </c>
      <c r="K2775" s="58">
        <v>0</v>
      </c>
      <c r="L2775" s="199">
        <f t="shared" si="358"/>
        <v>0</v>
      </c>
      <c r="M2775" s="200">
        <f t="shared" si="359"/>
        <v>0</v>
      </c>
      <c r="O2775" s="77" t="b">
        <f t="shared" si="360"/>
        <v>0</v>
      </c>
      <c r="P2775" s="77" t="b">
        <f t="shared" si="361"/>
        <v>0</v>
      </c>
      <c r="Q2775" s="77" t="b">
        <f t="shared" si="362"/>
        <v>0</v>
      </c>
      <c r="R2775" s="77">
        <f t="shared" si="363"/>
        <v>0</v>
      </c>
      <c r="T2775" s="77">
        <v>2764</v>
      </c>
    </row>
    <row r="2776" spans="1:20" s="54" customFormat="1" ht="22.5" hidden="1" outlineLevel="1">
      <c r="A2776" s="29"/>
      <c r="B2776" s="606">
        <v>400</v>
      </c>
      <c r="C2776" s="616">
        <v>441</v>
      </c>
      <c r="D2776" s="549">
        <v>11</v>
      </c>
      <c r="E2776" s="31" t="s">
        <v>3483</v>
      </c>
      <c r="F2776" s="31" t="s">
        <v>3484</v>
      </c>
      <c r="G2776" s="904">
        <v>1</v>
      </c>
      <c r="H2776" s="152" t="s">
        <v>3466</v>
      </c>
      <c r="I2776" s="350"/>
      <c r="J2776" s="159">
        <v>0</v>
      </c>
      <c r="K2776" s="58">
        <v>0</v>
      </c>
      <c r="L2776" s="199">
        <f t="shared" si="358"/>
        <v>0</v>
      </c>
      <c r="M2776" s="200">
        <f t="shared" si="359"/>
        <v>0</v>
      </c>
      <c r="O2776" s="77" t="b">
        <f t="shared" si="360"/>
        <v>0</v>
      </c>
      <c r="P2776" s="77" t="b">
        <f t="shared" si="361"/>
        <v>0</v>
      </c>
      <c r="Q2776" s="77" t="b">
        <f t="shared" si="362"/>
        <v>0</v>
      </c>
      <c r="R2776" s="77">
        <f t="shared" si="363"/>
        <v>0</v>
      </c>
      <c r="T2776" s="77">
        <v>2765</v>
      </c>
    </row>
    <row r="2777" spans="1:20" s="154" customFormat="1" ht="23.25" hidden="1" outlineLevel="1" thickBot="1">
      <c r="A2777" s="153"/>
      <c r="B2777" s="655">
        <v>400</v>
      </c>
      <c r="C2777" s="656">
        <v>441</v>
      </c>
      <c r="D2777" s="598">
        <v>12</v>
      </c>
      <c r="E2777" s="675" t="s">
        <v>3485</v>
      </c>
      <c r="F2777" s="675" t="s">
        <v>3486</v>
      </c>
      <c r="G2777" s="912">
        <v>1</v>
      </c>
      <c r="H2777" s="837" t="s">
        <v>3466</v>
      </c>
      <c r="I2777" s="351"/>
      <c r="J2777" s="159">
        <v>0</v>
      </c>
      <c r="K2777" s="159">
        <v>0</v>
      </c>
      <c r="L2777" s="232">
        <f t="shared" si="358"/>
        <v>0</v>
      </c>
      <c r="M2777" s="200">
        <f t="shared" si="359"/>
        <v>0</v>
      </c>
      <c r="O2777" s="77" t="b">
        <f t="shared" si="360"/>
        <v>0</v>
      </c>
      <c r="P2777" s="77" t="b">
        <f t="shared" si="361"/>
        <v>0</v>
      </c>
      <c r="Q2777" s="77" t="b">
        <f t="shared" si="362"/>
        <v>0</v>
      </c>
      <c r="R2777" s="77">
        <f t="shared" si="363"/>
        <v>0</v>
      </c>
      <c r="T2777" s="77">
        <v>2766</v>
      </c>
    </row>
    <row r="2778" spans="1:20" s="54" customFormat="1" ht="13.5" hidden="1" outlineLevel="1" thickBot="1">
      <c r="A2778" s="40"/>
      <c r="B2778" s="622">
        <v>400</v>
      </c>
      <c r="C2778" s="623">
        <v>441</v>
      </c>
      <c r="D2778" s="434"/>
      <c r="E2778" s="91" t="s">
        <v>207</v>
      </c>
      <c r="F2778" s="91" t="s">
        <v>208</v>
      </c>
      <c r="G2778" s="915"/>
      <c r="H2778" s="41"/>
      <c r="I2778" s="352"/>
      <c r="J2778" s="134"/>
      <c r="K2778" s="134"/>
      <c r="L2778" s="225"/>
      <c r="M2778" s="231">
        <f>SUM(M2766:M2777)</f>
        <v>0</v>
      </c>
      <c r="O2778" s="77" t="b">
        <f t="shared" si="360"/>
        <v>1</v>
      </c>
      <c r="P2778" s="77" t="b">
        <f t="shared" si="361"/>
        <v>1</v>
      </c>
      <c r="Q2778" s="77" t="b">
        <f t="shared" si="362"/>
        <v>0</v>
      </c>
      <c r="R2778" s="77" t="str">
        <f t="shared" si="363"/>
        <v>!!!</v>
      </c>
      <c r="T2778" s="77">
        <v>2767</v>
      </c>
    </row>
    <row r="2779" spans="1:20" s="5" customFormat="1" ht="15.75" hidden="1" outlineLevel="1" thickBot="1">
      <c r="A2779" s="581"/>
      <c r="B2779" s="631">
        <v>400</v>
      </c>
      <c r="C2779" s="629">
        <v>443</v>
      </c>
      <c r="D2779" s="566"/>
      <c r="E2779" s="99" t="s">
        <v>3487</v>
      </c>
      <c r="F2779" s="99" t="s">
        <v>3488</v>
      </c>
      <c r="G2779" s="917"/>
      <c r="H2779" s="151"/>
      <c r="I2779" s="349"/>
      <c r="J2779" s="299"/>
      <c r="K2779" s="101"/>
      <c r="L2779" s="216"/>
      <c r="M2779" s="217"/>
      <c r="O2779" s="77" t="b">
        <f t="shared" si="360"/>
        <v>1</v>
      </c>
      <c r="P2779" s="77" t="b">
        <f t="shared" si="361"/>
        <v>1</v>
      </c>
      <c r="Q2779" s="77" t="b">
        <f t="shared" si="362"/>
        <v>1</v>
      </c>
      <c r="R2779" s="77">
        <f t="shared" si="363"/>
        <v>0</v>
      </c>
      <c r="T2779" s="77">
        <v>2768</v>
      </c>
    </row>
    <row r="2780" spans="1:20" s="5" customFormat="1" ht="45" hidden="1" outlineLevel="1">
      <c r="A2780" s="36"/>
      <c r="B2780" s="657">
        <v>400</v>
      </c>
      <c r="C2780" s="617">
        <v>443</v>
      </c>
      <c r="D2780" s="838">
        <v>1</v>
      </c>
      <c r="E2780" s="839" t="s">
        <v>3489</v>
      </c>
      <c r="F2780" s="839" t="s">
        <v>3490</v>
      </c>
      <c r="G2780" s="939">
        <v>2</v>
      </c>
      <c r="H2780" s="156" t="s">
        <v>3466</v>
      </c>
      <c r="I2780" s="353"/>
      <c r="J2780" s="159">
        <v>0</v>
      </c>
      <c r="K2780" s="58">
        <v>0</v>
      </c>
      <c r="L2780" s="199">
        <f t="shared" ref="L2780:L2808" si="364">J2780+K2780</f>
        <v>0</v>
      </c>
      <c r="M2780" s="200">
        <f t="shared" ref="M2780:M2808" si="365">L2780*(G2780+I2780)</f>
        <v>0</v>
      </c>
      <c r="O2780" s="77" t="b">
        <f t="shared" si="360"/>
        <v>0</v>
      </c>
      <c r="P2780" s="77" t="b">
        <f t="shared" si="361"/>
        <v>0</v>
      </c>
      <c r="Q2780" s="77" t="b">
        <f t="shared" si="362"/>
        <v>0</v>
      </c>
      <c r="R2780" s="77">
        <f t="shared" si="363"/>
        <v>0</v>
      </c>
      <c r="T2780" s="77">
        <v>2769</v>
      </c>
    </row>
    <row r="2781" spans="1:20" s="5" customFormat="1" ht="45" hidden="1" outlineLevel="1">
      <c r="A2781" s="29" t="s">
        <v>5251</v>
      </c>
      <c r="B2781" s="606">
        <v>400</v>
      </c>
      <c r="C2781" s="617">
        <v>443</v>
      </c>
      <c r="D2781" s="549">
        <v>2</v>
      </c>
      <c r="E2781" s="529" t="s">
        <v>4242</v>
      </c>
      <c r="F2781" s="529" t="s">
        <v>4243</v>
      </c>
      <c r="G2781" s="904">
        <v>1</v>
      </c>
      <c r="H2781" s="553" t="s">
        <v>3466</v>
      </c>
      <c r="I2781" s="350"/>
      <c r="J2781" s="159">
        <v>0</v>
      </c>
      <c r="K2781" s="58">
        <v>0</v>
      </c>
      <c r="L2781" s="199">
        <f t="shared" si="364"/>
        <v>0</v>
      </c>
      <c r="M2781" s="200">
        <f t="shared" si="365"/>
        <v>0</v>
      </c>
      <c r="O2781" s="77" t="b">
        <f t="shared" si="360"/>
        <v>0</v>
      </c>
      <c r="P2781" s="77" t="b">
        <f t="shared" si="361"/>
        <v>0</v>
      </c>
      <c r="Q2781" s="77" t="b">
        <f t="shared" si="362"/>
        <v>0</v>
      </c>
      <c r="R2781" s="77">
        <f t="shared" si="363"/>
        <v>0</v>
      </c>
      <c r="T2781" s="77">
        <v>2770</v>
      </c>
    </row>
    <row r="2782" spans="1:20" s="5" customFormat="1" hidden="1" outlineLevel="1">
      <c r="A2782" s="29"/>
      <c r="B2782" s="606">
        <v>400</v>
      </c>
      <c r="C2782" s="617">
        <v>443</v>
      </c>
      <c r="D2782" s="549">
        <v>3</v>
      </c>
      <c r="E2782" s="529" t="s">
        <v>3491</v>
      </c>
      <c r="F2782" s="529" t="s">
        <v>3492</v>
      </c>
      <c r="G2782" s="904">
        <v>1</v>
      </c>
      <c r="H2782" s="553" t="s">
        <v>3466</v>
      </c>
      <c r="I2782" s="350"/>
      <c r="J2782" s="159">
        <v>0</v>
      </c>
      <c r="K2782" s="58">
        <v>0</v>
      </c>
      <c r="L2782" s="199">
        <f t="shared" si="364"/>
        <v>0</v>
      </c>
      <c r="M2782" s="200">
        <f t="shared" si="365"/>
        <v>0</v>
      </c>
      <c r="O2782" s="77" t="b">
        <f t="shared" si="360"/>
        <v>0</v>
      </c>
      <c r="P2782" s="77" t="b">
        <f t="shared" si="361"/>
        <v>0</v>
      </c>
      <c r="Q2782" s="77" t="b">
        <f t="shared" si="362"/>
        <v>0</v>
      </c>
      <c r="R2782" s="77">
        <f t="shared" si="363"/>
        <v>0</v>
      </c>
      <c r="T2782" s="77">
        <v>2771</v>
      </c>
    </row>
    <row r="2783" spans="1:20" s="5" customFormat="1" hidden="1" outlineLevel="1">
      <c r="A2783" s="29"/>
      <c r="B2783" s="606">
        <v>400</v>
      </c>
      <c r="C2783" s="617">
        <v>443</v>
      </c>
      <c r="D2783" s="549">
        <v>4</v>
      </c>
      <c r="E2783" s="529" t="s">
        <v>3493</v>
      </c>
      <c r="F2783" s="529" t="s">
        <v>3494</v>
      </c>
      <c r="G2783" s="904">
        <v>1</v>
      </c>
      <c r="H2783" s="553" t="s">
        <v>3466</v>
      </c>
      <c r="I2783" s="350"/>
      <c r="J2783" s="159">
        <v>0</v>
      </c>
      <c r="K2783" s="58">
        <v>0</v>
      </c>
      <c r="L2783" s="199">
        <f t="shared" si="364"/>
        <v>0</v>
      </c>
      <c r="M2783" s="200">
        <f t="shared" si="365"/>
        <v>0</v>
      </c>
      <c r="O2783" s="77" t="b">
        <f t="shared" si="360"/>
        <v>0</v>
      </c>
      <c r="P2783" s="77" t="b">
        <f t="shared" si="361"/>
        <v>0</v>
      </c>
      <c r="Q2783" s="77" t="b">
        <f t="shared" si="362"/>
        <v>0</v>
      </c>
      <c r="R2783" s="77">
        <f t="shared" si="363"/>
        <v>0</v>
      </c>
      <c r="T2783" s="77">
        <v>2772</v>
      </c>
    </row>
    <row r="2784" spans="1:20" s="5" customFormat="1" hidden="1" outlineLevel="1">
      <c r="A2784" s="29"/>
      <c r="B2784" s="606">
        <v>400</v>
      </c>
      <c r="C2784" s="617">
        <v>443</v>
      </c>
      <c r="D2784" s="549">
        <v>5</v>
      </c>
      <c r="E2784" s="529" t="s">
        <v>3495</v>
      </c>
      <c r="F2784" s="529" t="s">
        <v>3496</v>
      </c>
      <c r="G2784" s="904">
        <v>1</v>
      </c>
      <c r="H2784" s="553" t="s">
        <v>3466</v>
      </c>
      <c r="I2784" s="350"/>
      <c r="J2784" s="159">
        <v>0</v>
      </c>
      <c r="K2784" s="58">
        <v>0</v>
      </c>
      <c r="L2784" s="199">
        <f t="shared" si="364"/>
        <v>0</v>
      </c>
      <c r="M2784" s="200">
        <f t="shared" si="365"/>
        <v>0</v>
      </c>
      <c r="O2784" s="77" t="b">
        <f t="shared" si="360"/>
        <v>0</v>
      </c>
      <c r="P2784" s="77" t="b">
        <f t="shared" si="361"/>
        <v>0</v>
      </c>
      <c r="Q2784" s="77" t="b">
        <f t="shared" si="362"/>
        <v>0</v>
      </c>
      <c r="R2784" s="77">
        <f t="shared" si="363"/>
        <v>0</v>
      </c>
      <c r="T2784" s="77">
        <v>2773</v>
      </c>
    </row>
    <row r="2785" spans="1:20" s="5" customFormat="1" hidden="1" outlineLevel="1">
      <c r="A2785" s="29"/>
      <c r="B2785" s="606">
        <v>400</v>
      </c>
      <c r="C2785" s="617">
        <v>443</v>
      </c>
      <c r="D2785" s="549">
        <v>6</v>
      </c>
      <c r="E2785" s="529" t="s">
        <v>3497</v>
      </c>
      <c r="F2785" s="529" t="s">
        <v>3498</v>
      </c>
      <c r="G2785" s="904">
        <v>1</v>
      </c>
      <c r="H2785" s="553" t="s">
        <v>3466</v>
      </c>
      <c r="I2785" s="350"/>
      <c r="J2785" s="159">
        <v>0</v>
      </c>
      <c r="K2785" s="58">
        <v>0</v>
      </c>
      <c r="L2785" s="199">
        <f t="shared" si="364"/>
        <v>0</v>
      </c>
      <c r="M2785" s="200">
        <f t="shared" si="365"/>
        <v>0</v>
      </c>
      <c r="O2785" s="77" t="b">
        <f t="shared" si="360"/>
        <v>0</v>
      </c>
      <c r="P2785" s="77" t="b">
        <f t="shared" si="361"/>
        <v>0</v>
      </c>
      <c r="Q2785" s="77" t="b">
        <f t="shared" si="362"/>
        <v>0</v>
      </c>
      <c r="R2785" s="77">
        <f t="shared" si="363"/>
        <v>0</v>
      </c>
      <c r="T2785" s="77">
        <v>2774</v>
      </c>
    </row>
    <row r="2786" spans="1:20" s="5" customFormat="1" hidden="1" outlineLevel="1">
      <c r="A2786" s="29"/>
      <c r="B2786" s="606">
        <v>400</v>
      </c>
      <c r="C2786" s="617">
        <v>443</v>
      </c>
      <c r="D2786" s="549">
        <v>7</v>
      </c>
      <c r="E2786" s="529" t="s">
        <v>3499</v>
      </c>
      <c r="F2786" s="529" t="s">
        <v>3500</v>
      </c>
      <c r="G2786" s="904">
        <v>1</v>
      </c>
      <c r="H2786" s="553" t="s">
        <v>3466</v>
      </c>
      <c r="I2786" s="350"/>
      <c r="J2786" s="159">
        <v>0</v>
      </c>
      <c r="K2786" s="58">
        <v>0</v>
      </c>
      <c r="L2786" s="199">
        <f t="shared" si="364"/>
        <v>0</v>
      </c>
      <c r="M2786" s="200">
        <f t="shared" si="365"/>
        <v>0</v>
      </c>
      <c r="O2786" s="77" t="b">
        <f t="shared" si="360"/>
        <v>0</v>
      </c>
      <c r="P2786" s="77" t="b">
        <f t="shared" si="361"/>
        <v>0</v>
      </c>
      <c r="Q2786" s="77" t="b">
        <f t="shared" si="362"/>
        <v>0</v>
      </c>
      <c r="R2786" s="77">
        <f t="shared" si="363"/>
        <v>0</v>
      </c>
      <c r="T2786" s="77">
        <v>2775</v>
      </c>
    </row>
    <row r="2787" spans="1:20" s="5" customFormat="1" hidden="1" outlineLevel="1">
      <c r="A2787" s="29"/>
      <c r="B2787" s="606">
        <v>400</v>
      </c>
      <c r="C2787" s="617">
        <v>443</v>
      </c>
      <c r="D2787" s="549">
        <v>8</v>
      </c>
      <c r="E2787" s="529" t="s">
        <v>3501</v>
      </c>
      <c r="F2787" s="529" t="s">
        <v>3502</v>
      </c>
      <c r="G2787" s="904">
        <v>1</v>
      </c>
      <c r="H2787" s="553" t="s">
        <v>3466</v>
      </c>
      <c r="I2787" s="350"/>
      <c r="J2787" s="159">
        <v>0</v>
      </c>
      <c r="K2787" s="58">
        <v>0</v>
      </c>
      <c r="L2787" s="199">
        <f t="shared" si="364"/>
        <v>0</v>
      </c>
      <c r="M2787" s="200">
        <f t="shared" si="365"/>
        <v>0</v>
      </c>
      <c r="O2787" s="77" t="b">
        <f t="shared" si="360"/>
        <v>0</v>
      </c>
      <c r="P2787" s="77" t="b">
        <f t="shared" si="361"/>
        <v>0</v>
      </c>
      <c r="Q2787" s="77" t="b">
        <f t="shared" si="362"/>
        <v>0</v>
      </c>
      <c r="R2787" s="77">
        <f t="shared" si="363"/>
        <v>0</v>
      </c>
      <c r="T2787" s="77">
        <v>2776</v>
      </c>
    </row>
    <row r="2788" spans="1:20" s="5" customFormat="1" hidden="1" outlineLevel="1">
      <c r="A2788" s="29"/>
      <c r="B2788" s="606">
        <v>400</v>
      </c>
      <c r="C2788" s="617">
        <v>443</v>
      </c>
      <c r="D2788" s="549">
        <v>9</v>
      </c>
      <c r="E2788" s="529" t="s">
        <v>3503</v>
      </c>
      <c r="F2788" s="529" t="s">
        <v>3504</v>
      </c>
      <c r="G2788" s="904">
        <v>1</v>
      </c>
      <c r="H2788" s="553" t="s">
        <v>3466</v>
      </c>
      <c r="I2788" s="350"/>
      <c r="J2788" s="159">
        <v>0</v>
      </c>
      <c r="K2788" s="58">
        <v>0</v>
      </c>
      <c r="L2788" s="199">
        <f t="shared" si="364"/>
        <v>0</v>
      </c>
      <c r="M2788" s="200">
        <f t="shared" si="365"/>
        <v>0</v>
      </c>
      <c r="O2788" s="77" t="b">
        <f t="shared" si="360"/>
        <v>0</v>
      </c>
      <c r="P2788" s="77" t="b">
        <f t="shared" si="361"/>
        <v>0</v>
      </c>
      <c r="Q2788" s="77" t="b">
        <f t="shared" si="362"/>
        <v>0</v>
      </c>
      <c r="R2788" s="77">
        <f t="shared" si="363"/>
        <v>0</v>
      </c>
      <c r="T2788" s="77">
        <v>2777</v>
      </c>
    </row>
    <row r="2789" spans="1:20" s="5" customFormat="1" hidden="1" outlineLevel="1">
      <c r="A2789" s="29"/>
      <c r="B2789" s="606">
        <v>400</v>
      </c>
      <c r="C2789" s="617">
        <v>443</v>
      </c>
      <c r="D2789" s="549">
        <v>10</v>
      </c>
      <c r="E2789" s="529" t="s">
        <v>3505</v>
      </c>
      <c r="F2789" s="529" t="s">
        <v>3506</v>
      </c>
      <c r="G2789" s="904">
        <v>1</v>
      </c>
      <c r="H2789" s="553" t="s">
        <v>3466</v>
      </c>
      <c r="I2789" s="350"/>
      <c r="J2789" s="159">
        <v>0</v>
      </c>
      <c r="K2789" s="58">
        <v>0</v>
      </c>
      <c r="L2789" s="199">
        <f t="shared" si="364"/>
        <v>0</v>
      </c>
      <c r="M2789" s="200">
        <f t="shared" si="365"/>
        <v>0</v>
      </c>
      <c r="O2789" s="77" t="b">
        <f t="shared" si="360"/>
        <v>0</v>
      </c>
      <c r="P2789" s="77" t="b">
        <f t="shared" si="361"/>
        <v>0</v>
      </c>
      <c r="Q2789" s="77" t="b">
        <f t="shared" si="362"/>
        <v>0</v>
      </c>
      <c r="R2789" s="77">
        <f t="shared" si="363"/>
        <v>0</v>
      </c>
      <c r="T2789" s="77">
        <v>2778</v>
      </c>
    </row>
    <row r="2790" spans="1:20" s="5" customFormat="1" hidden="1" outlineLevel="1">
      <c r="A2790" s="29"/>
      <c r="B2790" s="606">
        <v>400</v>
      </c>
      <c r="C2790" s="617">
        <v>443</v>
      </c>
      <c r="D2790" s="549">
        <v>11</v>
      </c>
      <c r="E2790" s="529" t="s">
        <v>3507</v>
      </c>
      <c r="F2790" s="529" t="s">
        <v>3508</v>
      </c>
      <c r="G2790" s="904">
        <v>1</v>
      </c>
      <c r="H2790" s="553" t="s">
        <v>3466</v>
      </c>
      <c r="I2790" s="350"/>
      <c r="J2790" s="159">
        <v>0</v>
      </c>
      <c r="K2790" s="58">
        <v>0</v>
      </c>
      <c r="L2790" s="199">
        <f t="shared" si="364"/>
        <v>0</v>
      </c>
      <c r="M2790" s="200">
        <f t="shared" si="365"/>
        <v>0</v>
      </c>
      <c r="O2790" s="77" t="b">
        <f t="shared" si="360"/>
        <v>0</v>
      </c>
      <c r="P2790" s="77" t="b">
        <f t="shared" si="361"/>
        <v>0</v>
      </c>
      <c r="Q2790" s="77" t="b">
        <f t="shared" si="362"/>
        <v>0</v>
      </c>
      <c r="R2790" s="77">
        <f t="shared" si="363"/>
        <v>0</v>
      </c>
      <c r="T2790" s="77">
        <v>2779</v>
      </c>
    </row>
    <row r="2791" spans="1:20" s="5" customFormat="1" hidden="1" outlineLevel="1">
      <c r="A2791" s="29"/>
      <c r="B2791" s="606">
        <v>400</v>
      </c>
      <c r="C2791" s="617">
        <v>443</v>
      </c>
      <c r="D2791" s="549">
        <v>12</v>
      </c>
      <c r="E2791" s="529" t="s">
        <v>3509</v>
      </c>
      <c r="F2791" s="529" t="s">
        <v>3510</v>
      </c>
      <c r="G2791" s="904">
        <v>1</v>
      </c>
      <c r="H2791" s="553" t="s">
        <v>3466</v>
      </c>
      <c r="I2791" s="350"/>
      <c r="J2791" s="159">
        <v>0</v>
      </c>
      <c r="K2791" s="58">
        <v>0</v>
      </c>
      <c r="L2791" s="199">
        <f t="shared" si="364"/>
        <v>0</v>
      </c>
      <c r="M2791" s="200">
        <f t="shared" si="365"/>
        <v>0</v>
      </c>
      <c r="O2791" s="77" t="b">
        <f t="shared" si="360"/>
        <v>0</v>
      </c>
      <c r="P2791" s="77" t="b">
        <f t="shared" si="361"/>
        <v>0</v>
      </c>
      <c r="Q2791" s="77" t="b">
        <f t="shared" si="362"/>
        <v>0</v>
      </c>
      <c r="R2791" s="77">
        <f t="shared" si="363"/>
        <v>0</v>
      </c>
      <c r="T2791" s="77">
        <v>2780</v>
      </c>
    </row>
    <row r="2792" spans="1:20" s="5" customFormat="1" hidden="1" outlineLevel="1">
      <c r="A2792" s="29"/>
      <c r="B2792" s="606">
        <v>400</v>
      </c>
      <c r="C2792" s="617">
        <v>443</v>
      </c>
      <c r="D2792" s="549">
        <v>13</v>
      </c>
      <c r="E2792" s="529" t="s">
        <v>3511</v>
      </c>
      <c r="F2792" s="529" t="s">
        <v>3512</v>
      </c>
      <c r="G2792" s="904">
        <v>1</v>
      </c>
      <c r="H2792" s="553" t="s">
        <v>3466</v>
      </c>
      <c r="I2792" s="350"/>
      <c r="J2792" s="159">
        <v>0</v>
      </c>
      <c r="K2792" s="58">
        <v>0</v>
      </c>
      <c r="L2792" s="199">
        <f t="shared" si="364"/>
        <v>0</v>
      </c>
      <c r="M2792" s="200">
        <f t="shared" si="365"/>
        <v>0</v>
      </c>
      <c r="O2792" s="77" t="b">
        <f t="shared" si="360"/>
        <v>0</v>
      </c>
      <c r="P2792" s="77" t="b">
        <f t="shared" si="361"/>
        <v>0</v>
      </c>
      <c r="Q2792" s="77" t="b">
        <f t="shared" si="362"/>
        <v>0</v>
      </c>
      <c r="R2792" s="77">
        <f t="shared" si="363"/>
        <v>0</v>
      </c>
      <c r="T2792" s="77">
        <v>2781</v>
      </c>
    </row>
    <row r="2793" spans="1:20" s="5" customFormat="1" hidden="1" outlineLevel="1">
      <c r="A2793" s="29"/>
      <c r="B2793" s="606">
        <v>400</v>
      </c>
      <c r="C2793" s="617">
        <v>443</v>
      </c>
      <c r="D2793" s="549">
        <v>14</v>
      </c>
      <c r="E2793" s="529" t="s">
        <v>3513</v>
      </c>
      <c r="F2793" s="529" t="s">
        <v>3514</v>
      </c>
      <c r="G2793" s="904">
        <v>1</v>
      </c>
      <c r="H2793" s="553" t="s">
        <v>3466</v>
      </c>
      <c r="I2793" s="350"/>
      <c r="J2793" s="159">
        <v>0</v>
      </c>
      <c r="K2793" s="58">
        <v>0</v>
      </c>
      <c r="L2793" s="199">
        <f t="shared" si="364"/>
        <v>0</v>
      </c>
      <c r="M2793" s="200">
        <f t="shared" si="365"/>
        <v>0</v>
      </c>
      <c r="O2793" s="77" t="b">
        <f t="shared" si="360"/>
        <v>0</v>
      </c>
      <c r="P2793" s="77" t="b">
        <f t="shared" si="361"/>
        <v>0</v>
      </c>
      <c r="Q2793" s="77" t="b">
        <f t="shared" si="362"/>
        <v>0</v>
      </c>
      <c r="R2793" s="77">
        <f t="shared" si="363"/>
        <v>0</v>
      </c>
      <c r="T2793" s="77">
        <v>2782</v>
      </c>
    </row>
    <row r="2794" spans="1:20" s="5" customFormat="1" hidden="1" outlineLevel="1">
      <c r="A2794" s="29"/>
      <c r="B2794" s="606">
        <v>400</v>
      </c>
      <c r="C2794" s="617">
        <v>443</v>
      </c>
      <c r="D2794" s="549">
        <v>15</v>
      </c>
      <c r="E2794" s="529" t="s">
        <v>3515</v>
      </c>
      <c r="F2794" s="529" t="s">
        <v>3516</v>
      </c>
      <c r="G2794" s="904">
        <v>1</v>
      </c>
      <c r="H2794" s="553" t="s">
        <v>3466</v>
      </c>
      <c r="I2794" s="350"/>
      <c r="J2794" s="159">
        <v>0</v>
      </c>
      <c r="K2794" s="58">
        <v>0</v>
      </c>
      <c r="L2794" s="199">
        <f t="shared" si="364"/>
        <v>0</v>
      </c>
      <c r="M2794" s="200">
        <f t="shared" si="365"/>
        <v>0</v>
      </c>
      <c r="O2794" s="77" t="b">
        <f t="shared" si="360"/>
        <v>0</v>
      </c>
      <c r="P2794" s="77" t="b">
        <f t="shared" si="361"/>
        <v>0</v>
      </c>
      <c r="Q2794" s="77" t="b">
        <f t="shared" si="362"/>
        <v>0</v>
      </c>
      <c r="R2794" s="77">
        <f t="shared" si="363"/>
        <v>0</v>
      </c>
      <c r="T2794" s="77">
        <v>2783</v>
      </c>
    </row>
    <row r="2795" spans="1:20" s="5" customFormat="1" hidden="1" outlineLevel="1">
      <c r="A2795" s="29"/>
      <c r="B2795" s="606">
        <v>400</v>
      </c>
      <c r="C2795" s="617">
        <v>443</v>
      </c>
      <c r="D2795" s="549">
        <v>16</v>
      </c>
      <c r="E2795" s="529" t="s">
        <v>3517</v>
      </c>
      <c r="F2795" s="529" t="s">
        <v>3518</v>
      </c>
      <c r="G2795" s="904">
        <v>1</v>
      </c>
      <c r="H2795" s="553" t="s">
        <v>3466</v>
      </c>
      <c r="I2795" s="350"/>
      <c r="J2795" s="159">
        <v>0</v>
      </c>
      <c r="K2795" s="58">
        <v>0</v>
      </c>
      <c r="L2795" s="199">
        <f t="shared" si="364"/>
        <v>0</v>
      </c>
      <c r="M2795" s="200">
        <f t="shared" si="365"/>
        <v>0</v>
      </c>
      <c r="O2795" s="77" t="b">
        <f t="shared" si="360"/>
        <v>0</v>
      </c>
      <c r="P2795" s="77" t="b">
        <f t="shared" si="361"/>
        <v>0</v>
      </c>
      <c r="Q2795" s="77" t="b">
        <f t="shared" si="362"/>
        <v>0</v>
      </c>
      <c r="R2795" s="77">
        <f t="shared" si="363"/>
        <v>0</v>
      </c>
      <c r="T2795" s="77">
        <v>2784</v>
      </c>
    </row>
    <row r="2796" spans="1:20" s="5" customFormat="1" hidden="1" outlineLevel="1">
      <c r="A2796" s="29"/>
      <c r="B2796" s="606">
        <v>400</v>
      </c>
      <c r="C2796" s="617">
        <v>443</v>
      </c>
      <c r="D2796" s="549">
        <v>17</v>
      </c>
      <c r="E2796" s="529" t="s">
        <v>3519</v>
      </c>
      <c r="F2796" s="529" t="s">
        <v>3520</v>
      </c>
      <c r="G2796" s="904">
        <v>1</v>
      </c>
      <c r="H2796" s="553" t="s">
        <v>3466</v>
      </c>
      <c r="I2796" s="350"/>
      <c r="J2796" s="159">
        <v>0</v>
      </c>
      <c r="K2796" s="58">
        <v>0</v>
      </c>
      <c r="L2796" s="199">
        <f t="shared" si="364"/>
        <v>0</v>
      </c>
      <c r="M2796" s="200">
        <f t="shared" si="365"/>
        <v>0</v>
      </c>
      <c r="O2796" s="77" t="b">
        <f t="shared" si="360"/>
        <v>0</v>
      </c>
      <c r="P2796" s="77" t="b">
        <f t="shared" si="361"/>
        <v>0</v>
      </c>
      <c r="Q2796" s="77" t="b">
        <f t="shared" si="362"/>
        <v>0</v>
      </c>
      <c r="R2796" s="77">
        <f t="shared" si="363"/>
        <v>0</v>
      </c>
      <c r="T2796" s="77">
        <v>2785</v>
      </c>
    </row>
    <row r="2797" spans="1:20" s="5" customFormat="1" hidden="1" outlineLevel="1">
      <c r="A2797" s="29"/>
      <c r="B2797" s="606">
        <v>400</v>
      </c>
      <c r="C2797" s="617">
        <v>443</v>
      </c>
      <c r="D2797" s="549">
        <v>18</v>
      </c>
      <c r="E2797" s="529" t="s">
        <v>3521</v>
      </c>
      <c r="F2797" s="529" t="s">
        <v>3522</v>
      </c>
      <c r="G2797" s="904">
        <v>1</v>
      </c>
      <c r="H2797" s="553" t="s">
        <v>3466</v>
      </c>
      <c r="I2797" s="350"/>
      <c r="J2797" s="159">
        <v>0</v>
      </c>
      <c r="K2797" s="58">
        <v>0</v>
      </c>
      <c r="L2797" s="199">
        <f t="shared" si="364"/>
        <v>0</v>
      </c>
      <c r="M2797" s="200">
        <f t="shared" si="365"/>
        <v>0</v>
      </c>
      <c r="O2797" s="77" t="b">
        <f t="shared" si="360"/>
        <v>0</v>
      </c>
      <c r="P2797" s="77" t="b">
        <f t="shared" si="361"/>
        <v>0</v>
      </c>
      <c r="Q2797" s="77" t="b">
        <f t="shared" si="362"/>
        <v>0</v>
      </c>
      <c r="R2797" s="77">
        <f t="shared" si="363"/>
        <v>0</v>
      </c>
      <c r="T2797" s="77">
        <v>2786</v>
      </c>
    </row>
    <row r="2798" spans="1:20" s="5" customFormat="1" hidden="1" outlineLevel="1">
      <c r="A2798" s="29"/>
      <c r="B2798" s="606">
        <v>400</v>
      </c>
      <c r="C2798" s="617">
        <v>443</v>
      </c>
      <c r="D2798" s="549">
        <v>19</v>
      </c>
      <c r="E2798" s="529" t="s">
        <v>3523</v>
      </c>
      <c r="F2798" s="529" t="s">
        <v>3524</v>
      </c>
      <c r="G2798" s="904">
        <v>1</v>
      </c>
      <c r="H2798" s="553" t="s">
        <v>3466</v>
      </c>
      <c r="I2798" s="350"/>
      <c r="J2798" s="159">
        <v>0</v>
      </c>
      <c r="K2798" s="58">
        <v>0</v>
      </c>
      <c r="L2798" s="199">
        <f t="shared" si="364"/>
        <v>0</v>
      </c>
      <c r="M2798" s="200">
        <f t="shared" si="365"/>
        <v>0</v>
      </c>
      <c r="O2798" s="77" t="b">
        <f t="shared" si="360"/>
        <v>0</v>
      </c>
      <c r="P2798" s="77" t="b">
        <f t="shared" si="361"/>
        <v>0</v>
      </c>
      <c r="Q2798" s="77" t="b">
        <f t="shared" si="362"/>
        <v>0</v>
      </c>
      <c r="R2798" s="77">
        <f t="shared" si="363"/>
        <v>0</v>
      </c>
      <c r="T2798" s="77">
        <v>2787</v>
      </c>
    </row>
    <row r="2799" spans="1:20" s="5" customFormat="1" hidden="1" outlineLevel="1">
      <c r="A2799" s="29"/>
      <c r="B2799" s="606">
        <v>400</v>
      </c>
      <c r="C2799" s="617">
        <v>443</v>
      </c>
      <c r="D2799" s="549">
        <v>20</v>
      </c>
      <c r="E2799" s="529" t="s">
        <v>3525</v>
      </c>
      <c r="F2799" s="529" t="s">
        <v>3526</v>
      </c>
      <c r="G2799" s="904">
        <v>1</v>
      </c>
      <c r="H2799" s="553" t="s">
        <v>3466</v>
      </c>
      <c r="I2799" s="350"/>
      <c r="J2799" s="159">
        <v>0</v>
      </c>
      <c r="K2799" s="58">
        <v>0</v>
      </c>
      <c r="L2799" s="199">
        <f t="shared" si="364"/>
        <v>0</v>
      </c>
      <c r="M2799" s="200">
        <f t="shared" si="365"/>
        <v>0</v>
      </c>
      <c r="O2799" s="77" t="b">
        <f t="shared" si="360"/>
        <v>0</v>
      </c>
      <c r="P2799" s="77" t="b">
        <f t="shared" si="361"/>
        <v>0</v>
      </c>
      <c r="Q2799" s="77" t="b">
        <f t="shared" si="362"/>
        <v>0</v>
      </c>
      <c r="R2799" s="77">
        <f t="shared" si="363"/>
        <v>0</v>
      </c>
      <c r="T2799" s="77">
        <v>2788</v>
      </c>
    </row>
    <row r="2800" spans="1:20" s="5" customFormat="1" hidden="1" outlineLevel="1">
      <c r="A2800" s="29"/>
      <c r="B2800" s="606">
        <v>400</v>
      </c>
      <c r="C2800" s="617">
        <v>443</v>
      </c>
      <c r="D2800" s="549">
        <v>21</v>
      </c>
      <c r="E2800" s="529" t="s">
        <v>3527</v>
      </c>
      <c r="F2800" s="529" t="s">
        <v>3528</v>
      </c>
      <c r="G2800" s="904">
        <v>1</v>
      </c>
      <c r="H2800" s="553" t="s">
        <v>3466</v>
      </c>
      <c r="I2800" s="350"/>
      <c r="J2800" s="159">
        <v>0</v>
      </c>
      <c r="K2800" s="58">
        <v>0</v>
      </c>
      <c r="L2800" s="199">
        <f t="shared" si="364"/>
        <v>0</v>
      </c>
      <c r="M2800" s="200">
        <f t="shared" si="365"/>
        <v>0</v>
      </c>
      <c r="O2800" s="77" t="b">
        <f t="shared" si="360"/>
        <v>0</v>
      </c>
      <c r="P2800" s="77" t="b">
        <f t="shared" si="361"/>
        <v>0</v>
      </c>
      <c r="Q2800" s="77" t="b">
        <f t="shared" si="362"/>
        <v>0</v>
      </c>
      <c r="R2800" s="77">
        <f t="shared" si="363"/>
        <v>0</v>
      </c>
      <c r="T2800" s="77">
        <v>2789</v>
      </c>
    </row>
    <row r="2801" spans="1:20" s="5" customFormat="1" hidden="1" outlineLevel="1">
      <c r="A2801" s="29"/>
      <c r="B2801" s="606">
        <v>400</v>
      </c>
      <c r="C2801" s="617">
        <v>443</v>
      </c>
      <c r="D2801" s="549">
        <v>22</v>
      </c>
      <c r="E2801" s="529" t="s">
        <v>3529</v>
      </c>
      <c r="F2801" s="529" t="s">
        <v>3530</v>
      </c>
      <c r="G2801" s="904">
        <v>1</v>
      </c>
      <c r="H2801" s="553" t="s">
        <v>3466</v>
      </c>
      <c r="I2801" s="350"/>
      <c r="J2801" s="159">
        <v>0</v>
      </c>
      <c r="K2801" s="58">
        <v>0</v>
      </c>
      <c r="L2801" s="199">
        <f t="shared" si="364"/>
        <v>0</v>
      </c>
      <c r="M2801" s="200">
        <f t="shared" si="365"/>
        <v>0</v>
      </c>
      <c r="O2801" s="77" t="b">
        <f t="shared" si="360"/>
        <v>0</v>
      </c>
      <c r="P2801" s="77" t="b">
        <f t="shared" si="361"/>
        <v>0</v>
      </c>
      <c r="Q2801" s="77" t="b">
        <f t="shared" si="362"/>
        <v>0</v>
      </c>
      <c r="R2801" s="77">
        <f t="shared" si="363"/>
        <v>0</v>
      </c>
      <c r="T2801" s="77">
        <v>2790</v>
      </c>
    </row>
    <row r="2802" spans="1:20" s="5" customFormat="1" ht="22.5" hidden="1" outlineLevel="1">
      <c r="A2802" s="29"/>
      <c r="B2802" s="606">
        <v>400</v>
      </c>
      <c r="C2802" s="617">
        <v>443</v>
      </c>
      <c r="D2802" s="549">
        <v>23</v>
      </c>
      <c r="E2802" s="529" t="s">
        <v>3531</v>
      </c>
      <c r="F2802" s="529" t="s">
        <v>3532</v>
      </c>
      <c r="G2802" s="904">
        <v>1</v>
      </c>
      <c r="H2802" s="553" t="s">
        <v>3466</v>
      </c>
      <c r="I2802" s="350"/>
      <c r="J2802" s="159">
        <v>0</v>
      </c>
      <c r="K2802" s="58">
        <v>0</v>
      </c>
      <c r="L2802" s="199">
        <f t="shared" si="364"/>
        <v>0</v>
      </c>
      <c r="M2802" s="200">
        <f t="shared" si="365"/>
        <v>0</v>
      </c>
      <c r="O2802" s="77" t="b">
        <f t="shared" si="360"/>
        <v>0</v>
      </c>
      <c r="P2802" s="77" t="b">
        <f t="shared" si="361"/>
        <v>0</v>
      </c>
      <c r="Q2802" s="77" t="b">
        <f t="shared" si="362"/>
        <v>0</v>
      </c>
      <c r="R2802" s="77">
        <f t="shared" si="363"/>
        <v>0</v>
      </c>
      <c r="T2802" s="77">
        <v>2791</v>
      </c>
    </row>
    <row r="2803" spans="1:20" s="5" customFormat="1" hidden="1" outlineLevel="1">
      <c r="A2803" s="29" t="s">
        <v>5251</v>
      </c>
      <c r="B2803" s="606">
        <v>400</v>
      </c>
      <c r="C2803" s="617">
        <v>443</v>
      </c>
      <c r="D2803" s="549">
        <v>24</v>
      </c>
      <c r="E2803" s="840" t="s">
        <v>3533</v>
      </c>
      <c r="F2803" s="840" t="s">
        <v>3534</v>
      </c>
      <c r="G2803" s="904">
        <v>0</v>
      </c>
      <c r="H2803" s="553" t="s">
        <v>3466</v>
      </c>
      <c r="I2803" s="350"/>
      <c r="J2803" s="159">
        <v>0</v>
      </c>
      <c r="K2803" s="58">
        <v>0</v>
      </c>
      <c r="L2803" s="199">
        <f t="shared" si="364"/>
        <v>0</v>
      </c>
      <c r="M2803" s="200">
        <f t="shared" si="365"/>
        <v>0</v>
      </c>
      <c r="O2803" s="77" t="b">
        <f t="shared" si="360"/>
        <v>0</v>
      </c>
      <c r="P2803" s="77" t="b">
        <f t="shared" si="361"/>
        <v>0</v>
      </c>
      <c r="Q2803" s="77" t="b">
        <f t="shared" si="362"/>
        <v>0</v>
      </c>
      <c r="R2803" s="77">
        <f t="shared" si="363"/>
        <v>0</v>
      </c>
      <c r="T2803" s="77">
        <v>2792</v>
      </c>
    </row>
    <row r="2804" spans="1:20" s="5" customFormat="1" ht="22.5" hidden="1" outlineLevel="1">
      <c r="A2804" s="29"/>
      <c r="B2804" s="606">
        <v>400</v>
      </c>
      <c r="C2804" s="617">
        <v>443</v>
      </c>
      <c r="D2804" s="549">
        <v>25</v>
      </c>
      <c r="E2804" s="529" t="s">
        <v>3535</v>
      </c>
      <c r="F2804" s="529" t="s">
        <v>3536</v>
      </c>
      <c r="G2804" s="904">
        <v>1</v>
      </c>
      <c r="H2804" s="553" t="s">
        <v>3466</v>
      </c>
      <c r="I2804" s="350"/>
      <c r="J2804" s="159">
        <v>0</v>
      </c>
      <c r="K2804" s="58">
        <v>0</v>
      </c>
      <c r="L2804" s="199">
        <f t="shared" si="364"/>
        <v>0</v>
      </c>
      <c r="M2804" s="200">
        <f t="shared" si="365"/>
        <v>0</v>
      </c>
      <c r="O2804" s="77" t="b">
        <f t="shared" si="360"/>
        <v>0</v>
      </c>
      <c r="P2804" s="77" t="b">
        <f t="shared" si="361"/>
        <v>0</v>
      </c>
      <c r="Q2804" s="77" t="b">
        <f t="shared" si="362"/>
        <v>0</v>
      </c>
      <c r="R2804" s="77">
        <f t="shared" si="363"/>
        <v>0</v>
      </c>
      <c r="T2804" s="77">
        <v>2793</v>
      </c>
    </row>
    <row r="2805" spans="1:20" s="5" customFormat="1" hidden="1" outlineLevel="1">
      <c r="A2805" s="29"/>
      <c r="B2805" s="606">
        <v>400</v>
      </c>
      <c r="C2805" s="617">
        <v>443</v>
      </c>
      <c r="D2805" s="549">
        <v>26</v>
      </c>
      <c r="E2805" s="529" t="s">
        <v>3537</v>
      </c>
      <c r="F2805" s="529" t="s">
        <v>3538</v>
      </c>
      <c r="G2805" s="904">
        <v>1</v>
      </c>
      <c r="H2805" s="553" t="s">
        <v>3466</v>
      </c>
      <c r="I2805" s="350"/>
      <c r="J2805" s="159">
        <v>0</v>
      </c>
      <c r="K2805" s="58">
        <v>0</v>
      </c>
      <c r="L2805" s="199">
        <f t="shared" si="364"/>
        <v>0</v>
      </c>
      <c r="M2805" s="200">
        <f t="shared" si="365"/>
        <v>0</v>
      </c>
      <c r="O2805" s="77" t="b">
        <f t="shared" si="360"/>
        <v>0</v>
      </c>
      <c r="P2805" s="77" t="b">
        <f t="shared" si="361"/>
        <v>0</v>
      </c>
      <c r="Q2805" s="77" t="b">
        <f t="shared" si="362"/>
        <v>0</v>
      </c>
      <c r="R2805" s="77">
        <f t="shared" si="363"/>
        <v>0</v>
      </c>
      <c r="T2805" s="77">
        <v>2794</v>
      </c>
    </row>
    <row r="2806" spans="1:20" s="5" customFormat="1" ht="22.5" hidden="1" outlineLevel="1">
      <c r="A2806" s="29"/>
      <c r="B2806" s="606">
        <v>400</v>
      </c>
      <c r="C2806" s="617">
        <v>443</v>
      </c>
      <c r="D2806" s="549">
        <v>27</v>
      </c>
      <c r="E2806" s="529" t="s">
        <v>3539</v>
      </c>
      <c r="F2806" s="529" t="s">
        <v>3540</v>
      </c>
      <c r="G2806" s="904">
        <v>1</v>
      </c>
      <c r="H2806" s="553" t="s">
        <v>3466</v>
      </c>
      <c r="I2806" s="350"/>
      <c r="J2806" s="159">
        <v>0</v>
      </c>
      <c r="K2806" s="58">
        <v>0</v>
      </c>
      <c r="L2806" s="199">
        <f t="shared" si="364"/>
        <v>0</v>
      </c>
      <c r="M2806" s="200">
        <f t="shared" si="365"/>
        <v>0</v>
      </c>
      <c r="O2806" s="77" t="b">
        <f t="shared" si="360"/>
        <v>0</v>
      </c>
      <c r="P2806" s="77" t="b">
        <f t="shared" si="361"/>
        <v>0</v>
      </c>
      <c r="Q2806" s="77" t="b">
        <f t="shared" si="362"/>
        <v>0</v>
      </c>
      <c r="R2806" s="77">
        <f t="shared" si="363"/>
        <v>0</v>
      </c>
      <c r="T2806" s="77">
        <v>2795</v>
      </c>
    </row>
    <row r="2807" spans="1:20" s="5" customFormat="1" ht="22.5" hidden="1" outlineLevel="1">
      <c r="A2807" s="29"/>
      <c r="B2807" s="606">
        <v>400</v>
      </c>
      <c r="C2807" s="617">
        <v>443</v>
      </c>
      <c r="D2807" s="549">
        <v>28</v>
      </c>
      <c r="E2807" s="529" t="s">
        <v>3541</v>
      </c>
      <c r="F2807" s="529" t="s">
        <v>3542</v>
      </c>
      <c r="G2807" s="904">
        <v>1</v>
      </c>
      <c r="H2807" s="553" t="s">
        <v>3466</v>
      </c>
      <c r="I2807" s="350"/>
      <c r="J2807" s="159">
        <v>0</v>
      </c>
      <c r="K2807" s="58">
        <v>0</v>
      </c>
      <c r="L2807" s="199">
        <f t="shared" si="364"/>
        <v>0</v>
      </c>
      <c r="M2807" s="200">
        <f t="shared" si="365"/>
        <v>0</v>
      </c>
      <c r="O2807" s="77" t="b">
        <f t="shared" si="360"/>
        <v>0</v>
      </c>
      <c r="P2807" s="77" t="b">
        <f t="shared" si="361"/>
        <v>0</v>
      </c>
      <c r="Q2807" s="77" t="b">
        <f t="shared" si="362"/>
        <v>0</v>
      </c>
      <c r="R2807" s="77">
        <f t="shared" si="363"/>
        <v>0</v>
      </c>
      <c r="T2807" s="77">
        <v>2796</v>
      </c>
    </row>
    <row r="2808" spans="1:20" s="5" customFormat="1" ht="67.5" hidden="1" outlineLevel="1">
      <c r="A2808" s="29"/>
      <c r="B2808" s="606">
        <v>400</v>
      </c>
      <c r="C2808" s="617">
        <v>443</v>
      </c>
      <c r="D2808" s="549">
        <v>29</v>
      </c>
      <c r="E2808" s="529" t="s">
        <v>3543</v>
      </c>
      <c r="F2808" s="529" t="s">
        <v>3544</v>
      </c>
      <c r="G2808" s="904">
        <v>1</v>
      </c>
      <c r="H2808" s="553" t="s">
        <v>3466</v>
      </c>
      <c r="I2808" s="350"/>
      <c r="J2808" s="159">
        <v>0</v>
      </c>
      <c r="K2808" s="159">
        <v>0</v>
      </c>
      <c r="L2808" s="232">
        <f t="shared" si="364"/>
        <v>0</v>
      </c>
      <c r="M2808" s="200">
        <f t="shared" si="365"/>
        <v>0</v>
      </c>
      <c r="O2808" s="77" t="b">
        <f t="shared" si="360"/>
        <v>0</v>
      </c>
      <c r="P2808" s="77" t="b">
        <f t="shared" si="361"/>
        <v>0</v>
      </c>
      <c r="Q2808" s="77" t="b">
        <f t="shared" si="362"/>
        <v>0</v>
      </c>
      <c r="R2808" s="77">
        <f t="shared" si="363"/>
        <v>0</v>
      </c>
      <c r="T2808" s="77">
        <v>2797</v>
      </c>
    </row>
    <row r="2809" spans="1:20" s="160" customFormat="1" ht="101.25" hidden="1" outlineLevel="1">
      <c r="A2809" s="29"/>
      <c r="B2809" s="606">
        <v>400</v>
      </c>
      <c r="C2809" s="617">
        <v>443</v>
      </c>
      <c r="D2809" s="598">
        <v>30</v>
      </c>
      <c r="E2809" s="686" t="s">
        <v>3545</v>
      </c>
      <c r="F2809" s="686" t="s">
        <v>4771</v>
      </c>
      <c r="G2809" s="912">
        <v>1</v>
      </c>
      <c r="H2809" s="600" t="s">
        <v>3466</v>
      </c>
      <c r="I2809" s="351"/>
      <c r="J2809" s="159">
        <v>0</v>
      </c>
      <c r="K2809" s="159">
        <v>0</v>
      </c>
      <c r="L2809" s="232">
        <f t="shared" ref="L2809" si="366">J2809+K2809</f>
        <v>0</v>
      </c>
      <c r="M2809" s="200">
        <f t="shared" ref="M2809" si="367">L2809*(G2809+I2809)</f>
        <v>0</v>
      </c>
      <c r="O2809" s="77" t="b">
        <f t="shared" si="360"/>
        <v>0</v>
      </c>
      <c r="P2809" s="77" t="b">
        <f t="shared" si="361"/>
        <v>0</v>
      </c>
      <c r="Q2809" s="77" t="b">
        <f t="shared" si="362"/>
        <v>0</v>
      </c>
      <c r="R2809" s="77">
        <f t="shared" si="363"/>
        <v>0</v>
      </c>
      <c r="T2809" s="77">
        <v>2798</v>
      </c>
    </row>
    <row r="2810" spans="1:20" s="5" customFormat="1" ht="45" hidden="1" outlineLevel="1">
      <c r="A2810" s="29"/>
      <c r="B2810" s="606">
        <v>400</v>
      </c>
      <c r="C2810" s="617">
        <v>443</v>
      </c>
      <c r="D2810" s="598">
        <v>31</v>
      </c>
      <c r="E2810" s="686" t="s">
        <v>3546</v>
      </c>
      <c r="F2810" s="686" t="s">
        <v>5713</v>
      </c>
      <c r="G2810" s="912">
        <v>1</v>
      </c>
      <c r="H2810" s="600" t="s">
        <v>3466</v>
      </c>
      <c r="I2810" s="350"/>
      <c r="J2810" s="159">
        <v>0</v>
      </c>
      <c r="K2810" s="58">
        <v>0</v>
      </c>
      <c r="L2810" s="199">
        <f t="shared" ref="L2810:L2827" si="368">J2810+K2810</f>
        <v>0</v>
      </c>
      <c r="M2810" s="200">
        <f t="shared" ref="M2810:M2827" si="369">L2810*(G2810+I2810)</f>
        <v>0</v>
      </c>
      <c r="O2810" s="77" t="b">
        <f t="shared" si="360"/>
        <v>0</v>
      </c>
      <c r="P2810" s="77" t="b">
        <f t="shared" si="361"/>
        <v>0</v>
      </c>
      <c r="Q2810" s="77" t="b">
        <f t="shared" si="362"/>
        <v>0</v>
      </c>
      <c r="R2810" s="77">
        <f t="shared" si="363"/>
        <v>0</v>
      </c>
      <c r="T2810" s="77">
        <v>2799</v>
      </c>
    </row>
    <row r="2811" spans="1:20" s="5" customFormat="1" ht="33.75" hidden="1" outlineLevel="1">
      <c r="A2811" s="29"/>
      <c r="B2811" s="606">
        <v>400</v>
      </c>
      <c r="C2811" s="617">
        <v>443</v>
      </c>
      <c r="D2811" s="598"/>
      <c r="E2811" s="599" t="s">
        <v>3547</v>
      </c>
      <c r="F2811" s="599" t="s">
        <v>3548</v>
      </c>
      <c r="G2811" s="912"/>
      <c r="H2811" s="600"/>
      <c r="I2811" s="350"/>
      <c r="J2811" s="159"/>
      <c r="K2811" s="58"/>
      <c r="L2811" s="199"/>
      <c r="M2811" s="200"/>
      <c r="O2811" s="77" t="b">
        <f t="shared" si="360"/>
        <v>1</v>
      </c>
      <c r="P2811" s="77" t="b">
        <f t="shared" si="361"/>
        <v>1</v>
      </c>
      <c r="Q2811" s="77" t="b">
        <f t="shared" si="362"/>
        <v>1</v>
      </c>
      <c r="R2811" s="77">
        <f t="shared" si="363"/>
        <v>0</v>
      </c>
      <c r="T2811" s="77">
        <v>2800</v>
      </c>
    </row>
    <row r="2812" spans="1:20" s="5" customFormat="1" hidden="1" outlineLevel="1">
      <c r="A2812" s="29"/>
      <c r="B2812" s="606">
        <v>400</v>
      </c>
      <c r="C2812" s="617">
        <v>443</v>
      </c>
      <c r="D2812" s="549">
        <v>32</v>
      </c>
      <c r="E2812" s="529" t="s">
        <v>3549</v>
      </c>
      <c r="F2812" s="529" t="s">
        <v>3550</v>
      </c>
      <c r="G2812" s="904">
        <v>2</v>
      </c>
      <c r="H2812" s="553" t="s">
        <v>3551</v>
      </c>
      <c r="I2812" s="350"/>
      <c r="J2812" s="159">
        <v>0</v>
      </c>
      <c r="K2812" s="58">
        <v>0</v>
      </c>
      <c r="L2812" s="199">
        <f t="shared" ref="L2812" si="370">J2812+K2812</f>
        <v>0</v>
      </c>
      <c r="M2812" s="200">
        <f t="shared" ref="M2812" si="371">L2812*(G2812+I2812)</f>
        <v>0</v>
      </c>
      <c r="O2812" s="77" t="b">
        <f t="shared" si="360"/>
        <v>0</v>
      </c>
      <c r="P2812" s="77" t="b">
        <f t="shared" si="361"/>
        <v>0</v>
      </c>
      <c r="Q2812" s="77" t="b">
        <f t="shared" si="362"/>
        <v>0</v>
      </c>
      <c r="R2812" s="77">
        <f t="shared" si="363"/>
        <v>0</v>
      </c>
      <c r="T2812" s="77">
        <v>2801</v>
      </c>
    </row>
    <row r="2813" spans="1:20" s="5" customFormat="1" hidden="1" outlineLevel="1">
      <c r="A2813" s="29"/>
      <c r="B2813" s="606">
        <v>400</v>
      </c>
      <c r="C2813" s="617">
        <v>443</v>
      </c>
      <c r="D2813" s="549">
        <v>33</v>
      </c>
      <c r="E2813" s="529" t="s">
        <v>3552</v>
      </c>
      <c r="F2813" s="529" t="s">
        <v>3553</v>
      </c>
      <c r="G2813" s="904">
        <v>2</v>
      </c>
      <c r="H2813" s="553" t="s">
        <v>3551</v>
      </c>
      <c r="I2813" s="350"/>
      <c r="J2813" s="159">
        <v>0</v>
      </c>
      <c r="K2813" s="58">
        <v>0</v>
      </c>
      <c r="L2813" s="199">
        <f t="shared" si="368"/>
        <v>0</v>
      </c>
      <c r="M2813" s="200">
        <f t="shared" si="369"/>
        <v>0</v>
      </c>
      <c r="O2813" s="77" t="b">
        <f t="shared" si="360"/>
        <v>0</v>
      </c>
      <c r="P2813" s="77" t="b">
        <f t="shared" si="361"/>
        <v>0</v>
      </c>
      <c r="Q2813" s="77" t="b">
        <f t="shared" si="362"/>
        <v>0</v>
      </c>
      <c r="R2813" s="77">
        <f t="shared" si="363"/>
        <v>0</v>
      </c>
      <c r="T2813" s="77">
        <v>2802</v>
      </c>
    </row>
    <row r="2814" spans="1:20" s="5" customFormat="1" hidden="1" outlineLevel="1">
      <c r="A2814" s="29"/>
      <c r="B2814" s="606">
        <v>400</v>
      </c>
      <c r="C2814" s="617">
        <v>443</v>
      </c>
      <c r="D2814" s="549">
        <v>34</v>
      </c>
      <c r="E2814" s="529" t="s">
        <v>3554</v>
      </c>
      <c r="F2814" s="529" t="s">
        <v>3555</v>
      </c>
      <c r="G2814" s="904">
        <v>4</v>
      </c>
      <c r="H2814" s="553" t="s">
        <v>3551</v>
      </c>
      <c r="I2814" s="350"/>
      <c r="J2814" s="159">
        <v>0</v>
      </c>
      <c r="K2814" s="58">
        <v>0</v>
      </c>
      <c r="L2814" s="199">
        <f t="shared" si="368"/>
        <v>0</v>
      </c>
      <c r="M2814" s="200">
        <f t="shared" si="369"/>
        <v>0</v>
      </c>
      <c r="O2814" s="77" t="b">
        <f t="shared" si="360"/>
        <v>0</v>
      </c>
      <c r="P2814" s="77" t="b">
        <f t="shared" si="361"/>
        <v>0</v>
      </c>
      <c r="Q2814" s="77" t="b">
        <f t="shared" si="362"/>
        <v>0</v>
      </c>
      <c r="R2814" s="77">
        <f t="shared" si="363"/>
        <v>0</v>
      </c>
      <c r="T2814" s="77">
        <v>2803</v>
      </c>
    </row>
    <row r="2815" spans="1:20" s="5" customFormat="1" hidden="1" outlineLevel="1">
      <c r="A2815" s="29"/>
      <c r="B2815" s="606">
        <v>400</v>
      </c>
      <c r="C2815" s="617">
        <v>443</v>
      </c>
      <c r="D2815" s="549">
        <v>35</v>
      </c>
      <c r="E2815" s="529" t="s">
        <v>3556</v>
      </c>
      <c r="F2815" s="529" t="s">
        <v>3557</v>
      </c>
      <c r="G2815" s="904">
        <v>10</v>
      </c>
      <c r="H2815" s="553" t="s">
        <v>3551</v>
      </c>
      <c r="I2815" s="350"/>
      <c r="J2815" s="159">
        <v>0</v>
      </c>
      <c r="K2815" s="58">
        <v>0</v>
      </c>
      <c r="L2815" s="199">
        <f t="shared" si="368"/>
        <v>0</v>
      </c>
      <c r="M2815" s="200">
        <f t="shared" si="369"/>
        <v>0</v>
      </c>
      <c r="O2815" s="77" t="b">
        <f t="shared" si="360"/>
        <v>0</v>
      </c>
      <c r="P2815" s="77" t="b">
        <f t="shared" si="361"/>
        <v>0</v>
      </c>
      <c r="Q2815" s="77" t="b">
        <f t="shared" si="362"/>
        <v>0</v>
      </c>
      <c r="R2815" s="77">
        <f t="shared" si="363"/>
        <v>0</v>
      </c>
      <c r="T2815" s="77">
        <v>2804</v>
      </c>
    </row>
    <row r="2816" spans="1:20" s="5" customFormat="1" hidden="1" outlineLevel="1">
      <c r="A2816" s="29"/>
      <c r="B2816" s="606">
        <v>400</v>
      </c>
      <c r="C2816" s="617">
        <v>443</v>
      </c>
      <c r="D2816" s="549">
        <v>36</v>
      </c>
      <c r="E2816" s="529" t="s">
        <v>3558</v>
      </c>
      <c r="F2816" s="529" t="s">
        <v>3559</v>
      </c>
      <c r="G2816" s="904">
        <v>2</v>
      </c>
      <c r="H2816" s="553" t="s">
        <v>3551</v>
      </c>
      <c r="I2816" s="350"/>
      <c r="J2816" s="159">
        <v>0</v>
      </c>
      <c r="K2816" s="58">
        <v>0</v>
      </c>
      <c r="L2816" s="199">
        <f t="shared" si="368"/>
        <v>0</v>
      </c>
      <c r="M2816" s="200">
        <f t="shared" si="369"/>
        <v>0</v>
      </c>
      <c r="O2816" s="77" t="b">
        <f t="shared" si="360"/>
        <v>0</v>
      </c>
      <c r="P2816" s="77" t="b">
        <f t="shared" si="361"/>
        <v>0</v>
      </c>
      <c r="Q2816" s="77" t="b">
        <f t="shared" si="362"/>
        <v>0</v>
      </c>
      <c r="R2816" s="77">
        <f t="shared" si="363"/>
        <v>0</v>
      </c>
      <c r="T2816" s="77">
        <v>2805</v>
      </c>
    </row>
    <row r="2817" spans="1:20" s="5" customFormat="1" hidden="1" outlineLevel="1">
      <c r="A2817" s="29"/>
      <c r="B2817" s="606">
        <v>400</v>
      </c>
      <c r="C2817" s="617">
        <v>443</v>
      </c>
      <c r="D2817" s="549">
        <v>37</v>
      </c>
      <c r="E2817" s="529" t="s">
        <v>3560</v>
      </c>
      <c r="F2817" s="529" t="s">
        <v>3561</v>
      </c>
      <c r="G2817" s="904">
        <v>6</v>
      </c>
      <c r="H2817" s="553" t="s">
        <v>3551</v>
      </c>
      <c r="I2817" s="350"/>
      <c r="J2817" s="159">
        <v>0</v>
      </c>
      <c r="K2817" s="58">
        <v>0</v>
      </c>
      <c r="L2817" s="199">
        <f t="shared" si="368"/>
        <v>0</v>
      </c>
      <c r="M2817" s="200">
        <f t="shared" si="369"/>
        <v>0</v>
      </c>
      <c r="O2817" s="77" t="b">
        <f t="shared" si="360"/>
        <v>0</v>
      </c>
      <c r="P2817" s="77" t="b">
        <f t="shared" si="361"/>
        <v>0</v>
      </c>
      <c r="Q2817" s="77" t="b">
        <f t="shared" si="362"/>
        <v>0</v>
      </c>
      <c r="R2817" s="77">
        <f t="shared" si="363"/>
        <v>0</v>
      </c>
      <c r="T2817" s="77">
        <v>2806</v>
      </c>
    </row>
    <row r="2818" spans="1:20" s="5" customFormat="1" hidden="1" outlineLevel="1">
      <c r="A2818" s="29"/>
      <c r="B2818" s="606">
        <v>400</v>
      </c>
      <c r="C2818" s="617">
        <v>443</v>
      </c>
      <c r="D2818" s="549">
        <v>38</v>
      </c>
      <c r="E2818" s="529" t="s">
        <v>3562</v>
      </c>
      <c r="F2818" s="529" t="s">
        <v>3563</v>
      </c>
      <c r="G2818" s="904">
        <v>1</v>
      </c>
      <c r="H2818" s="553" t="s">
        <v>3551</v>
      </c>
      <c r="I2818" s="350"/>
      <c r="J2818" s="159">
        <v>0</v>
      </c>
      <c r="K2818" s="58">
        <v>0</v>
      </c>
      <c r="L2818" s="199">
        <f t="shared" si="368"/>
        <v>0</v>
      </c>
      <c r="M2818" s="200">
        <f t="shared" si="369"/>
        <v>0</v>
      </c>
      <c r="O2818" s="77" t="b">
        <f t="shared" si="360"/>
        <v>0</v>
      </c>
      <c r="P2818" s="77" t="b">
        <f t="shared" si="361"/>
        <v>0</v>
      </c>
      <c r="Q2818" s="77" t="b">
        <f t="shared" si="362"/>
        <v>0</v>
      </c>
      <c r="R2818" s="77">
        <f t="shared" si="363"/>
        <v>0</v>
      </c>
      <c r="T2818" s="77">
        <v>2807</v>
      </c>
    </row>
    <row r="2819" spans="1:20" s="5" customFormat="1" hidden="1" outlineLevel="1">
      <c r="A2819" s="29"/>
      <c r="B2819" s="606">
        <v>400</v>
      </c>
      <c r="C2819" s="617">
        <v>443</v>
      </c>
      <c r="D2819" s="549">
        <v>39</v>
      </c>
      <c r="E2819" s="529" t="s">
        <v>3564</v>
      </c>
      <c r="F2819" s="529" t="s">
        <v>3565</v>
      </c>
      <c r="G2819" s="904">
        <v>52</v>
      </c>
      <c r="H2819" s="553" t="s">
        <v>3551</v>
      </c>
      <c r="I2819" s="350"/>
      <c r="J2819" s="159">
        <v>0</v>
      </c>
      <c r="K2819" s="58">
        <v>0</v>
      </c>
      <c r="L2819" s="199">
        <f t="shared" si="368"/>
        <v>0</v>
      </c>
      <c r="M2819" s="200">
        <f t="shared" si="369"/>
        <v>0</v>
      </c>
      <c r="O2819" s="77" t="b">
        <f t="shared" si="360"/>
        <v>0</v>
      </c>
      <c r="P2819" s="77" t="b">
        <f t="shared" si="361"/>
        <v>0</v>
      </c>
      <c r="Q2819" s="77" t="b">
        <f t="shared" si="362"/>
        <v>0</v>
      </c>
      <c r="R2819" s="77">
        <f t="shared" si="363"/>
        <v>0</v>
      </c>
      <c r="T2819" s="77">
        <v>2808</v>
      </c>
    </row>
    <row r="2820" spans="1:20" s="5" customFormat="1" hidden="1" outlineLevel="1">
      <c r="A2820" s="29"/>
      <c r="B2820" s="606">
        <v>400</v>
      </c>
      <c r="C2820" s="617">
        <v>443</v>
      </c>
      <c r="D2820" s="549">
        <v>40</v>
      </c>
      <c r="E2820" s="529" t="s">
        <v>3566</v>
      </c>
      <c r="F2820" s="529" t="s">
        <v>3567</v>
      </c>
      <c r="G2820" s="904">
        <v>23</v>
      </c>
      <c r="H2820" s="553" t="s">
        <v>3551</v>
      </c>
      <c r="I2820" s="350"/>
      <c r="J2820" s="159">
        <v>0</v>
      </c>
      <c r="K2820" s="58">
        <v>0</v>
      </c>
      <c r="L2820" s="199">
        <f t="shared" si="368"/>
        <v>0</v>
      </c>
      <c r="M2820" s="200">
        <f t="shared" si="369"/>
        <v>0</v>
      </c>
      <c r="O2820" s="77" t="b">
        <f t="shared" si="360"/>
        <v>0</v>
      </c>
      <c r="P2820" s="77" t="b">
        <f t="shared" si="361"/>
        <v>0</v>
      </c>
      <c r="Q2820" s="77" t="b">
        <f t="shared" si="362"/>
        <v>0</v>
      </c>
      <c r="R2820" s="77">
        <f t="shared" si="363"/>
        <v>0</v>
      </c>
      <c r="T2820" s="77">
        <v>2809</v>
      </c>
    </row>
    <row r="2821" spans="1:20" s="5" customFormat="1" ht="22.5" hidden="1" outlineLevel="1">
      <c r="A2821" s="29"/>
      <c r="B2821" s="606">
        <v>400</v>
      </c>
      <c r="C2821" s="617">
        <v>443</v>
      </c>
      <c r="D2821" s="549">
        <v>41</v>
      </c>
      <c r="E2821" s="529" t="s">
        <v>3568</v>
      </c>
      <c r="F2821" s="529" t="s">
        <v>3569</v>
      </c>
      <c r="G2821" s="904">
        <v>14</v>
      </c>
      <c r="H2821" s="553" t="s">
        <v>3551</v>
      </c>
      <c r="I2821" s="350"/>
      <c r="J2821" s="159">
        <v>0</v>
      </c>
      <c r="K2821" s="58">
        <v>0</v>
      </c>
      <c r="L2821" s="199">
        <f t="shared" si="368"/>
        <v>0</v>
      </c>
      <c r="M2821" s="200">
        <f t="shared" si="369"/>
        <v>0</v>
      </c>
      <c r="O2821" s="77" t="b">
        <f t="shared" si="360"/>
        <v>0</v>
      </c>
      <c r="P2821" s="77" t="b">
        <f t="shared" si="361"/>
        <v>0</v>
      </c>
      <c r="Q2821" s="77" t="b">
        <f t="shared" si="362"/>
        <v>0</v>
      </c>
      <c r="R2821" s="77">
        <f t="shared" si="363"/>
        <v>0</v>
      </c>
      <c r="T2821" s="77">
        <v>2810</v>
      </c>
    </row>
    <row r="2822" spans="1:20" s="5" customFormat="1" ht="22.5" hidden="1" outlineLevel="1">
      <c r="A2822" s="29"/>
      <c r="B2822" s="606">
        <v>400</v>
      </c>
      <c r="C2822" s="617">
        <v>443</v>
      </c>
      <c r="D2822" s="549">
        <v>42</v>
      </c>
      <c r="E2822" s="529" t="s">
        <v>3570</v>
      </c>
      <c r="F2822" s="529" t="s">
        <v>3571</v>
      </c>
      <c r="G2822" s="904">
        <v>27</v>
      </c>
      <c r="H2822" s="553" t="s">
        <v>3551</v>
      </c>
      <c r="I2822" s="350"/>
      <c r="J2822" s="159">
        <v>0</v>
      </c>
      <c r="K2822" s="58">
        <v>0</v>
      </c>
      <c r="L2822" s="199">
        <f t="shared" si="368"/>
        <v>0</v>
      </c>
      <c r="M2822" s="200">
        <f t="shared" si="369"/>
        <v>0</v>
      </c>
      <c r="O2822" s="77" t="b">
        <f t="shared" si="360"/>
        <v>0</v>
      </c>
      <c r="P2822" s="77" t="b">
        <f t="shared" si="361"/>
        <v>0</v>
      </c>
      <c r="Q2822" s="77" t="b">
        <f t="shared" si="362"/>
        <v>0</v>
      </c>
      <c r="R2822" s="77">
        <f t="shared" si="363"/>
        <v>0</v>
      </c>
      <c r="T2822" s="77">
        <v>2811</v>
      </c>
    </row>
    <row r="2823" spans="1:20" s="5" customFormat="1" ht="22.5" hidden="1" outlineLevel="1">
      <c r="A2823" s="29"/>
      <c r="B2823" s="606">
        <v>400</v>
      </c>
      <c r="C2823" s="617">
        <v>443</v>
      </c>
      <c r="D2823" s="549">
        <v>43</v>
      </c>
      <c r="E2823" s="529" t="s">
        <v>3572</v>
      </c>
      <c r="F2823" s="529" t="s">
        <v>3573</v>
      </c>
      <c r="G2823" s="904">
        <v>10</v>
      </c>
      <c r="H2823" s="553" t="s">
        <v>3551</v>
      </c>
      <c r="I2823" s="350"/>
      <c r="J2823" s="159">
        <v>0</v>
      </c>
      <c r="K2823" s="58">
        <v>0</v>
      </c>
      <c r="L2823" s="199">
        <f t="shared" si="368"/>
        <v>0</v>
      </c>
      <c r="M2823" s="200">
        <f t="shared" si="369"/>
        <v>0</v>
      </c>
      <c r="O2823" s="77" t="b">
        <f t="shared" si="360"/>
        <v>0</v>
      </c>
      <c r="P2823" s="77" t="b">
        <f t="shared" si="361"/>
        <v>0</v>
      </c>
      <c r="Q2823" s="77" t="b">
        <f t="shared" si="362"/>
        <v>0</v>
      </c>
      <c r="R2823" s="77">
        <f t="shared" si="363"/>
        <v>0</v>
      </c>
      <c r="T2823" s="77">
        <v>2812</v>
      </c>
    </row>
    <row r="2824" spans="1:20" s="5" customFormat="1" ht="22.5" hidden="1" outlineLevel="1">
      <c r="A2824" s="29"/>
      <c r="B2824" s="606">
        <v>400</v>
      </c>
      <c r="C2824" s="617">
        <v>443</v>
      </c>
      <c r="D2824" s="549">
        <v>44</v>
      </c>
      <c r="E2824" s="529" t="s">
        <v>3574</v>
      </c>
      <c r="F2824" s="529" t="s">
        <v>3575</v>
      </c>
      <c r="G2824" s="904">
        <v>10</v>
      </c>
      <c r="H2824" s="553" t="s">
        <v>3551</v>
      </c>
      <c r="I2824" s="350"/>
      <c r="J2824" s="159">
        <v>0</v>
      </c>
      <c r="K2824" s="58">
        <v>0</v>
      </c>
      <c r="L2824" s="199">
        <f t="shared" si="368"/>
        <v>0</v>
      </c>
      <c r="M2824" s="200">
        <f t="shared" si="369"/>
        <v>0</v>
      </c>
      <c r="O2824" s="77" t="b">
        <f t="shared" si="360"/>
        <v>0</v>
      </c>
      <c r="P2824" s="77" t="b">
        <f t="shared" si="361"/>
        <v>0</v>
      </c>
      <c r="Q2824" s="77" t="b">
        <f t="shared" si="362"/>
        <v>0</v>
      </c>
      <c r="R2824" s="77">
        <f t="shared" si="363"/>
        <v>0</v>
      </c>
      <c r="T2824" s="77">
        <v>2813</v>
      </c>
    </row>
    <row r="2825" spans="1:20" s="5" customFormat="1" ht="22.5" hidden="1" outlineLevel="1">
      <c r="A2825" s="29"/>
      <c r="B2825" s="606">
        <v>400</v>
      </c>
      <c r="C2825" s="617">
        <v>443</v>
      </c>
      <c r="D2825" s="549">
        <v>45</v>
      </c>
      <c r="E2825" s="529" t="s">
        <v>3576</v>
      </c>
      <c r="F2825" s="529" t="s">
        <v>3577</v>
      </c>
      <c r="G2825" s="904">
        <v>10</v>
      </c>
      <c r="H2825" s="553" t="s">
        <v>3551</v>
      </c>
      <c r="I2825" s="350"/>
      <c r="J2825" s="159">
        <v>0</v>
      </c>
      <c r="K2825" s="58">
        <v>0</v>
      </c>
      <c r="L2825" s="199">
        <f t="shared" si="368"/>
        <v>0</v>
      </c>
      <c r="M2825" s="200">
        <f t="shared" si="369"/>
        <v>0</v>
      </c>
      <c r="O2825" s="77" t="b">
        <f t="shared" si="360"/>
        <v>0</v>
      </c>
      <c r="P2825" s="77" t="b">
        <f t="shared" si="361"/>
        <v>0</v>
      </c>
      <c r="Q2825" s="77" t="b">
        <f t="shared" si="362"/>
        <v>0</v>
      </c>
      <c r="R2825" s="77">
        <f t="shared" si="363"/>
        <v>0</v>
      </c>
      <c r="T2825" s="77">
        <v>2814</v>
      </c>
    </row>
    <row r="2826" spans="1:20" s="5" customFormat="1" ht="22.5" hidden="1" outlineLevel="1">
      <c r="A2826" s="29"/>
      <c r="B2826" s="606">
        <v>400</v>
      </c>
      <c r="C2826" s="617">
        <v>443</v>
      </c>
      <c r="D2826" s="549">
        <v>46</v>
      </c>
      <c r="E2826" s="529" t="s">
        <v>3578</v>
      </c>
      <c r="F2826" s="529" t="s">
        <v>3579</v>
      </c>
      <c r="G2826" s="904">
        <v>6</v>
      </c>
      <c r="H2826" s="553" t="s">
        <v>3551</v>
      </c>
      <c r="I2826" s="350"/>
      <c r="J2826" s="159">
        <v>0</v>
      </c>
      <c r="K2826" s="58">
        <v>0</v>
      </c>
      <c r="L2826" s="199">
        <f t="shared" si="368"/>
        <v>0</v>
      </c>
      <c r="M2826" s="200">
        <f t="shared" si="369"/>
        <v>0</v>
      </c>
      <c r="O2826" s="77" t="b">
        <f t="shared" si="360"/>
        <v>0</v>
      </c>
      <c r="P2826" s="77" t="b">
        <f t="shared" si="361"/>
        <v>0</v>
      </c>
      <c r="Q2826" s="77" t="b">
        <f t="shared" si="362"/>
        <v>0</v>
      </c>
      <c r="R2826" s="77">
        <f t="shared" si="363"/>
        <v>0</v>
      </c>
      <c r="T2826" s="77">
        <v>2815</v>
      </c>
    </row>
    <row r="2827" spans="1:20" s="5" customFormat="1" ht="22.5" hidden="1" outlineLevel="1">
      <c r="A2827" s="29"/>
      <c r="B2827" s="606">
        <v>400</v>
      </c>
      <c r="C2827" s="617">
        <v>443</v>
      </c>
      <c r="D2827" s="549">
        <v>47</v>
      </c>
      <c r="E2827" s="529" t="s">
        <v>3580</v>
      </c>
      <c r="F2827" s="529" t="s">
        <v>3581</v>
      </c>
      <c r="G2827" s="904">
        <v>8</v>
      </c>
      <c r="H2827" s="553" t="s">
        <v>3551</v>
      </c>
      <c r="I2827" s="350"/>
      <c r="J2827" s="159">
        <v>0</v>
      </c>
      <c r="K2827" s="58">
        <v>0</v>
      </c>
      <c r="L2827" s="199">
        <f t="shared" si="368"/>
        <v>0</v>
      </c>
      <c r="M2827" s="200">
        <f t="shared" si="369"/>
        <v>0</v>
      </c>
      <c r="O2827" s="77" t="b">
        <f t="shared" si="360"/>
        <v>0</v>
      </c>
      <c r="P2827" s="77" t="b">
        <f t="shared" si="361"/>
        <v>0</v>
      </c>
      <c r="Q2827" s="77" t="b">
        <f t="shared" si="362"/>
        <v>0</v>
      </c>
      <c r="R2827" s="77">
        <f t="shared" si="363"/>
        <v>0</v>
      </c>
      <c r="T2827" s="77">
        <v>2816</v>
      </c>
    </row>
    <row r="2828" spans="1:20" s="5" customFormat="1" ht="22.5" hidden="1" outlineLevel="1">
      <c r="A2828" s="29"/>
      <c r="B2828" s="606">
        <v>400</v>
      </c>
      <c r="C2828" s="617">
        <v>443</v>
      </c>
      <c r="D2828" s="549">
        <v>48</v>
      </c>
      <c r="E2828" s="529" t="s">
        <v>3582</v>
      </c>
      <c r="F2828" s="529" t="s">
        <v>3583</v>
      </c>
      <c r="G2828" s="904">
        <v>4</v>
      </c>
      <c r="H2828" s="553" t="s">
        <v>3551</v>
      </c>
      <c r="I2828" s="350"/>
      <c r="J2828" s="159">
        <v>0</v>
      </c>
      <c r="K2828" s="58">
        <v>0</v>
      </c>
      <c r="L2828" s="199">
        <f t="shared" ref="L2828:L2829" si="372">J2828+K2828</f>
        <v>0</v>
      </c>
      <c r="M2828" s="200">
        <f t="shared" ref="M2828:M2829" si="373">L2828*(G2828+I2828)</f>
        <v>0</v>
      </c>
      <c r="O2828" s="77" t="b">
        <f t="shared" si="360"/>
        <v>0</v>
      </c>
      <c r="P2828" s="77" t="b">
        <f t="shared" si="361"/>
        <v>0</v>
      </c>
      <c r="Q2828" s="77" t="b">
        <f t="shared" si="362"/>
        <v>0</v>
      </c>
      <c r="R2828" s="77">
        <f t="shared" si="363"/>
        <v>0</v>
      </c>
      <c r="T2828" s="77">
        <v>2817</v>
      </c>
    </row>
    <row r="2829" spans="1:20" s="5" customFormat="1" ht="23.25" hidden="1" outlineLevel="1" thickBot="1">
      <c r="A2829" s="29"/>
      <c r="B2829" s="606">
        <v>400</v>
      </c>
      <c r="C2829" s="617">
        <v>443</v>
      </c>
      <c r="D2829" s="549">
        <v>49</v>
      </c>
      <c r="E2829" s="529" t="s">
        <v>3584</v>
      </c>
      <c r="F2829" s="529" t="s">
        <v>3585</v>
      </c>
      <c r="G2829" s="904">
        <v>112</v>
      </c>
      <c r="H2829" s="553" t="s">
        <v>3551</v>
      </c>
      <c r="I2829" s="350"/>
      <c r="J2829" s="159">
        <v>0</v>
      </c>
      <c r="K2829" s="58">
        <v>0</v>
      </c>
      <c r="L2829" s="199">
        <f t="shared" si="372"/>
        <v>0</v>
      </c>
      <c r="M2829" s="200">
        <f t="shared" si="373"/>
        <v>0</v>
      </c>
      <c r="O2829" s="77" t="b">
        <f t="shared" si="360"/>
        <v>0</v>
      </c>
      <c r="P2829" s="77" t="b">
        <f t="shared" si="361"/>
        <v>0</v>
      </c>
      <c r="Q2829" s="77" t="b">
        <f t="shared" si="362"/>
        <v>0</v>
      </c>
      <c r="R2829" s="77">
        <f t="shared" si="363"/>
        <v>0</v>
      </c>
      <c r="T2829" s="77">
        <v>2818</v>
      </c>
    </row>
    <row r="2830" spans="1:20" s="5" customFormat="1" ht="13.5" hidden="1" outlineLevel="1" thickBot="1">
      <c r="A2830" s="40"/>
      <c r="B2830" s="643"/>
      <c r="C2830" s="623"/>
      <c r="D2830" s="434"/>
      <c r="E2830" s="162" t="s">
        <v>209</v>
      </c>
      <c r="F2830" s="162" t="s">
        <v>210</v>
      </c>
      <c r="G2830" s="926"/>
      <c r="H2830" s="8"/>
      <c r="I2830" s="354"/>
      <c r="J2830" s="163"/>
      <c r="K2830" s="163"/>
      <c r="L2830" s="233"/>
      <c r="M2830" s="214">
        <f>SUM(M2780:M2829)</f>
        <v>0</v>
      </c>
      <c r="O2830" s="77" t="b">
        <f t="shared" si="360"/>
        <v>1</v>
      </c>
      <c r="P2830" s="77" t="b">
        <f t="shared" si="361"/>
        <v>1</v>
      </c>
      <c r="Q2830" s="77" t="b">
        <f t="shared" si="362"/>
        <v>0</v>
      </c>
      <c r="R2830" s="77" t="str">
        <f t="shared" si="363"/>
        <v>!!!</v>
      </c>
      <c r="T2830" s="77">
        <v>2819</v>
      </c>
    </row>
    <row r="2831" spans="1:20" s="5" customFormat="1" ht="15.75" hidden="1" outlineLevel="1" thickBot="1">
      <c r="A2831" s="581"/>
      <c r="B2831" s="631">
        <v>400</v>
      </c>
      <c r="C2831" s="629">
        <v>444</v>
      </c>
      <c r="D2831" s="566"/>
      <c r="E2831" s="99" t="s">
        <v>18</v>
      </c>
      <c r="F2831" s="99" t="s">
        <v>3586</v>
      </c>
      <c r="G2831" s="917"/>
      <c r="H2831" s="151"/>
      <c r="I2831" s="349"/>
      <c r="J2831" s="299"/>
      <c r="K2831" s="101"/>
      <c r="L2831" s="216"/>
      <c r="M2831" s="217"/>
      <c r="O2831" s="77" t="b">
        <f t="shared" si="360"/>
        <v>1</v>
      </c>
      <c r="P2831" s="77" t="b">
        <f t="shared" si="361"/>
        <v>1</v>
      </c>
      <c r="Q2831" s="77" t="b">
        <f t="shared" si="362"/>
        <v>1</v>
      </c>
      <c r="R2831" s="77">
        <f t="shared" si="363"/>
        <v>0</v>
      </c>
      <c r="T2831" s="77">
        <v>2820</v>
      </c>
    </row>
    <row r="2832" spans="1:20" s="5" customFormat="1" ht="33.75" hidden="1" outlineLevel="1">
      <c r="A2832" s="36"/>
      <c r="B2832" s="658"/>
      <c r="C2832" s="617"/>
      <c r="D2832" s="155"/>
      <c r="E2832" s="841" t="s">
        <v>3587</v>
      </c>
      <c r="F2832" s="841" t="s">
        <v>3588</v>
      </c>
      <c r="G2832" s="939"/>
      <c r="H2832" s="156"/>
      <c r="I2832" s="353"/>
      <c r="J2832" s="159"/>
      <c r="K2832" s="58"/>
      <c r="L2832" s="199"/>
      <c r="M2832" s="200"/>
      <c r="O2832" s="77" t="b">
        <f t="shared" si="360"/>
        <v>1</v>
      </c>
      <c r="P2832" s="77" t="b">
        <f t="shared" si="361"/>
        <v>1</v>
      </c>
      <c r="Q2832" s="77" t="b">
        <f t="shared" si="362"/>
        <v>1</v>
      </c>
      <c r="R2832" s="77">
        <f t="shared" si="363"/>
        <v>0</v>
      </c>
      <c r="T2832" s="77">
        <v>2821</v>
      </c>
    </row>
    <row r="2833" spans="1:20" s="5" customFormat="1" hidden="1" outlineLevel="1">
      <c r="A2833" s="29"/>
      <c r="B2833" s="606">
        <v>400</v>
      </c>
      <c r="C2833" s="617">
        <v>444</v>
      </c>
      <c r="D2833" s="549">
        <v>1</v>
      </c>
      <c r="E2833" s="710" t="s">
        <v>3589</v>
      </c>
      <c r="F2833" s="710" t="s">
        <v>3590</v>
      </c>
      <c r="G2833" s="904">
        <v>4520</v>
      </c>
      <c r="H2833" s="553" t="s">
        <v>13</v>
      </c>
      <c r="I2833" s="350"/>
      <c r="J2833" s="159">
        <v>0</v>
      </c>
      <c r="K2833" s="58">
        <v>0</v>
      </c>
      <c r="L2833" s="199">
        <f t="shared" ref="L2833:L2840" si="374">J2833+K2833</f>
        <v>0</v>
      </c>
      <c r="M2833" s="200">
        <f t="shared" ref="M2833:M2840" si="375">L2833*(G2833+I2833)</f>
        <v>0</v>
      </c>
      <c r="O2833" s="77" t="b">
        <f t="shared" si="360"/>
        <v>0</v>
      </c>
      <c r="P2833" s="77" t="b">
        <f t="shared" si="361"/>
        <v>0</v>
      </c>
      <c r="Q2833" s="77" t="b">
        <f t="shared" si="362"/>
        <v>0</v>
      </c>
      <c r="R2833" s="77">
        <f t="shared" si="363"/>
        <v>0</v>
      </c>
      <c r="T2833" s="77">
        <v>2822</v>
      </c>
    </row>
    <row r="2834" spans="1:20" s="5" customFormat="1" hidden="1" outlineLevel="1">
      <c r="A2834" s="29"/>
      <c r="B2834" s="606">
        <v>400</v>
      </c>
      <c r="C2834" s="617">
        <v>444</v>
      </c>
      <c r="D2834" s="549">
        <v>2</v>
      </c>
      <c r="E2834" s="710" t="s">
        <v>3591</v>
      </c>
      <c r="F2834" s="710" t="s">
        <v>3592</v>
      </c>
      <c r="G2834" s="904">
        <v>2780</v>
      </c>
      <c r="H2834" s="553" t="s">
        <v>13</v>
      </c>
      <c r="I2834" s="350"/>
      <c r="J2834" s="159">
        <v>0</v>
      </c>
      <c r="K2834" s="58">
        <v>0</v>
      </c>
      <c r="L2834" s="199">
        <f t="shared" si="374"/>
        <v>0</v>
      </c>
      <c r="M2834" s="200">
        <f t="shared" si="375"/>
        <v>0</v>
      </c>
      <c r="O2834" s="77" t="b">
        <f t="shared" si="360"/>
        <v>0</v>
      </c>
      <c r="P2834" s="77" t="b">
        <f t="shared" si="361"/>
        <v>0</v>
      </c>
      <c r="Q2834" s="77" t="b">
        <f t="shared" si="362"/>
        <v>0</v>
      </c>
      <c r="R2834" s="77">
        <f t="shared" si="363"/>
        <v>0</v>
      </c>
      <c r="T2834" s="77">
        <v>2823</v>
      </c>
    </row>
    <row r="2835" spans="1:20" s="5" customFormat="1" hidden="1" outlineLevel="1">
      <c r="A2835" s="29"/>
      <c r="B2835" s="606">
        <v>400</v>
      </c>
      <c r="C2835" s="617">
        <v>444</v>
      </c>
      <c r="D2835" s="549">
        <v>3</v>
      </c>
      <c r="E2835" s="710" t="s">
        <v>3593</v>
      </c>
      <c r="F2835" s="710" t="s">
        <v>3594</v>
      </c>
      <c r="G2835" s="904">
        <v>850</v>
      </c>
      <c r="H2835" s="553" t="s">
        <v>13</v>
      </c>
      <c r="I2835" s="350"/>
      <c r="J2835" s="159">
        <v>0</v>
      </c>
      <c r="K2835" s="58">
        <v>0</v>
      </c>
      <c r="L2835" s="199">
        <f t="shared" si="374"/>
        <v>0</v>
      </c>
      <c r="M2835" s="200">
        <f t="shared" si="375"/>
        <v>0</v>
      </c>
      <c r="O2835" s="77" t="b">
        <f t="shared" ref="O2835:O2898" si="376">ISBLANK(D2835)</f>
        <v>0</v>
      </c>
      <c r="P2835" s="77" t="b">
        <f t="shared" ref="P2835:P2898" si="377">ISBLANK(G2835)</f>
        <v>0</v>
      </c>
      <c r="Q2835" s="77" t="b">
        <f t="shared" ref="Q2835:Q2898" si="378">ISBLANK(M2835)</f>
        <v>0</v>
      </c>
      <c r="R2835" s="77">
        <f t="shared" ref="R2835:R2898" si="379">IF(AND(O2835=P2835,O2835=Q2835),,"!!!")</f>
        <v>0</v>
      </c>
      <c r="T2835" s="77">
        <v>2824</v>
      </c>
    </row>
    <row r="2836" spans="1:20" s="5" customFormat="1" hidden="1" outlineLevel="1">
      <c r="A2836" s="29"/>
      <c r="B2836" s="606">
        <v>400</v>
      </c>
      <c r="C2836" s="617">
        <v>444</v>
      </c>
      <c r="D2836" s="549">
        <v>4</v>
      </c>
      <c r="E2836" s="710" t="s">
        <v>3595</v>
      </c>
      <c r="F2836" s="710" t="s">
        <v>3596</v>
      </c>
      <c r="G2836" s="904">
        <v>1230</v>
      </c>
      <c r="H2836" s="553" t="s">
        <v>13</v>
      </c>
      <c r="I2836" s="350"/>
      <c r="J2836" s="159">
        <v>0</v>
      </c>
      <c r="K2836" s="58">
        <v>0</v>
      </c>
      <c r="L2836" s="199">
        <f t="shared" si="374"/>
        <v>0</v>
      </c>
      <c r="M2836" s="200">
        <f t="shared" si="375"/>
        <v>0</v>
      </c>
      <c r="O2836" s="77" t="b">
        <f t="shared" si="376"/>
        <v>0</v>
      </c>
      <c r="P2836" s="77" t="b">
        <f t="shared" si="377"/>
        <v>0</v>
      </c>
      <c r="Q2836" s="77" t="b">
        <f t="shared" si="378"/>
        <v>0</v>
      </c>
      <c r="R2836" s="77">
        <f t="shared" si="379"/>
        <v>0</v>
      </c>
      <c r="T2836" s="77">
        <v>2825</v>
      </c>
    </row>
    <row r="2837" spans="1:20" s="5" customFormat="1" hidden="1" outlineLevel="1">
      <c r="A2837" s="29"/>
      <c r="B2837" s="606">
        <v>400</v>
      </c>
      <c r="C2837" s="617">
        <v>444</v>
      </c>
      <c r="D2837" s="549">
        <v>5</v>
      </c>
      <c r="E2837" s="710" t="s">
        <v>3597</v>
      </c>
      <c r="F2837" s="710" t="s">
        <v>3598</v>
      </c>
      <c r="G2837" s="904">
        <v>240</v>
      </c>
      <c r="H2837" s="553" t="s">
        <v>13</v>
      </c>
      <c r="I2837" s="350"/>
      <c r="J2837" s="159">
        <v>0</v>
      </c>
      <c r="K2837" s="58">
        <v>0</v>
      </c>
      <c r="L2837" s="199">
        <f t="shared" si="374"/>
        <v>0</v>
      </c>
      <c r="M2837" s="200">
        <f t="shared" si="375"/>
        <v>0</v>
      </c>
      <c r="O2837" s="77" t="b">
        <f t="shared" si="376"/>
        <v>0</v>
      </c>
      <c r="P2837" s="77" t="b">
        <f t="shared" si="377"/>
        <v>0</v>
      </c>
      <c r="Q2837" s="77" t="b">
        <f t="shared" si="378"/>
        <v>0</v>
      </c>
      <c r="R2837" s="77">
        <f t="shared" si="379"/>
        <v>0</v>
      </c>
      <c r="T2837" s="77">
        <v>2826</v>
      </c>
    </row>
    <row r="2838" spans="1:20" s="5" customFormat="1" hidden="1" outlineLevel="1">
      <c r="A2838" s="29"/>
      <c r="B2838" s="606">
        <v>400</v>
      </c>
      <c r="C2838" s="617">
        <v>444</v>
      </c>
      <c r="D2838" s="549">
        <v>6</v>
      </c>
      <c r="E2838" s="710" t="s">
        <v>3599</v>
      </c>
      <c r="F2838" s="710" t="s">
        <v>3600</v>
      </c>
      <c r="G2838" s="904">
        <v>330</v>
      </c>
      <c r="H2838" s="553" t="s">
        <v>13</v>
      </c>
      <c r="I2838" s="350"/>
      <c r="J2838" s="159">
        <v>0</v>
      </c>
      <c r="K2838" s="58">
        <v>0</v>
      </c>
      <c r="L2838" s="199">
        <f t="shared" si="374"/>
        <v>0</v>
      </c>
      <c r="M2838" s="200">
        <f t="shared" si="375"/>
        <v>0</v>
      </c>
      <c r="O2838" s="77" t="b">
        <f t="shared" si="376"/>
        <v>0</v>
      </c>
      <c r="P2838" s="77" t="b">
        <f t="shared" si="377"/>
        <v>0</v>
      </c>
      <c r="Q2838" s="77" t="b">
        <f t="shared" si="378"/>
        <v>0</v>
      </c>
      <c r="R2838" s="77">
        <f t="shared" si="379"/>
        <v>0</v>
      </c>
      <c r="T2838" s="77">
        <v>2827</v>
      </c>
    </row>
    <row r="2839" spans="1:20" s="5" customFormat="1" hidden="1" outlineLevel="1">
      <c r="A2839" s="29" t="s">
        <v>5251</v>
      </c>
      <c r="B2839" s="606">
        <v>400</v>
      </c>
      <c r="C2839" s="617">
        <v>444</v>
      </c>
      <c r="D2839" s="549">
        <v>7</v>
      </c>
      <c r="E2839" s="710" t="s">
        <v>4244</v>
      </c>
      <c r="F2839" s="710" t="s">
        <v>4245</v>
      </c>
      <c r="G2839" s="904">
        <v>600</v>
      </c>
      <c r="H2839" s="553" t="s">
        <v>13</v>
      </c>
      <c r="I2839" s="350"/>
      <c r="J2839" s="159">
        <v>0</v>
      </c>
      <c r="K2839" s="58">
        <v>0</v>
      </c>
      <c r="L2839" s="199">
        <f t="shared" si="374"/>
        <v>0</v>
      </c>
      <c r="M2839" s="200">
        <f t="shared" si="375"/>
        <v>0</v>
      </c>
      <c r="O2839" s="77" t="b">
        <f t="shared" si="376"/>
        <v>0</v>
      </c>
      <c r="P2839" s="77" t="b">
        <f t="shared" si="377"/>
        <v>0</v>
      </c>
      <c r="Q2839" s="77" t="b">
        <f t="shared" si="378"/>
        <v>0</v>
      </c>
      <c r="R2839" s="77">
        <f t="shared" si="379"/>
        <v>0</v>
      </c>
      <c r="T2839" s="77">
        <v>2828</v>
      </c>
    </row>
    <row r="2840" spans="1:20" s="5" customFormat="1" hidden="1" outlineLevel="1">
      <c r="A2840" s="29" t="s">
        <v>5251</v>
      </c>
      <c r="B2840" s="606">
        <v>400</v>
      </c>
      <c r="C2840" s="617">
        <v>444</v>
      </c>
      <c r="D2840" s="549">
        <v>8</v>
      </c>
      <c r="E2840" s="710" t="s">
        <v>4246</v>
      </c>
      <c r="F2840" s="710" t="s">
        <v>4247</v>
      </c>
      <c r="G2840" s="904">
        <v>400</v>
      </c>
      <c r="H2840" s="553" t="s">
        <v>13</v>
      </c>
      <c r="I2840" s="350"/>
      <c r="J2840" s="159">
        <v>0</v>
      </c>
      <c r="K2840" s="58">
        <v>0</v>
      </c>
      <c r="L2840" s="199">
        <f t="shared" si="374"/>
        <v>0</v>
      </c>
      <c r="M2840" s="200">
        <f t="shared" si="375"/>
        <v>0</v>
      </c>
      <c r="O2840" s="77" t="b">
        <f t="shared" si="376"/>
        <v>0</v>
      </c>
      <c r="P2840" s="77" t="b">
        <f t="shared" si="377"/>
        <v>0</v>
      </c>
      <c r="Q2840" s="77" t="b">
        <f t="shared" si="378"/>
        <v>0</v>
      </c>
      <c r="R2840" s="77">
        <f t="shared" si="379"/>
        <v>0</v>
      </c>
      <c r="T2840" s="77">
        <v>2829</v>
      </c>
    </row>
    <row r="2841" spans="1:20" s="5" customFormat="1" hidden="1" outlineLevel="1">
      <c r="A2841" s="29"/>
      <c r="B2841" s="613"/>
      <c r="C2841" s="617"/>
      <c r="D2841" s="549"/>
      <c r="E2841" s="841" t="s">
        <v>3601</v>
      </c>
      <c r="F2841" s="841" t="s">
        <v>3602</v>
      </c>
      <c r="G2841" s="904"/>
      <c r="H2841" s="553"/>
      <c r="I2841" s="350"/>
      <c r="J2841" s="159"/>
      <c r="K2841" s="58"/>
      <c r="L2841" s="199"/>
      <c r="M2841" s="200"/>
      <c r="O2841" s="77" t="b">
        <f t="shared" si="376"/>
        <v>1</v>
      </c>
      <c r="P2841" s="77" t="b">
        <f t="shared" si="377"/>
        <v>1</v>
      </c>
      <c r="Q2841" s="77" t="b">
        <f t="shared" si="378"/>
        <v>1</v>
      </c>
      <c r="R2841" s="77">
        <f t="shared" si="379"/>
        <v>0</v>
      </c>
      <c r="T2841" s="77">
        <v>2830</v>
      </c>
    </row>
    <row r="2842" spans="1:20" s="5" customFormat="1" hidden="1" outlineLevel="1">
      <c r="A2842" s="29"/>
      <c r="B2842" s="606">
        <v>400</v>
      </c>
      <c r="C2842" s="617">
        <v>444</v>
      </c>
      <c r="D2842" s="549">
        <v>9</v>
      </c>
      <c r="E2842" s="710" t="s">
        <v>3603</v>
      </c>
      <c r="F2842" s="710" t="s">
        <v>3604</v>
      </c>
      <c r="G2842" s="904">
        <v>650</v>
      </c>
      <c r="H2842" s="553" t="s">
        <v>13</v>
      </c>
      <c r="I2842" s="350"/>
      <c r="J2842" s="159">
        <v>0</v>
      </c>
      <c r="K2842" s="58">
        <v>0</v>
      </c>
      <c r="L2842" s="199">
        <f>J2842+K2842</f>
        <v>0</v>
      </c>
      <c r="M2842" s="200">
        <f>L2842*(G2842+I2842)</f>
        <v>0</v>
      </c>
      <c r="O2842" s="77" t="b">
        <f t="shared" si="376"/>
        <v>0</v>
      </c>
      <c r="P2842" s="77" t="b">
        <f t="shared" si="377"/>
        <v>0</v>
      </c>
      <c r="Q2842" s="77" t="b">
        <f t="shared" si="378"/>
        <v>0</v>
      </c>
      <c r="R2842" s="77">
        <f t="shared" si="379"/>
        <v>0</v>
      </c>
      <c r="T2842" s="77">
        <v>2831</v>
      </c>
    </row>
    <row r="2843" spans="1:20" s="5" customFormat="1" hidden="1" outlineLevel="1">
      <c r="A2843" s="29"/>
      <c r="B2843" s="606">
        <v>400</v>
      </c>
      <c r="C2843" s="617">
        <v>444</v>
      </c>
      <c r="D2843" s="549">
        <v>10</v>
      </c>
      <c r="E2843" s="710" t="s">
        <v>3605</v>
      </c>
      <c r="F2843" s="710" t="s">
        <v>3606</v>
      </c>
      <c r="G2843" s="904">
        <v>350</v>
      </c>
      <c r="H2843" s="553" t="s">
        <v>13</v>
      </c>
      <c r="I2843" s="350"/>
      <c r="J2843" s="159">
        <v>0</v>
      </c>
      <c r="K2843" s="58">
        <v>0</v>
      </c>
      <c r="L2843" s="199">
        <f>J2843+K2843</f>
        <v>0</v>
      </c>
      <c r="M2843" s="200">
        <f>L2843*(G2843+I2843)</f>
        <v>0</v>
      </c>
      <c r="O2843" s="77" t="b">
        <f t="shared" si="376"/>
        <v>0</v>
      </c>
      <c r="P2843" s="77" t="b">
        <f t="shared" si="377"/>
        <v>0</v>
      </c>
      <c r="Q2843" s="77" t="b">
        <f t="shared" si="378"/>
        <v>0</v>
      </c>
      <c r="R2843" s="77">
        <f t="shared" si="379"/>
        <v>0</v>
      </c>
      <c r="T2843" s="77">
        <v>2832</v>
      </c>
    </row>
    <row r="2844" spans="1:20" s="5" customFormat="1" hidden="1" outlineLevel="1">
      <c r="A2844" s="29"/>
      <c r="B2844" s="606">
        <v>400</v>
      </c>
      <c r="C2844" s="617">
        <v>444</v>
      </c>
      <c r="D2844" s="549">
        <v>11</v>
      </c>
      <c r="E2844" s="710" t="s">
        <v>3607</v>
      </c>
      <c r="F2844" s="710" t="s">
        <v>3608</v>
      </c>
      <c r="G2844" s="904">
        <v>250</v>
      </c>
      <c r="H2844" s="553" t="s">
        <v>13</v>
      </c>
      <c r="I2844" s="350"/>
      <c r="J2844" s="159">
        <v>0</v>
      </c>
      <c r="K2844" s="58">
        <v>0</v>
      </c>
      <c r="L2844" s="199">
        <f>J2844+K2844</f>
        <v>0</v>
      </c>
      <c r="M2844" s="200">
        <f>L2844*(G2844+I2844)</f>
        <v>0</v>
      </c>
      <c r="O2844" s="77" t="b">
        <f t="shared" si="376"/>
        <v>0</v>
      </c>
      <c r="P2844" s="77" t="b">
        <f t="shared" si="377"/>
        <v>0</v>
      </c>
      <c r="Q2844" s="77" t="b">
        <f t="shared" si="378"/>
        <v>0</v>
      </c>
      <c r="R2844" s="77">
        <f t="shared" si="379"/>
        <v>0</v>
      </c>
      <c r="T2844" s="77">
        <v>2833</v>
      </c>
    </row>
    <row r="2845" spans="1:20" s="5" customFormat="1" hidden="1" outlineLevel="1">
      <c r="A2845" s="29"/>
      <c r="B2845" s="606">
        <v>400</v>
      </c>
      <c r="C2845" s="617">
        <v>444</v>
      </c>
      <c r="D2845" s="549">
        <v>12</v>
      </c>
      <c r="E2845" s="710" t="s">
        <v>3609</v>
      </c>
      <c r="F2845" s="710" t="s">
        <v>3610</v>
      </c>
      <c r="G2845" s="904">
        <v>360</v>
      </c>
      <c r="H2845" s="553" t="s">
        <v>13</v>
      </c>
      <c r="I2845" s="350"/>
      <c r="J2845" s="159">
        <v>0</v>
      </c>
      <c r="K2845" s="58">
        <v>0</v>
      </c>
      <c r="L2845" s="199">
        <f>J2845+K2845</f>
        <v>0</v>
      </c>
      <c r="M2845" s="200">
        <f>L2845*(G2845+I2845)</f>
        <v>0</v>
      </c>
      <c r="O2845" s="77" t="b">
        <f t="shared" si="376"/>
        <v>0</v>
      </c>
      <c r="P2845" s="77" t="b">
        <f t="shared" si="377"/>
        <v>0</v>
      </c>
      <c r="Q2845" s="77" t="b">
        <f t="shared" si="378"/>
        <v>0</v>
      </c>
      <c r="R2845" s="77">
        <f t="shared" si="379"/>
        <v>0</v>
      </c>
      <c r="T2845" s="77">
        <v>2834</v>
      </c>
    </row>
    <row r="2846" spans="1:20" s="5" customFormat="1" ht="22.5" hidden="1" outlineLevel="1">
      <c r="A2846" s="29"/>
      <c r="B2846" s="613"/>
      <c r="C2846" s="617"/>
      <c r="D2846" s="549"/>
      <c r="E2846" s="841" t="s">
        <v>3611</v>
      </c>
      <c r="F2846" s="841" t="s">
        <v>3612</v>
      </c>
      <c r="G2846" s="904"/>
      <c r="H2846" s="553"/>
      <c r="I2846" s="350"/>
      <c r="J2846" s="159"/>
      <c r="K2846" s="58"/>
      <c r="L2846" s="199"/>
      <c r="M2846" s="200"/>
      <c r="O2846" s="77" t="b">
        <f t="shared" si="376"/>
        <v>1</v>
      </c>
      <c r="P2846" s="77" t="b">
        <f t="shared" si="377"/>
        <v>1</v>
      </c>
      <c r="Q2846" s="77" t="b">
        <f t="shared" si="378"/>
        <v>1</v>
      </c>
      <c r="R2846" s="77">
        <f t="shared" si="379"/>
        <v>0</v>
      </c>
      <c r="T2846" s="77">
        <v>2835</v>
      </c>
    </row>
    <row r="2847" spans="1:20" s="5" customFormat="1" hidden="1" outlineLevel="1">
      <c r="A2847" s="29"/>
      <c r="B2847" s="606">
        <v>400</v>
      </c>
      <c r="C2847" s="617">
        <v>444</v>
      </c>
      <c r="D2847" s="549">
        <v>13</v>
      </c>
      <c r="E2847" s="710" t="s">
        <v>3613</v>
      </c>
      <c r="F2847" s="710" t="s">
        <v>3614</v>
      </c>
      <c r="G2847" s="904">
        <v>1300</v>
      </c>
      <c r="H2847" s="553" t="s">
        <v>13</v>
      </c>
      <c r="I2847" s="350"/>
      <c r="J2847" s="159">
        <v>0</v>
      </c>
      <c r="K2847" s="58">
        <v>0</v>
      </c>
      <c r="L2847" s="199">
        <f t="shared" ref="L2847:L2878" si="380">J2847+K2847</f>
        <v>0</v>
      </c>
      <c r="M2847" s="200">
        <f t="shared" ref="M2847:M2878" si="381">L2847*(G2847+I2847)</f>
        <v>0</v>
      </c>
      <c r="O2847" s="77" t="b">
        <f t="shared" si="376"/>
        <v>0</v>
      </c>
      <c r="P2847" s="77" t="b">
        <f t="shared" si="377"/>
        <v>0</v>
      </c>
      <c r="Q2847" s="77" t="b">
        <f t="shared" si="378"/>
        <v>0</v>
      </c>
      <c r="R2847" s="77">
        <f t="shared" si="379"/>
        <v>0</v>
      </c>
      <c r="T2847" s="77">
        <v>2836</v>
      </c>
    </row>
    <row r="2848" spans="1:20" s="5" customFormat="1" hidden="1" outlineLevel="1">
      <c r="A2848" s="29"/>
      <c r="B2848" s="606">
        <v>400</v>
      </c>
      <c r="C2848" s="617">
        <v>444</v>
      </c>
      <c r="D2848" s="549">
        <v>14</v>
      </c>
      <c r="E2848" s="710" t="s">
        <v>3615</v>
      </c>
      <c r="F2848" s="710" t="s">
        <v>3616</v>
      </c>
      <c r="G2848" s="904">
        <v>1850</v>
      </c>
      <c r="H2848" s="553" t="s">
        <v>13</v>
      </c>
      <c r="I2848" s="350"/>
      <c r="J2848" s="159">
        <v>0</v>
      </c>
      <c r="K2848" s="58">
        <v>0</v>
      </c>
      <c r="L2848" s="199">
        <f t="shared" si="380"/>
        <v>0</v>
      </c>
      <c r="M2848" s="200">
        <f t="shared" si="381"/>
        <v>0</v>
      </c>
      <c r="O2848" s="77" t="b">
        <f t="shared" si="376"/>
        <v>0</v>
      </c>
      <c r="P2848" s="77" t="b">
        <f t="shared" si="377"/>
        <v>0</v>
      </c>
      <c r="Q2848" s="77" t="b">
        <f t="shared" si="378"/>
        <v>0</v>
      </c>
      <c r="R2848" s="77">
        <f t="shared" si="379"/>
        <v>0</v>
      </c>
      <c r="T2848" s="77">
        <v>2837</v>
      </c>
    </row>
    <row r="2849" spans="1:20" s="5" customFormat="1" hidden="1" outlineLevel="1">
      <c r="A2849" s="29"/>
      <c r="B2849" s="606">
        <v>400</v>
      </c>
      <c r="C2849" s="617">
        <v>444</v>
      </c>
      <c r="D2849" s="549">
        <v>15</v>
      </c>
      <c r="E2849" s="710" t="s">
        <v>3617</v>
      </c>
      <c r="F2849" s="710" t="s">
        <v>3618</v>
      </c>
      <c r="G2849" s="904">
        <v>880</v>
      </c>
      <c r="H2849" s="553" t="s">
        <v>13</v>
      </c>
      <c r="I2849" s="350"/>
      <c r="J2849" s="159">
        <v>0</v>
      </c>
      <c r="K2849" s="58">
        <v>0</v>
      </c>
      <c r="L2849" s="199">
        <f t="shared" si="380"/>
        <v>0</v>
      </c>
      <c r="M2849" s="200">
        <f t="shared" si="381"/>
        <v>0</v>
      </c>
      <c r="O2849" s="77" t="b">
        <f t="shared" si="376"/>
        <v>0</v>
      </c>
      <c r="P2849" s="77" t="b">
        <f t="shared" si="377"/>
        <v>0</v>
      </c>
      <c r="Q2849" s="77" t="b">
        <f t="shared" si="378"/>
        <v>0</v>
      </c>
      <c r="R2849" s="77">
        <f t="shared" si="379"/>
        <v>0</v>
      </c>
      <c r="T2849" s="77">
        <v>2838</v>
      </c>
    </row>
    <row r="2850" spans="1:20" s="5" customFormat="1" hidden="1" outlineLevel="1">
      <c r="A2850" s="29"/>
      <c r="B2850" s="606">
        <v>400</v>
      </c>
      <c r="C2850" s="617">
        <v>444</v>
      </c>
      <c r="D2850" s="549">
        <v>16</v>
      </c>
      <c r="E2850" s="710" t="s">
        <v>3619</v>
      </c>
      <c r="F2850" s="710" t="s">
        <v>3620</v>
      </c>
      <c r="G2850" s="904">
        <v>500</v>
      </c>
      <c r="H2850" s="553" t="s">
        <v>13</v>
      </c>
      <c r="I2850" s="350"/>
      <c r="J2850" s="159">
        <v>0</v>
      </c>
      <c r="K2850" s="58">
        <v>0</v>
      </c>
      <c r="L2850" s="199">
        <f t="shared" si="380"/>
        <v>0</v>
      </c>
      <c r="M2850" s="200">
        <f t="shared" si="381"/>
        <v>0</v>
      </c>
      <c r="O2850" s="77" t="b">
        <f t="shared" si="376"/>
        <v>0</v>
      </c>
      <c r="P2850" s="77" t="b">
        <f t="shared" si="377"/>
        <v>0</v>
      </c>
      <c r="Q2850" s="77" t="b">
        <f t="shared" si="378"/>
        <v>0</v>
      </c>
      <c r="R2850" s="77">
        <f t="shared" si="379"/>
        <v>0</v>
      </c>
      <c r="T2850" s="77">
        <v>2839</v>
      </c>
    </row>
    <row r="2851" spans="1:20" s="5" customFormat="1" hidden="1" outlineLevel="1">
      <c r="A2851" s="29"/>
      <c r="B2851" s="606">
        <v>400</v>
      </c>
      <c r="C2851" s="617">
        <v>444</v>
      </c>
      <c r="D2851" s="549">
        <v>17</v>
      </c>
      <c r="E2851" s="710" t="s">
        <v>3621</v>
      </c>
      <c r="F2851" s="710" t="s">
        <v>3622</v>
      </c>
      <c r="G2851" s="904">
        <v>1300</v>
      </c>
      <c r="H2851" s="553" t="s">
        <v>13</v>
      </c>
      <c r="I2851" s="350"/>
      <c r="J2851" s="159">
        <v>0</v>
      </c>
      <c r="K2851" s="58">
        <v>0</v>
      </c>
      <c r="L2851" s="199">
        <f t="shared" si="380"/>
        <v>0</v>
      </c>
      <c r="M2851" s="200">
        <f t="shared" si="381"/>
        <v>0</v>
      </c>
      <c r="O2851" s="77" t="b">
        <f t="shared" si="376"/>
        <v>0</v>
      </c>
      <c r="P2851" s="77" t="b">
        <f t="shared" si="377"/>
        <v>0</v>
      </c>
      <c r="Q2851" s="77" t="b">
        <f t="shared" si="378"/>
        <v>0</v>
      </c>
      <c r="R2851" s="77">
        <f t="shared" si="379"/>
        <v>0</v>
      </c>
      <c r="T2851" s="77">
        <v>2840</v>
      </c>
    </row>
    <row r="2852" spans="1:20" s="5" customFormat="1" hidden="1" outlineLevel="1">
      <c r="A2852" s="29"/>
      <c r="B2852" s="606">
        <v>400</v>
      </c>
      <c r="C2852" s="617">
        <v>444</v>
      </c>
      <c r="D2852" s="549">
        <v>18</v>
      </c>
      <c r="E2852" s="710" t="s">
        <v>3623</v>
      </c>
      <c r="F2852" s="710" t="s">
        <v>3624</v>
      </c>
      <c r="G2852" s="904">
        <v>1800</v>
      </c>
      <c r="H2852" s="553" t="s">
        <v>13</v>
      </c>
      <c r="I2852" s="350"/>
      <c r="J2852" s="159">
        <v>0</v>
      </c>
      <c r="K2852" s="58">
        <v>0</v>
      </c>
      <c r="L2852" s="199">
        <f t="shared" si="380"/>
        <v>0</v>
      </c>
      <c r="M2852" s="200">
        <f t="shared" si="381"/>
        <v>0</v>
      </c>
      <c r="O2852" s="77" t="b">
        <f t="shared" si="376"/>
        <v>0</v>
      </c>
      <c r="P2852" s="77" t="b">
        <f t="shared" si="377"/>
        <v>0</v>
      </c>
      <c r="Q2852" s="77" t="b">
        <f t="shared" si="378"/>
        <v>0</v>
      </c>
      <c r="R2852" s="77">
        <f t="shared" si="379"/>
        <v>0</v>
      </c>
      <c r="T2852" s="77">
        <v>2841</v>
      </c>
    </row>
    <row r="2853" spans="1:20" s="5" customFormat="1" hidden="1" outlineLevel="1">
      <c r="A2853" s="29"/>
      <c r="B2853" s="606">
        <v>400</v>
      </c>
      <c r="C2853" s="617">
        <v>444</v>
      </c>
      <c r="D2853" s="549">
        <v>19</v>
      </c>
      <c r="E2853" s="710" t="s">
        <v>3625</v>
      </c>
      <c r="F2853" s="710" t="s">
        <v>3626</v>
      </c>
      <c r="G2853" s="904">
        <v>500</v>
      </c>
      <c r="H2853" s="553" t="s">
        <v>13</v>
      </c>
      <c r="I2853" s="350"/>
      <c r="J2853" s="159">
        <v>0</v>
      </c>
      <c r="K2853" s="58">
        <v>0</v>
      </c>
      <c r="L2853" s="199">
        <f t="shared" si="380"/>
        <v>0</v>
      </c>
      <c r="M2853" s="200">
        <f t="shared" si="381"/>
        <v>0</v>
      </c>
      <c r="O2853" s="77" t="b">
        <f t="shared" si="376"/>
        <v>0</v>
      </c>
      <c r="P2853" s="77" t="b">
        <f t="shared" si="377"/>
        <v>0</v>
      </c>
      <c r="Q2853" s="77" t="b">
        <f t="shared" si="378"/>
        <v>0</v>
      </c>
      <c r="R2853" s="77">
        <f t="shared" si="379"/>
        <v>0</v>
      </c>
      <c r="T2853" s="77">
        <v>2842</v>
      </c>
    </row>
    <row r="2854" spans="1:20" s="5" customFormat="1" hidden="1" outlineLevel="1">
      <c r="A2854" s="29"/>
      <c r="B2854" s="606">
        <v>400</v>
      </c>
      <c r="C2854" s="617">
        <v>444</v>
      </c>
      <c r="D2854" s="549">
        <v>20</v>
      </c>
      <c r="E2854" s="710" t="s">
        <v>3627</v>
      </c>
      <c r="F2854" s="710" t="s">
        <v>3628</v>
      </c>
      <c r="G2854" s="904">
        <v>150</v>
      </c>
      <c r="H2854" s="553" t="s">
        <v>13</v>
      </c>
      <c r="I2854" s="350"/>
      <c r="J2854" s="159">
        <v>0</v>
      </c>
      <c r="K2854" s="58">
        <v>0</v>
      </c>
      <c r="L2854" s="199">
        <f t="shared" si="380"/>
        <v>0</v>
      </c>
      <c r="M2854" s="200">
        <f t="shared" si="381"/>
        <v>0</v>
      </c>
      <c r="O2854" s="77" t="b">
        <f t="shared" si="376"/>
        <v>0</v>
      </c>
      <c r="P2854" s="77" t="b">
        <f t="shared" si="377"/>
        <v>0</v>
      </c>
      <c r="Q2854" s="77" t="b">
        <f t="shared" si="378"/>
        <v>0</v>
      </c>
      <c r="R2854" s="77">
        <f t="shared" si="379"/>
        <v>0</v>
      </c>
      <c r="T2854" s="77">
        <v>2843</v>
      </c>
    </row>
    <row r="2855" spans="1:20" s="5" customFormat="1" hidden="1" outlineLevel="1">
      <c r="A2855" s="29"/>
      <c r="B2855" s="606">
        <v>400</v>
      </c>
      <c r="C2855" s="617">
        <v>444</v>
      </c>
      <c r="D2855" s="549">
        <v>21</v>
      </c>
      <c r="E2855" s="710" t="s">
        <v>3629</v>
      </c>
      <c r="F2855" s="710" t="s">
        <v>3630</v>
      </c>
      <c r="G2855" s="904">
        <v>400</v>
      </c>
      <c r="H2855" s="553" t="s">
        <v>13</v>
      </c>
      <c r="I2855" s="350"/>
      <c r="J2855" s="159">
        <v>0</v>
      </c>
      <c r="K2855" s="58">
        <v>0</v>
      </c>
      <c r="L2855" s="199">
        <f t="shared" si="380"/>
        <v>0</v>
      </c>
      <c r="M2855" s="200">
        <f t="shared" si="381"/>
        <v>0</v>
      </c>
      <c r="O2855" s="77" t="b">
        <f t="shared" si="376"/>
        <v>0</v>
      </c>
      <c r="P2855" s="77" t="b">
        <f t="shared" si="377"/>
        <v>0</v>
      </c>
      <c r="Q2855" s="77" t="b">
        <f t="shared" si="378"/>
        <v>0</v>
      </c>
      <c r="R2855" s="77">
        <f t="shared" si="379"/>
        <v>0</v>
      </c>
      <c r="T2855" s="77">
        <v>2844</v>
      </c>
    </row>
    <row r="2856" spans="1:20" s="5" customFormat="1" hidden="1" outlineLevel="1">
      <c r="A2856" s="29"/>
      <c r="B2856" s="606">
        <v>400</v>
      </c>
      <c r="C2856" s="617">
        <v>444</v>
      </c>
      <c r="D2856" s="549">
        <v>22</v>
      </c>
      <c r="E2856" s="710" t="s">
        <v>3631</v>
      </c>
      <c r="F2856" s="710" t="s">
        <v>3632</v>
      </c>
      <c r="G2856" s="904">
        <v>850</v>
      </c>
      <c r="H2856" s="553" t="s">
        <v>13</v>
      </c>
      <c r="I2856" s="350"/>
      <c r="J2856" s="159">
        <v>0</v>
      </c>
      <c r="K2856" s="58">
        <v>0</v>
      </c>
      <c r="L2856" s="199">
        <f t="shared" si="380"/>
        <v>0</v>
      </c>
      <c r="M2856" s="200">
        <f t="shared" si="381"/>
        <v>0</v>
      </c>
      <c r="O2856" s="77" t="b">
        <f t="shared" si="376"/>
        <v>0</v>
      </c>
      <c r="P2856" s="77" t="b">
        <f t="shared" si="377"/>
        <v>0</v>
      </c>
      <c r="Q2856" s="77" t="b">
        <f t="shared" si="378"/>
        <v>0</v>
      </c>
      <c r="R2856" s="77">
        <f t="shared" si="379"/>
        <v>0</v>
      </c>
      <c r="T2856" s="77">
        <v>2845</v>
      </c>
    </row>
    <row r="2857" spans="1:20" s="5" customFormat="1" hidden="1" outlineLevel="1">
      <c r="A2857" s="29"/>
      <c r="B2857" s="606">
        <v>400</v>
      </c>
      <c r="C2857" s="617">
        <v>444</v>
      </c>
      <c r="D2857" s="549">
        <v>23</v>
      </c>
      <c r="E2857" s="710" t="s">
        <v>3633</v>
      </c>
      <c r="F2857" s="710" t="s">
        <v>3634</v>
      </c>
      <c r="G2857" s="904">
        <v>1400</v>
      </c>
      <c r="H2857" s="553" t="s">
        <v>13</v>
      </c>
      <c r="I2857" s="350"/>
      <c r="J2857" s="159">
        <v>0</v>
      </c>
      <c r="K2857" s="58">
        <v>0</v>
      </c>
      <c r="L2857" s="199">
        <f t="shared" si="380"/>
        <v>0</v>
      </c>
      <c r="M2857" s="200">
        <f t="shared" si="381"/>
        <v>0</v>
      </c>
      <c r="O2857" s="77" t="b">
        <f t="shared" si="376"/>
        <v>0</v>
      </c>
      <c r="P2857" s="77" t="b">
        <f t="shared" si="377"/>
        <v>0</v>
      </c>
      <c r="Q2857" s="77" t="b">
        <f t="shared" si="378"/>
        <v>0</v>
      </c>
      <c r="R2857" s="77">
        <f t="shared" si="379"/>
        <v>0</v>
      </c>
      <c r="T2857" s="77">
        <v>2846</v>
      </c>
    </row>
    <row r="2858" spans="1:20" s="5" customFormat="1" hidden="1" outlineLevel="1">
      <c r="A2858" s="29"/>
      <c r="B2858" s="606">
        <v>400</v>
      </c>
      <c r="C2858" s="617">
        <v>444</v>
      </c>
      <c r="D2858" s="549">
        <v>24</v>
      </c>
      <c r="E2858" s="710" t="s">
        <v>3635</v>
      </c>
      <c r="F2858" s="710" t="s">
        <v>3636</v>
      </c>
      <c r="G2858" s="904">
        <v>350</v>
      </c>
      <c r="H2858" s="553" t="s">
        <v>13</v>
      </c>
      <c r="I2858" s="350"/>
      <c r="J2858" s="159">
        <v>0</v>
      </c>
      <c r="K2858" s="58">
        <v>0</v>
      </c>
      <c r="L2858" s="199">
        <f t="shared" si="380"/>
        <v>0</v>
      </c>
      <c r="M2858" s="200">
        <f t="shared" si="381"/>
        <v>0</v>
      </c>
      <c r="O2858" s="77" t="b">
        <f t="shared" si="376"/>
        <v>0</v>
      </c>
      <c r="P2858" s="77" t="b">
        <f t="shared" si="377"/>
        <v>0</v>
      </c>
      <c r="Q2858" s="77" t="b">
        <f t="shared" si="378"/>
        <v>0</v>
      </c>
      <c r="R2858" s="77">
        <f t="shared" si="379"/>
        <v>0</v>
      </c>
      <c r="T2858" s="77">
        <v>2847</v>
      </c>
    </row>
    <row r="2859" spans="1:20" s="5" customFormat="1" hidden="1" outlineLevel="1">
      <c r="A2859" s="29"/>
      <c r="B2859" s="606">
        <v>400</v>
      </c>
      <c r="C2859" s="617">
        <v>444</v>
      </c>
      <c r="D2859" s="549">
        <v>25</v>
      </c>
      <c r="E2859" s="710" t="s">
        <v>5564</v>
      </c>
      <c r="F2859" s="710" t="s">
        <v>5565</v>
      </c>
      <c r="G2859" s="904">
        <v>350</v>
      </c>
      <c r="H2859" s="553" t="s">
        <v>13</v>
      </c>
      <c r="I2859" s="350"/>
      <c r="J2859" s="159">
        <v>0</v>
      </c>
      <c r="K2859" s="58">
        <v>0</v>
      </c>
      <c r="L2859" s="199">
        <f t="shared" si="380"/>
        <v>0</v>
      </c>
      <c r="M2859" s="200">
        <f t="shared" si="381"/>
        <v>0</v>
      </c>
      <c r="O2859" s="77" t="b">
        <f t="shared" si="376"/>
        <v>0</v>
      </c>
      <c r="P2859" s="77" t="b">
        <f t="shared" si="377"/>
        <v>0</v>
      </c>
      <c r="Q2859" s="77" t="b">
        <f t="shared" si="378"/>
        <v>0</v>
      </c>
      <c r="R2859" s="77">
        <f t="shared" si="379"/>
        <v>0</v>
      </c>
      <c r="T2859" s="77">
        <v>2848</v>
      </c>
    </row>
    <row r="2860" spans="1:20" s="5" customFormat="1" hidden="1" outlineLevel="1">
      <c r="A2860" s="29"/>
      <c r="B2860" s="606">
        <v>400</v>
      </c>
      <c r="C2860" s="617">
        <v>444</v>
      </c>
      <c r="D2860" s="549">
        <v>26</v>
      </c>
      <c r="E2860" s="710" t="s">
        <v>5566</v>
      </c>
      <c r="F2860" s="710" t="s">
        <v>5567</v>
      </c>
      <c r="G2860" s="904">
        <v>120</v>
      </c>
      <c r="H2860" s="553" t="s">
        <v>13</v>
      </c>
      <c r="I2860" s="350"/>
      <c r="J2860" s="159">
        <v>0</v>
      </c>
      <c r="K2860" s="58">
        <v>0</v>
      </c>
      <c r="L2860" s="199">
        <f t="shared" si="380"/>
        <v>0</v>
      </c>
      <c r="M2860" s="200">
        <f t="shared" si="381"/>
        <v>0</v>
      </c>
      <c r="O2860" s="77" t="b">
        <f t="shared" si="376"/>
        <v>0</v>
      </c>
      <c r="P2860" s="77" t="b">
        <f t="shared" si="377"/>
        <v>0</v>
      </c>
      <c r="Q2860" s="77" t="b">
        <f t="shared" si="378"/>
        <v>0</v>
      </c>
      <c r="R2860" s="77">
        <f t="shared" si="379"/>
        <v>0</v>
      </c>
      <c r="T2860" s="77">
        <v>2849</v>
      </c>
    </row>
    <row r="2861" spans="1:20" s="5" customFormat="1" ht="22.5" hidden="1" outlineLevel="1">
      <c r="A2861" s="29" t="s">
        <v>5251</v>
      </c>
      <c r="B2861" s="606">
        <v>400</v>
      </c>
      <c r="C2861" s="617">
        <v>444</v>
      </c>
      <c r="D2861" s="549">
        <v>27</v>
      </c>
      <c r="E2861" s="710" t="s">
        <v>4248</v>
      </c>
      <c r="F2861" s="710" t="s">
        <v>4249</v>
      </c>
      <c r="G2861" s="904">
        <v>750</v>
      </c>
      <c r="H2861" s="553" t="s">
        <v>13</v>
      </c>
      <c r="I2861" s="350"/>
      <c r="J2861" s="159">
        <v>0</v>
      </c>
      <c r="K2861" s="58">
        <v>0</v>
      </c>
      <c r="L2861" s="199">
        <f t="shared" si="380"/>
        <v>0</v>
      </c>
      <c r="M2861" s="200">
        <f t="shared" si="381"/>
        <v>0</v>
      </c>
      <c r="O2861" s="77" t="b">
        <f t="shared" si="376"/>
        <v>0</v>
      </c>
      <c r="P2861" s="77" t="b">
        <f t="shared" si="377"/>
        <v>0</v>
      </c>
      <c r="Q2861" s="77" t="b">
        <f t="shared" si="378"/>
        <v>0</v>
      </c>
      <c r="R2861" s="77">
        <f t="shared" si="379"/>
        <v>0</v>
      </c>
      <c r="T2861" s="77">
        <v>2850</v>
      </c>
    </row>
    <row r="2862" spans="1:20" s="5" customFormat="1" hidden="1" outlineLevel="1">
      <c r="A2862" s="29"/>
      <c r="B2862" s="606">
        <v>400</v>
      </c>
      <c r="C2862" s="617">
        <v>444</v>
      </c>
      <c r="D2862" s="549">
        <v>28</v>
      </c>
      <c r="E2862" s="710" t="s">
        <v>3637</v>
      </c>
      <c r="F2862" s="710" t="s">
        <v>3638</v>
      </c>
      <c r="G2862" s="904">
        <v>2500</v>
      </c>
      <c r="H2862" s="553" t="s">
        <v>13</v>
      </c>
      <c r="I2862" s="350"/>
      <c r="J2862" s="159">
        <v>0</v>
      </c>
      <c r="K2862" s="58">
        <v>0</v>
      </c>
      <c r="L2862" s="199">
        <f t="shared" si="380"/>
        <v>0</v>
      </c>
      <c r="M2862" s="200">
        <f t="shared" si="381"/>
        <v>0</v>
      </c>
      <c r="O2862" s="77" t="b">
        <f t="shared" si="376"/>
        <v>0</v>
      </c>
      <c r="P2862" s="77" t="b">
        <f t="shared" si="377"/>
        <v>0</v>
      </c>
      <c r="Q2862" s="77" t="b">
        <f t="shared" si="378"/>
        <v>0</v>
      </c>
      <c r="R2862" s="77">
        <f t="shared" si="379"/>
        <v>0</v>
      </c>
      <c r="T2862" s="77">
        <v>2851</v>
      </c>
    </row>
    <row r="2863" spans="1:20" s="5" customFormat="1" hidden="1" outlineLevel="1">
      <c r="A2863" s="29"/>
      <c r="B2863" s="606">
        <v>400</v>
      </c>
      <c r="C2863" s="617">
        <v>444</v>
      </c>
      <c r="D2863" s="549">
        <v>29</v>
      </c>
      <c r="E2863" s="710" t="s">
        <v>3639</v>
      </c>
      <c r="F2863" s="710" t="s">
        <v>3639</v>
      </c>
      <c r="G2863" s="904">
        <v>8900</v>
      </c>
      <c r="H2863" s="553" t="s">
        <v>13</v>
      </c>
      <c r="I2863" s="350"/>
      <c r="J2863" s="159">
        <v>0</v>
      </c>
      <c r="K2863" s="58">
        <v>0</v>
      </c>
      <c r="L2863" s="199">
        <f t="shared" si="380"/>
        <v>0</v>
      </c>
      <c r="M2863" s="200">
        <f t="shared" si="381"/>
        <v>0</v>
      </c>
      <c r="O2863" s="77" t="b">
        <f t="shared" si="376"/>
        <v>0</v>
      </c>
      <c r="P2863" s="77" t="b">
        <f t="shared" si="377"/>
        <v>0</v>
      </c>
      <c r="Q2863" s="77" t="b">
        <f t="shared" si="378"/>
        <v>0</v>
      </c>
      <c r="R2863" s="77">
        <f t="shared" si="379"/>
        <v>0</v>
      </c>
      <c r="T2863" s="77">
        <v>2852</v>
      </c>
    </row>
    <row r="2864" spans="1:20" s="5" customFormat="1" hidden="1" outlineLevel="1">
      <c r="A2864" s="29"/>
      <c r="B2864" s="606">
        <v>400</v>
      </c>
      <c r="C2864" s="617">
        <v>444</v>
      </c>
      <c r="D2864" s="549">
        <v>30</v>
      </c>
      <c r="E2864" s="710" t="s">
        <v>3640</v>
      </c>
      <c r="F2864" s="710" t="s">
        <v>3640</v>
      </c>
      <c r="G2864" s="904">
        <v>1400</v>
      </c>
      <c r="H2864" s="553" t="s">
        <v>13</v>
      </c>
      <c r="I2864" s="350"/>
      <c r="J2864" s="159">
        <v>0</v>
      </c>
      <c r="K2864" s="58">
        <v>0</v>
      </c>
      <c r="L2864" s="199">
        <f t="shared" si="380"/>
        <v>0</v>
      </c>
      <c r="M2864" s="200">
        <f t="shared" si="381"/>
        <v>0</v>
      </c>
      <c r="O2864" s="77" t="b">
        <f t="shared" si="376"/>
        <v>0</v>
      </c>
      <c r="P2864" s="77" t="b">
        <f t="shared" si="377"/>
        <v>0</v>
      </c>
      <c r="Q2864" s="77" t="b">
        <f t="shared" si="378"/>
        <v>0</v>
      </c>
      <c r="R2864" s="77">
        <f t="shared" si="379"/>
        <v>0</v>
      </c>
      <c r="T2864" s="77">
        <v>2853</v>
      </c>
    </row>
    <row r="2865" spans="1:20" s="5" customFormat="1" hidden="1" outlineLevel="1">
      <c r="A2865" s="29"/>
      <c r="B2865" s="606">
        <v>400</v>
      </c>
      <c r="C2865" s="617">
        <v>444</v>
      </c>
      <c r="D2865" s="549">
        <v>31</v>
      </c>
      <c r="E2865" s="710" t="s">
        <v>3641</v>
      </c>
      <c r="F2865" s="710" t="s">
        <v>3641</v>
      </c>
      <c r="G2865" s="904">
        <v>4600</v>
      </c>
      <c r="H2865" s="553" t="s">
        <v>13</v>
      </c>
      <c r="I2865" s="350"/>
      <c r="J2865" s="159">
        <v>0</v>
      </c>
      <c r="K2865" s="58">
        <v>0</v>
      </c>
      <c r="L2865" s="199">
        <f t="shared" si="380"/>
        <v>0</v>
      </c>
      <c r="M2865" s="200">
        <f t="shared" si="381"/>
        <v>0</v>
      </c>
      <c r="O2865" s="77" t="b">
        <f t="shared" si="376"/>
        <v>0</v>
      </c>
      <c r="P2865" s="77" t="b">
        <f t="shared" si="377"/>
        <v>0</v>
      </c>
      <c r="Q2865" s="77" t="b">
        <f t="shared" si="378"/>
        <v>0</v>
      </c>
      <c r="R2865" s="77">
        <f t="shared" si="379"/>
        <v>0</v>
      </c>
      <c r="T2865" s="77">
        <v>2854</v>
      </c>
    </row>
    <row r="2866" spans="1:20" s="5" customFormat="1" hidden="1" outlineLevel="1">
      <c r="A2866" s="29"/>
      <c r="B2866" s="606">
        <v>400</v>
      </c>
      <c r="C2866" s="617">
        <v>444</v>
      </c>
      <c r="D2866" s="549">
        <v>32</v>
      </c>
      <c r="E2866" s="710" t="s">
        <v>3642</v>
      </c>
      <c r="F2866" s="710" t="s">
        <v>3642</v>
      </c>
      <c r="G2866" s="904">
        <v>18700</v>
      </c>
      <c r="H2866" s="553" t="s">
        <v>13</v>
      </c>
      <c r="I2866" s="350"/>
      <c r="J2866" s="159">
        <v>0</v>
      </c>
      <c r="K2866" s="58">
        <v>0</v>
      </c>
      <c r="L2866" s="199">
        <f t="shared" si="380"/>
        <v>0</v>
      </c>
      <c r="M2866" s="200">
        <f t="shared" si="381"/>
        <v>0</v>
      </c>
      <c r="O2866" s="77" t="b">
        <f t="shared" si="376"/>
        <v>0</v>
      </c>
      <c r="P2866" s="77" t="b">
        <f t="shared" si="377"/>
        <v>0</v>
      </c>
      <c r="Q2866" s="77" t="b">
        <f t="shared" si="378"/>
        <v>0</v>
      </c>
      <c r="R2866" s="77">
        <f t="shared" si="379"/>
        <v>0</v>
      </c>
      <c r="T2866" s="77">
        <v>2855</v>
      </c>
    </row>
    <row r="2867" spans="1:20" s="5" customFormat="1" hidden="1" outlineLevel="1">
      <c r="A2867" s="29"/>
      <c r="B2867" s="606">
        <v>400</v>
      </c>
      <c r="C2867" s="617">
        <v>444</v>
      </c>
      <c r="D2867" s="549">
        <v>33</v>
      </c>
      <c r="E2867" s="710" t="s">
        <v>3643</v>
      </c>
      <c r="F2867" s="710" t="s">
        <v>3643</v>
      </c>
      <c r="G2867" s="904">
        <v>13600</v>
      </c>
      <c r="H2867" s="553" t="s">
        <v>13</v>
      </c>
      <c r="I2867" s="350"/>
      <c r="J2867" s="159">
        <v>0</v>
      </c>
      <c r="K2867" s="58">
        <v>0</v>
      </c>
      <c r="L2867" s="199">
        <f t="shared" si="380"/>
        <v>0</v>
      </c>
      <c r="M2867" s="200">
        <f t="shared" si="381"/>
        <v>0</v>
      </c>
      <c r="O2867" s="77" t="b">
        <f t="shared" si="376"/>
        <v>0</v>
      </c>
      <c r="P2867" s="77" t="b">
        <f t="shared" si="377"/>
        <v>0</v>
      </c>
      <c r="Q2867" s="77" t="b">
        <f t="shared" si="378"/>
        <v>0</v>
      </c>
      <c r="R2867" s="77">
        <f t="shared" si="379"/>
        <v>0</v>
      </c>
      <c r="T2867" s="77">
        <v>2856</v>
      </c>
    </row>
    <row r="2868" spans="1:20" s="5" customFormat="1" hidden="1" outlineLevel="1">
      <c r="A2868" s="29"/>
      <c r="B2868" s="606">
        <v>400</v>
      </c>
      <c r="C2868" s="617">
        <v>444</v>
      </c>
      <c r="D2868" s="549">
        <v>34</v>
      </c>
      <c r="E2868" s="710" t="s">
        <v>3644</v>
      </c>
      <c r="F2868" s="710" t="s">
        <v>3644</v>
      </c>
      <c r="G2868" s="904">
        <v>1400</v>
      </c>
      <c r="H2868" s="553" t="s">
        <v>13</v>
      </c>
      <c r="I2868" s="350"/>
      <c r="J2868" s="159">
        <v>0</v>
      </c>
      <c r="K2868" s="58">
        <v>0</v>
      </c>
      <c r="L2868" s="199">
        <f t="shared" si="380"/>
        <v>0</v>
      </c>
      <c r="M2868" s="200">
        <f t="shared" si="381"/>
        <v>0</v>
      </c>
      <c r="O2868" s="77" t="b">
        <f t="shared" si="376"/>
        <v>0</v>
      </c>
      <c r="P2868" s="77" t="b">
        <f t="shared" si="377"/>
        <v>0</v>
      </c>
      <c r="Q2868" s="77" t="b">
        <f t="shared" si="378"/>
        <v>0</v>
      </c>
      <c r="R2868" s="77">
        <f t="shared" si="379"/>
        <v>0</v>
      </c>
      <c r="T2868" s="77">
        <v>2857</v>
      </c>
    </row>
    <row r="2869" spans="1:20" s="5" customFormat="1" hidden="1" outlineLevel="1">
      <c r="A2869" s="29"/>
      <c r="B2869" s="606">
        <v>400</v>
      </c>
      <c r="C2869" s="617">
        <v>444</v>
      </c>
      <c r="D2869" s="549">
        <v>35</v>
      </c>
      <c r="E2869" s="710" t="s">
        <v>3645</v>
      </c>
      <c r="F2869" s="710" t="s">
        <v>3645</v>
      </c>
      <c r="G2869" s="904">
        <v>4800</v>
      </c>
      <c r="H2869" s="553" t="s">
        <v>13</v>
      </c>
      <c r="I2869" s="350"/>
      <c r="J2869" s="159">
        <v>0</v>
      </c>
      <c r="K2869" s="58">
        <v>0</v>
      </c>
      <c r="L2869" s="199">
        <f t="shared" si="380"/>
        <v>0</v>
      </c>
      <c r="M2869" s="200">
        <f t="shared" si="381"/>
        <v>0</v>
      </c>
      <c r="O2869" s="77" t="b">
        <f t="shared" si="376"/>
        <v>0</v>
      </c>
      <c r="P2869" s="77" t="b">
        <f t="shared" si="377"/>
        <v>0</v>
      </c>
      <c r="Q2869" s="77" t="b">
        <f t="shared" si="378"/>
        <v>0</v>
      </c>
      <c r="R2869" s="77">
        <f t="shared" si="379"/>
        <v>0</v>
      </c>
      <c r="T2869" s="77">
        <v>2858</v>
      </c>
    </row>
    <row r="2870" spans="1:20" s="5" customFormat="1" hidden="1" outlineLevel="1">
      <c r="A2870" s="29"/>
      <c r="B2870" s="606">
        <v>400</v>
      </c>
      <c r="C2870" s="617">
        <v>444</v>
      </c>
      <c r="D2870" s="549">
        <v>36</v>
      </c>
      <c r="E2870" s="710" t="s">
        <v>3646</v>
      </c>
      <c r="F2870" s="710" t="s">
        <v>3646</v>
      </c>
      <c r="G2870" s="904">
        <v>2750</v>
      </c>
      <c r="H2870" s="553" t="s">
        <v>13</v>
      </c>
      <c r="I2870" s="350"/>
      <c r="J2870" s="159">
        <v>0</v>
      </c>
      <c r="K2870" s="58">
        <v>0</v>
      </c>
      <c r="L2870" s="199">
        <f t="shared" si="380"/>
        <v>0</v>
      </c>
      <c r="M2870" s="200">
        <f t="shared" si="381"/>
        <v>0</v>
      </c>
      <c r="O2870" s="77" t="b">
        <f t="shared" si="376"/>
        <v>0</v>
      </c>
      <c r="P2870" s="77" t="b">
        <f t="shared" si="377"/>
        <v>0</v>
      </c>
      <c r="Q2870" s="77" t="b">
        <f t="shared" si="378"/>
        <v>0</v>
      </c>
      <c r="R2870" s="77">
        <f t="shared" si="379"/>
        <v>0</v>
      </c>
      <c r="T2870" s="77">
        <v>2859</v>
      </c>
    </row>
    <row r="2871" spans="1:20" s="5" customFormat="1" hidden="1" outlineLevel="1">
      <c r="A2871" s="29"/>
      <c r="B2871" s="606">
        <v>400</v>
      </c>
      <c r="C2871" s="617">
        <v>444</v>
      </c>
      <c r="D2871" s="549">
        <v>37</v>
      </c>
      <c r="E2871" s="710" t="s">
        <v>3647</v>
      </c>
      <c r="F2871" s="710" t="s">
        <v>3647</v>
      </c>
      <c r="G2871" s="904">
        <v>1520</v>
      </c>
      <c r="H2871" s="553" t="s">
        <v>13</v>
      </c>
      <c r="I2871" s="350"/>
      <c r="J2871" s="159">
        <v>0</v>
      </c>
      <c r="K2871" s="58">
        <v>0</v>
      </c>
      <c r="L2871" s="199">
        <f t="shared" si="380"/>
        <v>0</v>
      </c>
      <c r="M2871" s="200">
        <f t="shared" si="381"/>
        <v>0</v>
      </c>
      <c r="O2871" s="77" t="b">
        <f t="shared" si="376"/>
        <v>0</v>
      </c>
      <c r="P2871" s="77" t="b">
        <f t="shared" si="377"/>
        <v>0</v>
      </c>
      <c r="Q2871" s="77" t="b">
        <f t="shared" si="378"/>
        <v>0</v>
      </c>
      <c r="R2871" s="77">
        <f t="shared" si="379"/>
        <v>0</v>
      </c>
      <c r="T2871" s="77">
        <v>2860</v>
      </c>
    </row>
    <row r="2872" spans="1:20" s="5" customFormat="1" hidden="1" outlineLevel="1">
      <c r="A2872" s="29"/>
      <c r="B2872" s="606">
        <v>400</v>
      </c>
      <c r="C2872" s="617">
        <v>444</v>
      </c>
      <c r="D2872" s="549">
        <v>38</v>
      </c>
      <c r="E2872" s="710" t="s">
        <v>3648</v>
      </c>
      <c r="F2872" s="710" t="s">
        <v>3648</v>
      </c>
      <c r="G2872" s="904">
        <v>4100</v>
      </c>
      <c r="H2872" s="553" t="s">
        <v>13</v>
      </c>
      <c r="I2872" s="350"/>
      <c r="J2872" s="159">
        <v>0</v>
      </c>
      <c r="K2872" s="58">
        <v>0</v>
      </c>
      <c r="L2872" s="199">
        <f t="shared" si="380"/>
        <v>0</v>
      </c>
      <c r="M2872" s="200">
        <f t="shared" si="381"/>
        <v>0</v>
      </c>
      <c r="O2872" s="77" t="b">
        <f t="shared" si="376"/>
        <v>0</v>
      </c>
      <c r="P2872" s="77" t="b">
        <f t="shared" si="377"/>
        <v>0</v>
      </c>
      <c r="Q2872" s="77" t="b">
        <f t="shared" si="378"/>
        <v>0</v>
      </c>
      <c r="R2872" s="77">
        <f t="shared" si="379"/>
        <v>0</v>
      </c>
      <c r="T2872" s="77">
        <v>2861</v>
      </c>
    </row>
    <row r="2873" spans="1:20" s="5" customFormat="1" hidden="1" outlineLevel="1">
      <c r="A2873" s="29"/>
      <c r="B2873" s="606">
        <v>400</v>
      </c>
      <c r="C2873" s="617">
        <v>444</v>
      </c>
      <c r="D2873" s="549">
        <v>39</v>
      </c>
      <c r="E2873" s="710" t="s">
        <v>3649</v>
      </c>
      <c r="F2873" s="710" t="s">
        <v>3649</v>
      </c>
      <c r="G2873" s="904">
        <v>2300</v>
      </c>
      <c r="H2873" s="553" t="s">
        <v>13</v>
      </c>
      <c r="I2873" s="350"/>
      <c r="J2873" s="159">
        <v>0</v>
      </c>
      <c r="K2873" s="58">
        <v>0</v>
      </c>
      <c r="L2873" s="199">
        <f t="shared" si="380"/>
        <v>0</v>
      </c>
      <c r="M2873" s="200">
        <f t="shared" si="381"/>
        <v>0</v>
      </c>
      <c r="O2873" s="77" t="b">
        <f t="shared" si="376"/>
        <v>0</v>
      </c>
      <c r="P2873" s="77" t="b">
        <f t="shared" si="377"/>
        <v>0</v>
      </c>
      <c r="Q2873" s="77" t="b">
        <f t="shared" si="378"/>
        <v>0</v>
      </c>
      <c r="R2873" s="77">
        <f t="shared" si="379"/>
        <v>0</v>
      </c>
      <c r="T2873" s="77">
        <v>2862</v>
      </c>
    </row>
    <row r="2874" spans="1:20" s="5" customFormat="1" hidden="1" outlineLevel="1">
      <c r="A2874" s="29"/>
      <c r="B2874" s="606">
        <v>400</v>
      </c>
      <c r="C2874" s="617">
        <v>444</v>
      </c>
      <c r="D2874" s="549">
        <v>40</v>
      </c>
      <c r="E2874" s="710" t="s">
        <v>3650</v>
      </c>
      <c r="F2874" s="710" t="s">
        <v>3650</v>
      </c>
      <c r="G2874" s="904">
        <v>180</v>
      </c>
      <c r="H2874" s="553" t="s">
        <v>13</v>
      </c>
      <c r="I2874" s="350"/>
      <c r="J2874" s="159">
        <v>0</v>
      </c>
      <c r="K2874" s="58">
        <v>0</v>
      </c>
      <c r="L2874" s="199">
        <f t="shared" si="380"/>
        <v>0</v>
      </c>
      <c r="M2874" s="200">
        <f t="shared" si="381"/>
        <v>0</v>
      </c>
      <c r="O2874" s="77" t="b">
        <f t="shared" si="376"/>
        <v>0</v>
      </c>
      <c r="P2874" s="77" t="b">
        <f t="shared" si="377"/>
        <v>0</v>
      </c>
      <c r="Q2874" s="77" t="b">
        <f t="shared" si="378"/>
        <v>0</v>
      </c>
      <c r="R2874" s="77">
        <f t="shared" si="379"/>
        <v>0</v>
      </c>
      <c r="T2874" s="77">
        <v>2863</v>
      </c>
    </row>
    <row r="2875" spans="1:20" s="5" customFormat="1" hidden="1" outlineLevel="1">
      <c r="A2875" s="29"/>
      <c r="B2875" s="606">
        <v>400</v>
      </c>
      <c r="C2875" s="617">
        <v>444</v>
      </c>
      <c r="D2875" s="549">
        <v>41</v>
      </c>
      <c r="E2875" s="710" t="s">
        <v>3651</v>
      </c>
      <c r="F2875" s="710" t="s">
        <v>3651</v>
      </c>
      <c r="G2875" s="904">
        <v>1400</v>
      </c>
      <c r="H2875" s="553" t="s">
        <v>13</v>
      </c>
      <c r="I2875" s="350"/>
      <c r="J2875" s="159">
        <v>0</v>
      </c>
      <c r="K2875" s="58">
        <v>0</v>
      </c>
      <c r="L2875" s="199">
        <f t="shared" si="380"/>
        <v>0</v>
      </c>
      <c r="M2875" s="200">
        <f t="shared" si="381"/>
        <v>0</v>
      </c>
      <c r="O2875" s="77" t="b">
        <f t="shared" si="376"/>
        <v>0</v>
      </c>
      <c r="P2875" s="77" t="b">
        <f t="shared" si="377"/>
        <v>0</v>
      </c>
      <c r="Q2875" s="77" t="b">
        <f t="shared" si="378"/>
        <v>0</v>
      </c>
      <c r="R2875" s="77">
        <f t="shared" si="379"/>
        <v>0</v>
      </c>
      <c r="T2875" s="77">
        <v>2864</v>
      </c>
    </row>
    <row r="2876" spans="1:20" s="5" customFormat="1" hidden="1" outlineLevel="1">
      <c r="A2876" s="29"/>
      <c r="B2876" s="606">
        <v>400</v>
      </c>
      <c r="C2876" s="617">
        <v>444</v>
      </c>
      <c r="D2876" s="549">
        <v>42</v>
      </c>
      <c r="E2876" s="710" t="s">
        <v>3652</v>
      </c>
      <c r="F2876" s="710" t="s">
        <v>3652</v>
      </c>
      <c r="G2876" s="904">
        <v>250</v>
      </c>
      <c r="H2876" s="553" t="s">
        <v>13</v>
      </c>
      <c r="I2876" s="350"/>
      <c r="J2876" s="159">
        <v>0</v>
      </c>
      <c r="K2876" s="58">
        <v>0</v>
      </c>
      <c r="L2876" s="199">
        <f t="shared" si="380"/>
        <v>0</v>
      </c>
      <c r="M2876" s="200">
        <f t="shared" si="381"/>
        <v>0</v>
      </c>
      <c r="O2876" s="77" t="b">
        <f t="shared" si="376"/>
        <v>0</v>
      </c>
      <c r="P2876" s="77" t="b">
        <f t="shared" si="377"/>
        <v>0</v>
      </c>
      <c r="Q2876" s="77" t="b">
        <f t="shared" si="378"/>
        <v>0</v>
      </c>
      <c r="R2876" s="77">
        <f t="shared" si="379"/>
        <v>0</v>
      </c>
      <c r="T2876" s="77">
        <v>2865</v>
      </c>
    </row>
    <row r="2877" spans="1:20" s="5" customFormat="1" hidden="1" outlineLevel="1">
      <c r="A2877" s="29"/>
      <c r="B2877" s="606">
        <v>400</v>
      </c>
      <c r="C2877" s="617">
        <v>444</v>
      </c>
      <c r="D2877" s="549">
        <v>43</v>
      </c>
      <c r="E2877" s="710" t="s">
        <v>3653</v>
      </c>
      <c r="F2877" s="710" t="s">
        <v>3653</v>
      </c>
      <c r="G2877" s="904">
        <v>2400</v>
      </c>
      <c r="H2877" s="553" t="s">
        <v>13</v>
      </c>
      <c r="I2877" s="350"/>
      <c r="J2877" s="159">
        <v>0</v>
      </c>
      <c r="K2877" s="58">
        <v>0</v>
      </c>
      <c r="L2877" s="199">
        <f t="shared" si="380"/>
        <v>0</v>
      </c>
      <c r="M2877" s="200">
        <f t="shared" si="381"/>
        <v>0</v>
      </c>
      <c r="O2877" s="77" t="b">
        <f t="shared" si="376"/>
        <v>0</v>
      </c>
      <c r="P2877" s="77" t="b">
        <f t="shared" si="377"/>
        <v>0</v>
      </c>
      <c r="Q2877" s="77" t="b">
        <f t="shared" si="378"/>
        <v>0</v>
      </c>
      <c r="R2877" s="77">
        <f t="shared" si="379"/>
        <v>0</v>
      </c>
      <c r="T2877" s="77">
        <v>2866</v>
      </c>
    </row>
    <row r="2878" spans="1:20" s="5" customFormat="1" hidden="1" outlineLevel="1">
      <c r="A2878" s="29"/>
      <c r="B2878" s="606">
        <v>400</v>
      </c>
      <c r="C2878" s="617">
        <v>444</v>
      </c>
      <c r="D2878" s="549">
        <v>44</v>
      </c>
      <c r="E2878" s="710" t="s">
        <v>3654</v>
      </c>
      <c r="F2878" s="710" t="s">
        <v>3654</v>
      </c>
      <c r="G2878" s="904">
        <v>280</v>
      </c>
      <c r="H2878" s="553" t="s">
        <v>13</v>
      </c>
      <c r="I2878" s="350"/>
      <c r="J2878" s="159">
        <v>0</v>
      </c>
      <c r="K2878" s="58">
        <v>0</v>
      </c>
      <c r="L2878" s="199">
        <f t="shared" si="380"/>
        <v>0</v>
      </c>
      <c r="M2878" s="200">
        <f t="shared" si="381"/>
        <v>0</v>
      </c>
      <c r="O2878" s="77" t="b">
        <f t="shared" si="376"/>
        <v>0</v>
      </c>
      <c r="P2878" s="77" t="b">
        <f t="shared" si="377"/>
        <v>0</v>
      </c>
      <c r="Q2878" s="77" t="b">
        <f t="shared" si="378"/>
        <v>0</v>
      </c>
      <c r="R2878" s="77">
        <f t="shared" si="379"/>
        <v>0</v>
      </c>
      <c r="T2878" s="77">
        <v>2867</v>
      </c>
    </row>
    <row r="2879" spans="1:20" s="5" customFormat="1" hidden="1" outlineLevel="1">
      <c r="A2879" s="29"/>
      <c r="B2879" s="606">
        <v>400</v>
      </c>
      <c r="C2879" s="617">
        <v>444</v>
      </c>
      <c r="D2879" s="549">
        <v>45</v>
      </c>
      <c r="E2879" s="710" t="s">
        <v>3655</v>
      </c>
      <c r="F2879" s="710" t="s">
        <v>3655</v>
      </c>
      <c r="G2879" s="904">
        <v>1400</v>
      </c>
      <c r="H2879" s="553" t="s">
        <v>13</v>
      </c>
      <c r="I2879" s="350"/>
      <c r="J2879" s="159">
        <v>0</v>
      </c>
      <c r="K2879" s="58">
        <v>0</v>
      </c>
      <c r="L2879" s="199">
        <f t="shared" ref="L2879:L2910" si="382">J2879+K2879</f>
        <v>0</v>
      </c>
      <c r="M2879" s="200">
        <f t="shared" ref="M2879:M2910" si="383">L2879*(G2879+I2879)</f>
        <v>0</v>
      </c>
      <c r="O2879" s="77" t="b">
        <f t="shared" si="376"/>
        <v>0</v>
      </c>
      <c r="P2879" s="77" t="b">
        <f t="shared" si="377"/>
        <v>0</v>
      </c>
      <c r="Q2879" s="77" t="b">
        <f t="shared" si="378"/>
        <v>0</v>
      </c>
      <c r="R2879" s="77">
        <f t="shared" si="379"/>
        <v>0</v>
      </c>
      <c r="T2879" s="77">
        <v>2868</v>
      </c>
    </row>
    <row r="2880" spans="1:20" s="5" customFormat="1" hidden="1" outlineLevel="1">
      <c r="A2880" s="29"/>
      <c r="B2880" s="606">
        <v>400</v>
      </c>
      <c r="C2880" s="617">
        <v>444</v>
      </c>
      <c r="D2880" s="549">
        <v>46</v>
      </c>
      <c r="E2880" s="710" t="s">
        <v>3656</v>
      </c>
      <c r="F2880" s="710" t="s">
        <v>3656</v>
      </c>
      <c r="G2880" s="904">
        <v>3100</v>
      </c>
      <c r="H2880" s="553" t="s">
        <v>13</v>
      </c>
      <c r="I2880" s="350"/>
      <c r="J2880" s="159">
        <v>0</v>
      </c>
      <c r="K2880" s="58">
        <v>0</v>
      </c>
      <c r="L2880" s="199">
        <f t="shared" si="382"/>
        <v>0</v>
      </c>
      <c r="M2880" s="200">
        <f t="shared" si="383"/>
        <v>0</v>
      </c>
      <c r="O2880" s="77" t="b">
        <f t="shared" si="376"/>
        <v>0</v>
      </c>
      <c r="P2880" s="77" t="b">
        <f t="shared" si="377"/>
        <v>0</v>
      </c>
      <c r="Q2880" s="77" t="b">
        <f t="shared" si="378"/>
        <v>0</v>
      </c>
      <c r="R2880" s="77">
        <f t="shared" si="379"/>
        <v>0</v>
      </c>
      <c r="T2880" s="77">
        <v>2869</v>
      </c>
    </row>
    <row r="2881" spans="1:20" s="5" customFormat="1" hidden="1" outlineLevel="1">
      <c r="A2881" s="29"/>
      <c r="B2881" s="606">
        <v>400</v>
      </c>
      <c r="C2881" s="617">
        <v>444</v>
      </c>
      <c r="D2881" s="549">
        <v>47</v>
      </c>
      <c r="E2881" s="710" t="s">
        <v>3657</v>
      </c>
      <c r="F2881" s="710" t="s">
        <v>3657</v>
      </c>
      <c r="G2881" s="904">
        <v>850</v>
      </c>
      <c r="H2881" s="553" t="s">
        <v>13</v>
      </c>
      <c r="I2881" s="350"/>
      <c r="J2881" s="159">
        <v>0</v>
      </c>
      <c r="K2881" s="58">
        <v>0</v>
      </c>
      <c r="L2881" s="199">
        <f t="shared" si="382"/>
        <v>0</v>
      </c>
      <c r="M2881" s="200">
        <f t="shared" si="383"/>
        <v>0</v>
      </c>
      <c r="O2881" s="77" t="b">
        <f t="shared" si="376"/>
        <v>0</v>
      </c>
      <c r="P2881" s="77" t="b">
        <f t="shared" si="377"/>
        <v>0</v>
      </c>
      <c r="Q2881" s="77" t="b">
        <f t="shared" si="378"/>
        <v>0</v>
      </c>
      <c r="R2881" s="77">
        <f t="shared" si="379"/>
        <v>0</v>
      </c>
      <c r="T2881" s="77">
        <v>2870</v>
      </c>
    </row>
    <row r="2882" spans="1:20" s="5" customFormat="1" hidden="1" outlineLevel="1">
      <c r="A2882" s="29"/>
      <c r="B2882" s="606">
        <v>400</v>
      </c>
      <c r="C2882" s="617">
        <v>444</v>
      </c>
      <c r="D2882" s="549">
        <v>48</v>
      </c>
      <c r="E2882" s="710" t="s">
        <v>3658</v>
      </c>
      <c r="F2882" s="710" t="s">
        <v>3658</v>
      </c>
      <c r="G2882" s="904">
        <v>1250</v>
      </c>
      <c r="H2882" s="553" t="s">
        <v>13</v>
      </c>
      <c r="I2882" s="350"/>
      <c r="J2882" s="159">
        <v>0</v>
      </c>
      <c r="K2882" s="58">
        <v>0</v>
      </c>
      <c r="L2882" s="199">
        <f t="shared" si="382"/>
        <v>0</v>
      </c>
      <c r="M2882" s="200">
        <f t="shared" si="383"/>
        <v>0</v>
      </c>
      <c r="O2882" s="77" t="b">
        <f t="shared" si="376"/>
        <v>0</v>
      </c>
      <c r="P2882" s="77" t="b">
        <f t="shared" si="377"/>
        <v>0</v>
      </c>
      <c r="Q2882" s="77" t="b">
        <f t="shared" si="378"/>
        <v>0</v>
      </c>
      <c r="R2882" s="77">
        <f t="shared" si="379"/>
        <v>0</v>
      </c>
      <c r="T2882" s="77">
        <v>2871</v>
      </c>
    </row>
    <row r="2883" spans="1:20" s="5" customFormat="1" hidden="1" outlineLevel="1">
      <c r="A2883" s="29"/>
      <c r="B2883" s="606">
        <v>400</v>
      </c>
      <c r="C2883" s="617">
        <v>444</v>
      </c>
      <c r="D2883" s="549">
        <v>49</v>
      </c>
      <c r="E2883" s="710" t="s">
        <v>3659</v>
      </c>
      <c r="F2883" s="710" t="s">
        <v>3659</v>
      </c>
      <c r="G2883" s="904">
        <v>450</v>
      </c>
      <c r="H2883" s="553" t="s">
        <v>13</v>
      </c>
      <c r="I2883" s="350"/>
      <c r="J2883" s="159">
        <v>0</v>
      </c>
      <c r="K2883" s="58">
        <v>0</v>
      </c>
      <c r="L2883" s="199">
        <f t="shared" si="382"/>
        <v>0</v>
      </c>
      <c r="M2883" s="200">
        <f t="shared" si="383"/>
        <v>0</v>
      </c>
      <c r="O2883" s="77" t="b">
        <f t="shared" si="376"/>
        <v>0</v>
      </c>
      <c r="P2883" s="77" t="b">
        <f t="shared" si="377"/>
        <v>0</v>
      </c>
      <c r="Q2883" s="77" t="b">
        <f t="shared" si="378"/>
        <v>0</v>
      </c>
      <c r="R2883" s="77">
        <f t="shared" si="379"/>
        <v>0</v>
      </c>
      <c r="T2883" s="77">
        <v>2872</v>
      </c>
    </row>
    <row r="2884" spans="1:20" s="5" customFormat="1" hidden="1" outlineLevel="1">
      <c r="A2884" s="29"/>
      <c r="B2884" s="606">
        <v>400</v>
      </c>
      <c r="C2884" s="617">
        <v>444</v>
      </c>
      <c r="D2884" s="549">
        <v>50</v>
      </c>
      <c r="E2884" s="529" t="s">
        <v>3660</v>
      </c>
      <c r="F2884" s="529" t="s">
        <v>3660</v>
      </c>
      <c r="G2884" s="904">
        <v>1880</v>
      </c>
      <c r="H2884" s="553" t="s">
        <v>13</v>
      </c>
      <c r="I2884" s="350"/>
      <c r="J2884" s="159">
        <v>0</v>
      </c>
      <c r="K2884" s="58">
        <v>0</v>
      </c>
      <c r="L2884" s="199">
        <f t="shared" si="382"/>
        <v>0</v>
      </c>
      <c r="M2884" s="200">
        <f t="shared" si="383"/>
        <v>0</v>
      </c>
      <c r="O2884" s="77" t="b">
        <f t="shared" si="376"/>
        <v>0</v>
      </c>
      <c r="P2884" s="77" t="b">
        <f t="shared" si="377"/>
        <v>0</v>
      </c>
      <c r="Q2884" s="77" t="b">
        <f t="shared" si="378"/>
        <v>0</v>
      </c>
      <c r="R2884" s="77">
        <f t="shared" si="379"/>
        <v>0</v>
      </c>
      <c r="T2884" s="77">
        <v>2873</v>
      </c>
    </row>
    <row r="2885" spans="1:20" s="5" customFormat="1" hidden="1" outlineLevel="1">
      <c r="A2885" s="29"/>
      <c r="B2885" s="606">
        <v>400</v>
      </c>
      <c r="C2885" s="617">
        <v>444</v>
      </c>
      <c r="D2885" s="549">
        <v>51</v>
      </c>
      <c r="E2885" s="529" t="s">
        <v>3661</v>
      </c>
      <c r="F2885" s="529" t="s">
        <v>3661</v>
      </c>
      <c r="G2885" s="904">
        <v>1500</v>
      </c>
      <c r="H2885" s="553" t="s">
        <v>13</v>
      </c>
      <c r="I2885" s="350"/>
      <c r="J2885" s="159">
        <v>0</v>
      </c>
      <c r="K2885" s="58">
        <v>0</v>
      </c>
      <c r="L2885" s="199">
        <f t="shared" si="382"/>
        <v>0</v>
      </c>
      <c r="M2885" s="200">
        <f t="shared" si="383"/>
        <v>0</v>
      </c>
      <c r="O2885" s="77" t="b">
        <f t="shared" si="376"/>
        <v>0</v>
      </c>
      <c r="P2885" s="77" t="b">
        <f t="shared" si="377"/>
        <v>0</v>
      </c>
      <c r="Q2885" s="77" t="b">
        <f t="shared" si="378"/>
        <v>0</v>
      </c>
      <c r="R2885" s="77">
        <f t="shared" si="379"/>
        <v>0</v>
      </c>
      <c r="T2885" s="77">
        <v>2874</v>
      </c>
    </row>
    <row r="2886" spans="1:20" s="5" customFormat="1" hidden="1" outlineLevel="1">
      <c r="A2886" s="29"/>
      <c r="B2886" s="606">
        <v>400</v>
      </c>
      <c r="C2886" s="617">
        <v>444</v>
      </c>
      <c r="D2886" s="549">
        <v>52</v>
      </c>
      <c r="E2886" s="529" t="s">
        <v>3662</v>
      </c>
      <c r="F2886" s="529" t="s">
        <v>3662</v>
      </c>
      <c r="G2886" s="904">
        <v>300</v>
      </c>
      <c r="H2886" s="553" t="s">
        <v>13</v>
      </c>
      <c r="I2886" s="350"/>
      <c r="J2886" s="159">
        <v>0</v>
      </c>
      <c r="K2886" s="58">
        <v>0</v>
      </c>
      <c r="L2886" s="199">
        <f t="shared" si="382"/>
        <v>0</v>
      </c>
      <c r="M2886" s="200">
        <f t="shared" si="383"/>
        <v>0</v>
      </c>
      <c r="O2886" s="77" t="b">
        <f t="shared" si="376"/>
        <v>0</v>
      </c>
      <c r="P2886" s="77" t="b">
        <f t="shared" si="377"/>
        <v>0</v>
      </c>
      <c r="Q2886" s="77" t="b">
        <f t="shared" si="378"/>
        <v>0</v>
      </c>
      <c r="R2886" s="77">
        <f t="shared" si="379"/>
        <v>0</v>
      </c>
      <c r="T2886" s="77">
        <v>2875</v>
      </c>
    </row>
    <row r="2887" spans="1:20" s="5" customFormat="1" hidden="1" outlineLevel="1">
      <c r="A2887" s="29"/>
      <c r="B2887" s="606">
        <v>400</v>
      </c>
      <c r="C2887" s="617">
        <v>444</v>
      </c>
      <c r="D2887" s="549">
        <v>53</v>
      </c>
      <c r="E2887" s="710" t="s">
        <v>3663</v>
      </c>
      <c r="F2887" s="710" t="s">
        <v>3663</v>
      </c>
      <c r="G2887" s="904">
        <v>1350</v>
      </c>
      <c r="H2887" s="553" t="s">
        <v>13</v>
      </c>
      <c r="I2887" s="350"/>
      <c r="J2887" s="159">
        <v>0</v>
      </c>
      <c r="K2887" s="58">
        <v>0</v>
      </c>
      <c r="L2887" s="199">
        <f t="shared" si="382"/>
        <v>0</v>
      </c>
      <c r="M2887" s="200">
        <f t="shared" si="383"/>
        <v>0</v>
      </c>
      <c r="O2887" s="77" t="b">
        <f t="shared" si="376"/>
        <v>0</v>
      </c>
      <c r="P2887" s="77" t="b">
        <f t="shared" si="377"/>
        <v>0</v>
      </c>
      <c r="Q2887" s="77" t="b">
        <f t="shared" si="378"/>
        <v>0</v>
      </c>
      <c r="R2887" s="77">
        <f t="shared" si="379"/>
        <v>0</v>
      </c>
      <c r="T2887" s="77">
        <v>2876</v>
      </c>
    </row>
    <row r="2888" spans="1:20" s="5" customFormat="1" hidden="1" outlineLevel="1">
      <c r="A2888" s="29"/>
      <c r="B2888" s="606">
        <v>400</v>
      </c>
      <c r="C2888" s="617">
        <v>444</v>
      </c>
      <c r="D2888" s="549">
        <v>54</v>
      </c>
      <c r="E2888" s="710" t="s">
        <v>3664</v>
      </c>
      <c r="F2888" s="710" t="s">
        <v>3664</v>
      </c>
      <c r="G2888" s="904">
        <v>450</v>
      </c>
      <c r="H2888" s="553" t="s">
        <v>13</v>
      </c>
      <c r="I2888" s="350"/>
      <c r="J2888" s="159">
        <v>0</v>
      </c>
      <c r="K2888" s="58">
        <v>0</v>
      </c>
      <c r="L2888" s="199">
        <f t="shared" si="382"/>
        <v>0</v>
      </c>
      <c r="M2888" s="200">
        <f t="shared" si="383"/>
        <v>0</v>
      </c>
      <c r="O2888" s="77" t="b">
        <f t="shared" si="376"/>
        <v>0</v>
      </c>
      <c r="P2888" s="77" t="b">
        <f t="shared" si="377"/>
        <v>0</v>
      </c>
      <c r="Q2888" s="77" t="b">
        <f t="shared" si="378"/>
        <v>0</v>
      </c>
      <c r="R2888" s="77">
        <f t="shared" si="379"/>
        <v>0</v>
      </c>
      <c r="T2888" s="77">
        <v>2877</v>
      </c>
    </row>
    <row r="2889" spans="1:20" s="5" customFormat="1" hidden="1" outlineLevel="1">
      <c r="A2889" s="29"/>
      <c r="B2889" s="606">
        <v>400</v>
      </c>
      <c r="C2889" s="617">
        <v>444</v>
      </c>
      <c r="D2889" s="549">
        <v>55</v>
      </c>
      <c r="E2889" s="710" t="s">
        <v>3665</v>
      </c>
      <c r="F2889" s="710" t="s">
        <v>3665</v>
      </c>
      <c r="G2889" s="904">
        <v>650</v>
      </c>
      <c r="H2889" s="553" t="s">
        <v>13</v>
      </c>
      <c r="I2889" s="350"/>
      <c r="J2889" s="159">
        <v>0</v>
      </c>
      <c r="K2889" s="58">
        <v>0</v>
      </c>
      <c r="L2889" s="199">
        <f t="shared" si="382"/>
        <v>0</v>
      </c>
      <c r="M2889" s="200">
        <f t="shared" si="383"/>
        <v>0</v>
      </c>
      <c r="O2889" s="77" t="b">
        <f t="shared" si="376"/>
        <v>0</v>
      </c>
      <c r="P2889" s="77" t="b">
        <f t="shared" si="377"/>
        <v>0</v>
      </c>
      <c r="Q2889" s="77" t="b">
        <f t="shared" si="378"/>
        <v>0</v>
      </c>
      <c r="R2889" s="77">
        <f t="shared" si="379"/>
        <v>0</v>
      </c>
      <c r="T2889" s="77">
        <v>2878</v>
      </c>
    </row>
    <row r="2890" spans="1:20" s="5" customFormat="1" hidden="1" outlineLevel="1">
      <c r="A2890" s="29"/>
      <c r="B2890" s="606">
        <v>400</v>
      </c>
      <c r="C2890" s="617">
        <v>444</v>
      </c>
      <c r="D2890" s="549">
        <v>56</v>
      </c>
      <c r="E2890" s="710" t="s">
        <v>3666</v>
      </c>
      <c r="F2890" s="710" t="s">
        <v>3666</v>
      </c>
      <c r="G2890" s="904">
        <v>600</v>
      </c>
      <c r="H2890" s="553" t="s">
        <v>13</v>
      </c>
      <c r="I2890" s="350"/>
      <c r="J2890" s="159">
        <v>0</v>
      </c>
      <c r="K2890" s="58">
        <v>0</v>
      </c>
      <c r="L2890" s="199">
        <f t="shared" si="382"/>
        <v>0</v>
      </c>
      <c r="M2890" s="200">
        <f t="shared" si="383"/>
        <v>0</v>
      </c>
      <c r="O2890" s="77" t="b">
        <f t="shared" si="376"/>
        <v>0</v>
      </c>
      <c r="P2890" s="77" t="b">
        <f t="shared" si="377"/>
        <v>0</v>
      </c>
      <c r="Q2890" s="77" t="b">
        <f t="shared" si="378"/>
        <v>0</v>
      </c>
      <c r="R2890" s="77">
        <f t="shared" si="379"/>
        <v>0</v>
      </c>
      <c r="T2890" s="77">
        <v>2879</v>
      </c>
    </row>
    <row r="2891" spans="1:20" s="5" customFormat="1" hidden="1" outlineLevel="1">
      <c r="A2891" s="29"/>
      <c r="B2891" s="606">
        <v>400</v>
      </c>
      <c r="C2891" s="617">
        <v>444</v>
      </c>
      <c r="D2891" s="549">
        <v>57</v>
      </c>
      <c r="E2891" s="529" t="s">
        <v>3667</v>
      </c>
      <c r="F2891" s="529" t="s">
        <v>3667</v>
      </c>
      <c r="G2891" s="904">
        <v>350</v>
      </c>
      <c r="H2891" s="553" t="s">
        <v>13</v>
      </c>
      <c r="I2891" s="350"/>
      <c r="J2891" s="159">
        <v>0</v>
      </c>
      <c r="K2891" s="58">
        <v>0</v>
      </c>
      <c r="L2891" s="199">
        <f t="shared" si="382"/>
        <v>0</v>
      </c>
      <c r="M2891" s="200">
        <f t="shared" si="383"/>
        <v>0</v>
      </c>
      <c r="O2891" s="77" t="b">
        <f t="shared" si="376"/>
        <v>0</v>
      </c>
      <c r="P2891" s="77" t="b">
        <f t="shared" si="377"/>
        <v>0</v>
      </c>
      <c r="Q2891" s="77" t="b">
        <f t="shared" si="378"/>
        <v>0</v>
      </c>
      <c r="R2891" s="77">
        <f t="shared" si="379"/>
        <v>0</v>
      </c>
      <c r="T2891" s="77">
        <v>2880</v>
      </c>
    </row>
    <row r="2892" spans="1:20" s="5" customFormat="1" hidden="1" outlineLevel="1">
      <c r="A2892" s="29"/>
      <c r="B2892" s="606">
        <v>400</v>
      </c>
      <c r="C2892" s="617">
        <v>444</v>
      </c>
      <c r="D2892" s="549">
        <v>58</v>
      </c>
      <c r="E2892" s="710" t="s">
        <v>3668</v>
      </c>
      <c r="F2892" s="710" t="s">
        <v>3668</v>
      </c>
      <c r="G2892" s="904">
        <v>8400</v>
      </c>
      <c r="H2892" s="553" t="s">
        <v>13</v>
      </c>
      <c r="I2892" s="350"/>
      <c r="J2892" s="159">
        <v>0</v>
      </c>
      <c r="K2892" s="58">
        <v>0</v>
      </c>
      <c r="L2892" s="199">
        <f t="shared" si="382"/>
        <v>0</v>
      </c>
      <c r="M2892" s="200">
        <f t="shared" si="383"/>
        <v>0</v>
      </c>
      <c r="O2892" s="77" t="b">
        <f t="shared" si="376"/>
        <v>0</v>
      </c>
      <c r="P2892" s="77" t="b">
        <f t="shared" si="377"/>
        <v>0</v>
      </c>
      <c r="Q2892" s="77" t="b">
        <f t="shared" si="378"/>
        <v>0</v>
      </c>
      <c r="R2892" s="77">
        <f t="shared" si="379"/>
        <v>0</v>
      </c>
      <c r="T2892" s="77">
        <v>2881</v>
      </c>
    </row>
    <row r="2893" spans="1:20" s="5" customFormat="1" hidden="1" outlineLevel="1">
      <c r="A2893" s="29"/>
      <c r="B2893" s="606">
        <v>400</v>
      </c>
      <c r="C2893" s="617">
        <v>444</v>
      </c>
      <c r="D2893" s="549">
        <v>59</v>
      </c>
      <c r="E2893" s="710" t="s">
        <v>3669</v>
      </c>
      <c r="F2893" s="710" t="s">
        <v>3669</v>
      </c>
      <c r="G2893" s="904">
        <v>1300</v>
      </c>
      <c r="H2893" s="553" t="s">
        <v>13</v>
      </c>
      <c r="I2893" s="350"/>
      <c r="J2893" s="159">
        <v>0</v>
      </c>
      <c r="K2893" s="58">
        <v>0</v>
      </c>
      <c r="L2893" s="199">
        <f t="shared" si="382"/>
        <v>0</v>
      </c>
      <c r="M2893" s="200">
        <f t="shared" si="383"/>
        <v>0</v>
      </c>
      <c r="O2893" s="77" t="b">
        <f t="shared" si="376"/>
        <v>0</v>
      </c>
      <c r="P2893" s="77" t="b">
        <f t="shared" si="377"/>
        <v>0</v>
      </c>
      <c r="Q2893" s="77" t="b">
        <f t="shared" si="378"/>
        <v>0</v>
      </c>
      <c r="R2893" s="77">
        <f t="shared" si="379"/>
        <v>0</v>
      </c>
      <c r="T2893" s="77">
        <v>2882</v>
      </c>
    </row>
    <row r="2894" spans="1:20" s="5" customFormat="1" hidden="1" outlineLevel="1">
      <c r="A2894" s="29"/>
      <c r="B2894" s="606">
        <v>400</v>
      </c>
      <c r="C2894" s="617">
        <v>444</v>
      </c>
      <c r="D2894" s="549">
        <v>60</v>
      </c>
      <c r="E2894" s="710" t="s">
        <v>3670</v>
      </c>
      <c r="F2894" s="710" t="s">
        <v>3670</v>
      </c>
      <c r="G2894" s="904">
        <v>500</v>
      </c>
      <c r="H2894" s="553" t="s">
        <v>13</v>
      </c>
      <c r="I2894" s="350"/>
      <c r="J2894" s="159">
        <v>0</v>
      </c>
      <c r="K2894" s="58">
        <v>0</v>
      </c>
      <c r="L2894" s="199">
        <f t="shared" si="382"/>
        <v>0</v>
      </c>
      <c r="M2894" s="200">
        <f t="shared" si="383"/>
        <v>0</v>
      </c>
      <c r="O2894" s="77" t="b">
        <f t="shared" si="376"/>
        <v>0</v>
      </c>
      <c r="P2894" s="77" t="b">
        <f t="shared" si="377"/>
        <v>0</v>
      </c>
      <c r="Q2894" s="77" t="b">
        <f t="shared" si="378"/>
        <v>0</v>
      </c>
      <c r="R2894" s="77">
        <f t="shared" si="379"/>
        <v>0</v>
      </c>
      <c r="T2894" s="77">
        <v>2883</v>
      </c>
    </row>
    <row r="2895" spans="1:20" s="5" customFormat="1" hidden="1" outlineLevel="1">
      <c r="A2895" s="29"/>
      <c r="B2895" s="606">
        <v>400</v>
      </c>
      <c r="C2895" s="617">
        <v>444</v>
      </c>
      <c r="D2895" s="549">
        <v>61</v>
      </c>
      <c r="E2895" s="529" t="s">
        <v>3671</v>
      </c>
      <c r="F2895" s="529" t="s">
        <v>3671</v>
      </c>
      <c r="G2895" s="904">
        <v>1780</v>
      </c>
      <c r="H2895" s="553" t="s">
        <v>13</v>
      </c>
      <c r="I2895" s="350"/>
      <c r="J2895" s="159">
        <v>0</v>
      </c>
      <c r="K2895" s="58">
        <v>0</v>
      </c>
      <c r="L2895" s="199">
        <f t="shared" si="382"/>
        <v>0</v>
      </c>
      <c r="M2895" s="200">
        <f t="shared" si="383"/>
        <v>0</v>
      </c>
      <c r="O2895" s="77" t="b">
        <f t="shared" si="376"/>
        <v>0</v>
      </c>
      <c r="P2895" s="77" t="b">
        <f t="shared" si="377"/>
        <v>0</v>
      </c>
      <c r="Q2895" s="77" t="b">
        <f t="shared" si="378"/>
        <v>0</v>
      </c>
      <c r="R2895" s="77">
        <f t="shared" si="379"/>
        <v>0</v>
      </c>
      <c r="T2895" s="77">
        <v>2884</v>
      </c>
    </row>
    <row r="2896" spans="1:20" s="5" customFormat="1" hidden="1" outlineLevel="1">
      <c r="A2896" s="29"/>
      <c r="B2896" s="606">
        <v>400</v>
      </c>
      <c r="C2896" s="617">
        <v>444</v>
      </c>
      <c r="D2896" s="549">
        <v>62</v>
      </c>
      <c r="E2896" s="529" t="s">
        <v>3672</v>
      </c>
      <c r="F2896" s="529" t="s">
        <v>3672</v>
      </c>
      <c r="G2896" s="904">
        <v>850</v>
      </c>
      <c r="H2896" s="553" t="s">
        <v>13</v>
      </c>
      <c r="I2896" s="350"/>
      <c r="J2896" s="159">
        <v>0</v>
      </c>
      <c r="K2896" s="58">
        <v>0</v>
      </c>
      <c r="L2896" s="199">
        <f t="shared" si="382"/>
        <v>0</v>
      </c>
      <c r="M2896" s="200">
        <f t="shared" si="383"/>
        <v>0</v>
      </c>
      <c r="O2896" s="77" t="b">
        <f t="shared" si="376"/>
        <v>0</v>
      </c>
      <c r="P2896" s="77" t="b">
        <f t="shared" si="377"/>
        <v>0</v>
      </c>
      <c r="Q2896" s="77" t="b">
        <f t="shared" si="378"/>
        <v>0</v>
      </c>
      <c r="R2896" s="77">
        <f t="shared" si="379"/>
        <v>0</v>
      </c>
      <c r="T2896" s="77">
        <v>2885</v>
      </c>
    </row>
    <row r="2897" spans="1:20" s="5" customFormat="1" hidden="1" outlineLevel="1">
      <c r="A2897" s="29"/>
      <c r="B2897" s="606">
        <v>400</v>
      </c>
      <c r="C2897" s="617">
        <v>444</v>
      </c>
      <c r="D2897" s="549">
        <v>63</v>
      </c>
      <c r="E2897" s="529" t="s">
        <v>3673</v>
      </c>
      <c r="F2897" s="529" t="s">
        <v>3673</v>
      </c>
      <c r="G2897" s="904">
        <v>1300</v>
      </c>
      <c r="H2897" s="553" t="s">
        <v>13</v>
      </c>
      <c r="I2897" s="350"/>
      <c r="J2897" s="159">
        <v>0</v>
      </c>
      <c r="K2897" s="58">
        <v>0</v>
      </c>
      <c r="L2897" s="199">
        <f t="shared" si="382"/>
        <v>0</v>
      </c>
      <c r="M2897" s="200">
        <f t="shared" si="383"/>
        <v>0</v>
      </c>
      <c r="O2897" s="77" t="b">
        <f t="shared" si="376"/>
        <v>0</v>
      </c>
      <c r="P2897" s="77" t="b">
        <f t="shared" si="377"/>
        <v>0</v>
      </c>
      <c r="Q2897" s="77" t="b">
        <f t="shared" si="378"/>
        <v>0</v>
      </c>
      <c r="R2897" s="77">
        <f t="shared" si="379"/>
        <v>0</v>
      </c>
      <c r="T2897" s="77">
        <v>2886</v>
      </c>
    </row>
    <row r="2898" spans="1:20" s="5" customFormat="1" hidden="1" outlineLevel="1">
      <c r="A2898" s="29"/>
      <c r="B2898" s="606">
        <v>400</v>
      </c>
      <c r="C2898" s="617">
        <v>444</v>
      </c>
      <c r="D2898" s="549">
        <v>64</v>
      </c>
      <c r="E2898" s="529" t="s">
        <v>3674</v>
      </c>
      <c r="F2898" s="529" t="s">
        <v>3674</v>
      </c>
      <c r="G2898" s="904">
        <v>350</v>
      </c>
      <c r="H2898" s="553" t="s">
        <v>13</v>
      </c>
      <c r="I2898" s="350"/>
      <c r="J2898" s="159">
        <v>0</v>
      </c>
      <c r="K2898" s="58">
        <v>0</v>
      </c>
      <c r="L2898" s="199">
        <f t="shared" si="382"/>
        <v>0</v>
      </c>
      <c r="M2898" s="200">
        <f t="shared" si="383"/>
        <v>0</v>
      </c>
      <c r="O2898" s="77" t="b">
        <f t="shared" si="376"/>
        <v>0</v>
      </c>
      <c r="P2898" s="77" t="b">
        <f t="shared" si="377"/>
        <v>0</v>
      </c>
      <c r="Q2898" s="77" t="b">
        <f t="shared" si="378"/>
        <v>0</v>
      </c>
      <c r="R2898" s="77">
        <f t="shared" si="379"/>
        <v>0</v>
      </c>
      <c r="T2898" s="77">
        <v>2887</v>
      </c>
    </row>
    <row r="2899" spans="1:20" s="5" customFormat="1" hidden="1" outlineLevel="1">
      <c r="A2899" s="29"/>
      <c r="B2899" s="606">
        <v>400</v>
      </c>
      <c r="C2899" s="617">
        <v>444</v>
      </c>
      <c r="D2899" s="549">
        <v>65</v>
      </c>
      <c r="E2899" s="529" t="s">
        <v>3675</v>
      </c>
      <c r="F2899" s="529" t="s">
        <v>3675</v>
      </c>
      <c r="G2899" s="904">
        <v>600</v>
      </c>
      <c r="H2899" s="553" t="s">
        <v>13</v>
      </c>
      <c r="I2899" s="350"/>
      <c r="J2899" s="159">
        <v>0</v>
      </c>
      <c r="K2899" s="58">
        <v>0</v>
      </c>
      <c r="L2899" s="199">
        <f t="shared" si="382"/>
        <v>0</v>
      </c>
      <c r="M2899" s="200">
        <f t="shared" si="383"/>
        <v>0</v>
      </c>
      <c r="O2899" s="77" t="b">
        <f t="shared" ref="O2899:O2962" si="384">ISBLANK(D2899)</f>
        <v>0</v>
      </c>
      <c r="P2899" s="77" t="b">
        <f t="shared" ref="P2899:P2962" si="385">ISBLANK(G2899)</f>
        <v>0</v>
      </c>
      <c r="Q2899" s="77" t="b">
        <f t="shared" ref="Q2899:Q2962" si="386">ISBLANK(M2899)</f>
        <v>0</v>
      </c>
      <c r="R2899" s="77">
        <f t="shared" ref="R2899:R2962" si="387">IF(AND(O2899=P2899,O2899=Q2899),,"!!!")</f>
        <v>0</v>
      </c>
      <c r="T2899" s="77">
        <v>2888</v>
      </c>
    </row>
    <row r="2900" spans="1:20" s="5" customFormat="1" hidden="1" outlineLevel="1">
      <c r="A2900" s="29"/>
      <c r="B2900" s="606">
        <v>400</v>
      </c>
      <c r="C2900" s="617">
        <v>444</v>
      </c>
      <c r="D2900" s="549">
        <v>66</v>
      </c>
      <c r="E2900" s="529" t="s">
        <v>3676</v>
      </c>
      <c r="F2900" s="529" t="s">
        <v>3676</v>
      </c>
      <c r="G2900" s="904">
        <v>130</v>
      </c>
      <c r="H2900" s="553" t="s">
        <v>13</v>
      </c>
      <c r="I2900" s="350"/>
      <c r="J2900" s="159">
        <v>0</v>
      </c>
      <c r="K2900" s="58">
        <v>0</v>
      </c>
      <c r="L2900" s="199">
        <f t="shared" si="382"/>
        <v>0</v>
      </c>
      <c r="M2900" s="200">
        <f t="shared" si="383"/>
        <v>0</v>
      </c>
      <c r="O2900" s="77" t="b">
        <f t="shared" si="384"/>
        <v>0</v>
      </c>
      <c r="P2900" s="77" t="b">
        <f t="shared" si="385"/>
        <v>0</v>
      </c>
      <c r="Q2900" s="77" t="b">
        <f t="shared" si="386"/>
        <v>0</v>
      </c>
      <c r="R2900" s="77">
        <f t="shared" si="387"/>
        <v>0</v>
      </c>
      <c r="T2900" s="77">
        <v>2889</v>
      </c>
    </row>
    <row r="2901" spans="1:20" s="5" customFormat="1" hidden="1" outlineLevel="1">
      <c r="A2901" s="29"/>
      <c r="B2901" s="606">
        <v>400</v>
      </c>
      <c r="C2901" s="617">
        <v>444</v>
      </c>
      <c r="D2901" s="549">
        <v>67</v>
      </c>
      <c r="E2901" s="529" t="s">
        <v>3677</v>
      </c>
      <c r="F2901" s="529" t="s">
        <v>3677</v>
      </c>
      <c r="G2901" s="904">
        <v>300</v>
      </c>
      <c r="H2901" s="553" t="s">
        <v>13</v>
      </c>
      <c r="I2901" s="350"/>
      <c r="J2901" s="159">
        <v>0</v>
      </c>
      <c r="K2901" s="58">
        <v>0</v>
      </c>
      <c r="L2901" s="199">
        <f t="shared" si="382"/>
        <v>0</v>
      </c>
      <c r="M2901" s="200">
        <f t="shared" si="383"/>
        <v>0</v>
      </c>
      <c r="O2901" s="77" t="b">
        <f t="shared" si="384"/>
        <v>0</v>
      </c>
      <c r="P2901" s="77" t="b">
        <f t="shared" si="385"/>
        <v>0</v>
      </c>
      <c r="Q2901" s="77" t="b">
        <f t="shared" si="386"/>
        <v>0</v>
      </c>
      <c r="R2901" s="77">
        <f t="shared" si="387"/>
        <v>0</v>
      </c>
      <c r="T2901" s="77">
        <v>2890</v>
      </c>
    </row>
    <row r="2902" spans="1:20" s="5" customFormat="1" hidden="1" outlineLevel="1">
      <c r="A2902" s="29"/>
      <c r="B2902" s="606">
        <v>400</v>
      </c>
      <c r="C2902" s="617">
        <v>444</v>
      </c>
      <c r="D2902" s="549">
        <v>68</v>
      </c>
      <c r="E2902" s="529" t="s">
        <v>3678</v>
      </c>
      <c r="F2902" s="529" t="s">
        <v>3678</v>
      </c>
      <c r="G2902" s="904">
        <v>130</v>
      </c>
      <c r="H2902" s="553" t="s">
        <v>13</v>
      </c>
      <c r="I2902" s="350"/>
      <c r="J2902" s="159">
        <v>0</v>
      </c>
      <c r="K2902" s="58">
        <v>0</v>
      </c>
      <c r="L2902" s="199">
        <f t="shared" si="382"/>
        <v>0</v>
      </c>
      <c r="M2902" s="200">
        <f t="shared" si="383"/>
        <v>0</v>
      </c>
      <c r="O2902" s="77" t="b">
        <f t="shared" si="384"/>
        <v>0</v>
      </c>
      <c r="P2902" s="77" t="b">
        <f t="shared" si="385"/>
        <v>0</v>
      </c>
      <c r="Q2902" s="77" t="b">
        <f t="shared" si="386"/>
        <v>0</v>
      </c>
      <c r="R2902" s="77">
        <f t="shared" si="387"/>
        <v>0</v>
      </c>
      <c r="T2902" s="77">
        <v>2891</v>
      </c>
    </row>
    <row r="2903" spans="1:20" s="5" customFormat="1" hidden="1" outlineLevel="1">
      <c r="A2903" s="29"/>
      <c r="B2903" s="606">
        <v>400</v>
      </c>
      <c r="C2903" s="617">
        <v>444</v>
      </c>
      <c r="D2903" s="549">
        <v>69</v>
      </c>
      <c r="E2903" s="529" t="s">
        <v>3679</v>
      </c>
      <c r="F2903" s="529" t="s">
        <v>3679</v>
      </c>
      <c r="G2903" s="904">
        <v>100</v>
      </c>
      <c r="H2903" s="553" t="s">
        <v>13</v>
      </c>
      <c r="I2903" s="350"/>
      <c r="J2903" s="159">
        <v>0</v>
      </c>
      <c r="K2903" s="58">
        <v>0</v>
      </c>
      <c r="L2903" s="199">
        <f t="shared" si="382"/>
        <v>0</v>
      </c>
      <c r="M2903" s="200">
        <f t="shared" si="383"/>
        <v>0</v>
      </c>
      <c r="O2903" s="77" t="b">
        <f t="shared" si="384"/>
        <v>0</v>
      </c>
      <c r="P2903" s="77" t="b">
        <f t="shared" si="385"/>
        <v>0</v>
      </c>
      <c r="Q2903" s="77" t="b">
        <f t="shared" si="386"/>
        <v>0</v>
      </c>
      <c r="R2903" s="77">
        <f t="shared" si="387"/>
        <v>0</v>
      </c>
      <c r="T2903" s="77">
        <v>2892</v>
      </c>
    </row>
    <row r="2904" spans="1:20" s="5" customFormat="1" hidden="1" outlineLevel="1">
      <c r="A2904" s="29"/>
      <c r="B2904" s="606">
        <v>400</v>
      </c>
      <c r="C2904" s="617">
        <v>444</v>
      </c>
      <c r="D2904" s="549">
        <v>70</v>
      </c>
      <c r="E2904" s="529" t="s">
        <v>3680</v>
      </c>
      <c r="F2904" s="529" t="s">
        <v>3680</v>
      </c>
      <c r="G2904" s="904">
        <v>1650</v>
      </c>
      <c r="H2904" s="553" t="s">
        <v>3681</v>
      </c>
      <c r="I2904" s="355"/>
      <c r="J2904" s="159">
        <v>0</v>
      </c>
      <c r="K2904" s="58">
        <v>0</v>
      </c>
      <c r="L2904" s="199">
        <f t="shared" si="382"/>
        <v>0</v>
      </c>
      <c r="M2904" s="200">
        <f t="shared" si="383"/>
        <v>0</v>
      </c>
      <c r="O2904" s="77" t="b">
        <f t="shared" si="384"/>
        <v>0</v>
      </c>
      <c r="P2904" s="77" t="b">
        <f t="shared" si="385"/>
        <v>0</v>
      </c>
      <c r="Q2904" s="77" t="b">
        <f t="shared" si="386"/>
        <v>0</v>
      </c>
      <c r="R2904" s="77">
        <f t="shared" si="387"/>
        <v>0</v>
      </c>
      <c r="T2904" s="77">
        <v>2893</v>
      </c>
    </row>
    <row r="2905" spans="1:20" s="5" customFormat="1" ht="22.5" hidden="1" outlineLevel="1">
      <c r="A2905" s="29"/>
      <c r="B2905" s="606">
        <v>400</v>
      </c>
      <c r="C2905" s="617">
        <v>444</v>
      </c>
      <c r="D2905" s="549">
        <v>71</v>
      </c>
      <c r="E2905" s="529" t="s">
        <v>3682</v>
      </c>
      <c r="F2905" s="529" t="s">
        <v>3683</v>
      </c>
      <c r="G2905" s="904">
        <v>8</v>
      </c>
      <c r="H2905" s="553" t="s">
        <v>3551</v>
      </c>
      <c r="I2905" s="355"/>
      <c r="J2905" s="159">
        <v>0</v>
      </c>
      <c r="K2905" s="58">
        <v>0</v>
      </c>
      <c r="L2905" s="199">
        <f t="shared" si="382"/>
        <v>0</v>
      </c>
      <c r="M2905" s="200">
        <f t="shared" si="383"/>
        <v>0</v>
      </c>
      <c r="O2905" s="77" t="b">
        <f t="shared" si="384"/>
        <v>0</v>
      </c>
      <c r="P2905" s="77" t="b">
        <f t="shared" si="385"/>
        <v>0</v>
      </c>
      <c r="Q2905" s="77" t="b">
        <f t="shared" si="386"/>
        <v>0</v>
      </c>
      <c r="R2905" s="77">
        <f t="shared" si="387"/>
        <v>0</v>
      </c>
      <c r="T2905" s="77">
        <v>2894</v>
      </c>
    </row>
    <row r="2906" spans="1:20" s="5" customFormat="1" ht="45" hidden="1" outlineLevel="1">
      <c r="A2906" s="29"/>
      <c r="B2906" s="606">
        <v>400</v>
      </c>
      <c r="C2906" s="617">
        <v>444</v>
      </c>
      <c r="D2906" s="549">
        <v>72</v>
      </c>
      <c r="E2906" s="682" t="s">
        <v>3684</v>
      </c>
      <c r="F2906" s="682" t="s">
        <v>3685</v>
      </c>
      <c r="G2906" s="940">
        <v>2</v>
      </c>
      <c r="H2906" s="553" t="s">
        <v>3551</v>
      </c>
      <c r="I2906" s="355"/>
      <c r="J2906" s="159">
        <v>0</v>
      </c>
      <c r="K2906" s="58">
        <v>0</v>
      </c>
      <c r="L2906" s="199">
        <f t="shared" si="382"/>
        <v>0</v>
      </c>
      <c r="M2906" s="200">
        <f t="shared" si="383"/>
        <v>0</v>
      </c>
      <c r="O2906" s="77" t="b">
        <f t="shared" si="384"/>
        <v>0</v>
      </c>
      <c r="P2906" s="77" t="b">
        <f t="shared" si="385"/>
        <v>0</v>
      </c>
      <c r="Q2906" s="77" t="b">
        <f t="shared" si="386"/>
        <v>0</v>
      </c>
      <c r="R2906" s="77">
        <f t="shared" si="387"/>
        <v>0</v>
      </c>
      <c r="T2906" s="77">
        <v>2895</v>
      </c>
    </row>
    <row r="2907" spans="1:20" s="5" customFormat="1" hidden="1" outlineLevel="1">
      <c r="A2907" s="29"/>
      <c r="B2907" s="606">
        <v>400</v>
      </c>
      <c r="C2907" s="617">
        <v>444</v>
      </c>
      <c r="D2907" s="549">
        <v>73</v>
      </c>
      <c r="E2907" s="682" t="s">
        <v>3686</v>
      </c>
      <c r="F2907" s="682" t="s">
        <v>3687</v>
      </c>
      <c r="G2907" s="940">
        <v>60</v>
      </c>
      <c r="H2907" s="553" t="s">
        <v>13</v>
      </c>
      <c r="I2907" s="355"/>
      <c r="J2907" s="159">
        <v>0</v>
      </c>
      <c r="K2907" s="58">
        <v>0</v>
      </c>
      <c r="L2907" s="199">
        <f t="shared" si="382"/>
        <v>0</v>
      </c>
      <c r="M2907" s="200">
        <f t="shared" si="383"/>
        <v>0</v>
      </c>
      <c r="O2907" s="77" t="b">
        <f t="shared" si="384"/>
        <v>0</v>
      </c>
      <c r="P2907" s="77" t="b">
        <f t="shared" si="385"/>
        <v>0</v>
      </c>
      <c r="Q2907" s="77" t="b">
        <f t="shared" si="386"/>
        <v>0</v>
      </c>
      <c r="R2907" s="77">
        <f t="shared" si="387"/>
        <v>0</v>
      </c>
      <c r="T2907" s="77">
        <v>2896</v>
      </c>
    </row>
    <row r="2908" spans="1:20" s="5" customFormat="1" hidden="1" outlineLevel="1">
      <c r="A2908" s="29"/>
      <c r="B2908" s="606">
        <v>400</v>
      </c>
      <c r="C2908" s="617">
        <v>444</v>
      </c>
      <c r="D2908" s="549">
        <v>74</v>
      </c>
      <c r="E2908" s="682" t="s">
        <v>3688</v>
      </c>
      <c r="F2908" s="682" t="s">
        <v>3689</v>
      </c>
      <c r="G2908" s="940">
        <v>75</v>
      </c>
      <c r="H2908" s="553" t="s">
        <v>13</v>
      </c>
      <c r="I2908" s="355"/>
      <c r="J2908" s="159">
        <v>0</v>
      </c>
      <c r="K2908" s="58">
        <v>0</v>
      </c>
      <c r="L2908" s="199">
        <f t="shared" si="382"/>
        <v>0</v>
      </c>
      <c r="M2908" s="200">
        <f t="shared" si="383"/>
        <v>0</v>
      </c>
      <c r="O2908" s="77" t="b">
        <f t="shared" si="384"/>
        <v>0</v>
      </c>
      <c r="P2908" s="77" t="b">
        <f t="shared" si="385"/>
        <v>0</v>
      </c>
      <c r="Q2908" s="77" t="b">
        <f t="shared" si="386"/>
        <v>0</v>
      </c>
      <c r="R2908" s="77">
        <f t="shared" si="387"/>
        <v>0</v>
      </c>
      <c r="T2908" s="77">
        <v>2897</v>
      </c>
    </row>
    <row r="2909" spans="1:20" s="5" customFormat="1" hidden="1" outlineLevel="1">
      <c r="A2909" s="29"/>
      <c r="B2909" s="606">
        <v>400</v>
      </c>
      <c r="C2909" s="617">
        <v>444</v>
      </c>
      <c r="D2909" s="549">
        <v>75</v>
      </c>
      <c r="E2909" s="682" t="s">
        <v>3690</v>
      </c>
      <c r="F2909" s="682" t="s">
        <v>3691</v>
      </c>
      <c r="G2909" s="940">
        <v>450</v>
      </c>
      <c r="H2909" s="553" t="s">
        <v>13</v>
      </c>
      <c r="I2909" s="355"/>
      <c r="J2909" s="159">
        <v>0</v>
      </c>
      <c r="K2909" s="58">
        <v>0</v>
      </c>
      <c r="L2909" s="199">
        <f t="shared" si="382"/>
        <v>0</v>
      </c>
      <c r="M2909" s="200">
        <f t="shared" si="383"/>
        <v>0</v>
      </c>
      <c r="O2909" s="77" t="b">
        <f t="shared" si="384"/>
        <v>0</v>
      </c>
      <c r="P2909" s="77" t="b">
        <f t="shared" si="385"/>
        <v>0</v>
      </c>
      <c r="Q2909" s="77" t="b">
        <f t="shared" si="386"/>
        <v>0</v>
      </c>
      <c r="R2909" s="77">
        <f t="shared" si="387"/>
        <v>0</v>
      </c>
      <c r="T2909" s="77">
        <v>2898</v>
      </c>
    </row>
    <row r="2910" spans="1:20" s="5" customFormat="1" hidden="1" outlineLevel="1">
      <c r="A2910" s="29"/>
      <c r="B2910" s="606">
        <v>400</v>
      </c>
      <c r="C2910" s="617">
        <v>444</v>
      </c>
      <c r="D2910" s="549">
        <v>76</v>
      </c>
      <c r="E2910" s="682" t="s">
        <v>3692</v>
      </c>
      <c r="F2910" s="682" t="s">
        <v>3691</v>
      </c>
      <c r="G2910" s="940">
        <v>55</v>
      </c>
      <c r="H2910" s="553" t="s">
        <v>13</v>
      </c>
      <c r="I2910" s="355"/>
      <c r="J2910" s="159">
        <v>0</v>
      </c>
      <c r="K2910" s="58">
        <v>0</v>
      </c>
      <c r="L2910" s="199">
        <f t="shared" si="382"/>
        <v>0</v>
      </c>
      <c r="M2910" s="200">
        <f t="shared" si="383"/>
        <v>0</v>
      </c>
      <c r="O2910" s="77" t="b">
        <f t="shared" si="384"/>
        <v>0</v>
      </c>
      <c r="P2910" s="77" t="b">
        <f t="shared" si="385"/>
        <v>0</v>
      </c>
      <c r="Q2910" s="77" t="b">
        <f t="shared" si="386"/>
        <v>0</v>
      </c>
      <c r="R2910" s="77">
        <f t="shared" si="387"/>
        <v>0</v>
      </c>
      <c r="T2910" s="77">
        <v>2899</v>
      </c>
    </row>
    <row r="2911" spans="1:20" s="5" customFormat="1" ht="22.5" hidden="1" outlineLevel="1">
      <c r="A2911" s="29"/>
      <c r="B2911" s="606">
        <v>400</v>
      </c>
      <c r="C2911" s="617">
        <v>444</v>
      </c>
      <c r="D2911" s="549">
        <v>77</v>
      </c>
      <c r="E2911" s="682" t="s">
        <v>3693</v>
      </c>
      <c r="F2911" s="682" t="s">
        <v>3694</v>
      </c>
      <c r="G2911" s="940">
        <v>2510</v>
      </c>
      <c r="H2911" s="553" t="s">
        <v>13</v>
      </c>
      <c r="I2911" s="355"/>
      <c r="J2911" s="159">
        <v>0</v>
      </c>
      <c r="K2911" s="58">
        <v>0</v>
      </c>
      <c r="L2911" s="199">
        <f t="shared" ref="L2911:L2940" si="388">J2911+K2911</f>
        <v>0</v>
      </c>
      <c r="M2911" s="200">
        <f t="shared" ref="M2911:M2940" si="389">L2911*(G2911+I2911)</f>
        <v>0</v>
      </c>
      <c r="O2911" s="77" t="b">
        <f t="shared" si="384"/>
        <v>0</v>
      </c>
      <c r="P2911" s="77" t="b">
        <f t="shared" si="385"/>
        <v>0</v>
      </c>
      <c r="Q2911" s="77" t="b">
        <f t="shared" si="386"/>
        <v>0</v>
      </c>
      <c r="R2911" s="77">
        <f t="shared" si="387"/>
        <v>0</v>
      </c>
      <c r="T2911" s="77">
        <v>2900</v>
      </c>
    </row>
    <row r="2912" spans="1:20" s="5" customFormat="1" hidden="1" outlineLevel="1">
      <c r="A2912" s="29"/>
      <c r="B2912" s="606">
        <v>400</v>
      </c>
      <c r="C2912" s="617">
        <v>444</v>
      </c>
      <c r="D2912" s="549">
        <v>78</v>
      </c>
      <c r="E2912" s="682" t="s">
        <v>3695</v>
      </c>
      <c r="F2912" s="682" t="s">
        <v>3696</v>
      </c>
      <c r="G2912" s="940">
        <v>1</v>
      </c>
      <c r="H2912" s="553" t="s">
        <v>3697</v>
      </c>
      <c r="I2912" s="355"/>
      <c r="J2912" s="159">
        <v>0</v>
      </c>
      <c r="K2912" s="58">
        <v>0</v>
      </c>
      <c r="L2912" s="199">
        <f t="shared" si="388"/>
        <v>0</v>
      </c>
      <c r="M2912" s="200">
        <f t="shared" si="389"/>
        <v>0</v>
      </c>
      <c r="O2912" s="77" t="b">
        <f t="shared" si="384"/>
        <v>0</v>
      </c>
      <c r="P2912" s="77" t="b">
        <f t="shared" si="385"/>
        <v>0</v>
      </c>
      <c r="Q2912" s="77" t="b">
        <f t="shared" si="386"/>
        <v>0</v>
      </c>
      <c r="R2912" s="77">
        <f t="shared" si="387"/>
        <v>0</v>
      </c>
      <c r="T2912" s="77">
        <v>2901</v>
      </c>
    </row>
    <row r="2913" spans="1:20" s="5" customFormat="1" ht="22.5" hidden="1" outlineLevel="1">
      <c r="A2913" s="29"/>
      <c r="B2913" s="606">
        <v>400</v>
      </c>
      <c r="C2913" s="617">
        <v>444</v>
      </c>
      <c r="D2913" s="549">
        <v>79</v>
      </c>
      <c r="E2913" s="682" t="s">
        <v>3698</v>
      </c>
      <c r="F2913" s="682" t="s">
        <v>3699</v>
      </c>
      <c r="G2913" s="940">
        <v>1</v>
      </c>
      <c r="H2913" s="553" t="s">
        <v>3697</v>
      </c>
      <c r="I2913" s="355"/>
      <c r="J2913" s="159">
        <v>0</v>
      </c>
      <c r="K2913" s="58">
        <v>0</v>
      </c>
      <c r="L2913" s="199">
        <f t="shared" si="388"/>
        <v>0</v>
      </c>
      <c r="M2913" s="200">
        <f t="shared" si="389"/>
        <v>0</v>
      </c>
      <c r="O2913" s="77" t="b">
        <f t="shared" si="384"/>
        <v>0</v>
      </c>
      <c r="P2913" s="77" t="b">
        <f t="shared" si="385"/>
        <v>0</v>
      </c>
      <c r="Q2913" s="77" t="b">
        <f t="shared" si="386"/>
        <v>0</v>
      </c>
      <c r="R2913" s="77">
        <f t="shared" si="387"/>
        <v>0</v>
      </c>
      <c r="T2913" s="77">
        <v>2902</v>
      </c>
    </row>
    <row r="2914" spans="1:20" s="5" customFormat="1" ht="33.75" hidden="1" outlineLevel="1">
      <c r="A2914" s="29"/>
      <c r="B2914" s="606">
        <v>400</v>
      </c>
      <c r="C2914" s="617">
        <v>444</v>
      </c>
      <c r="D2914" s="549">
        <v>80</v>
      </c>
      <c r="E2914" s="682" t="s">
        <v>3700</v>
      </c>
      <c r="F2914" s="682" t="s">
        <v>3701</v>
      </c>
      <c r="G2914" s="940">
        <v>1</v>
      </c>
      <c r="H2914" s="553" t="s">
        <v>3697</v>
      </c>
      <c r="I2914" s="350"/>
      <c r="J2914" s="159">
        <v>0</v>
      </c>
      <c r="K2914" s="58">
        <v>0</v>
      </c>
      <c r="L2914" s="199">
        <f t="shared" si="388"/>
        <v>0</v>
      </c>
      <c r="M2914" s="200">
        <f t="shared" si="389"/>
        <v>0</v>
      </c>
      <c r="O2914" s="77" t="b">
        <f t="shared" si="384"/>
        <v>0</v>
      </c>
      <c r="P2914" s="77" t="b">
        <f t="shared" si="385"/>
        <v>0</v>
      </c>
      <c r="Q2914" s="77" t="b">
        <f t="shared" si="386"/>
        <v>0</v>
      </c>
      <c r="R2914" s="77">
        <f t="shared" si="387"/>
        <v>0</v>
      </c>
      <c r="T2914" s="77">
        <v>2903</v>
      </c>
    </row>
    <row r="2915" spans="1:20" s="5" customFormat="1" ht="33.75" hidden="1" outlineLevel="1">
      <c r="A2915" s="29"/>
      <c r="B2915" s="606">
        <v>400</v>
      </c>
      <c r="C2915" s="617">
        <v>444</v>
      </c>
      <c r="D2915" s="549">
        <v>81</v>
      </c>
      <c r="E2915" s="682" t="s">
        <v>3702</v>
      </c>
      <c r="F2915" s="682" t="s">
        <v>3703</v>
      </c>
      <c r="G2915" s="940">
        <v>13</v>
      </c>
      <c r="H2915" s="553" t="s">
        <v>3551</v>
      </c>
      <c r="I2915" s="350"/>
      <c r="J2915" s="159">
        <v>0</v>
      </c>
      <c r="K2915" s="58">
        <v>0</v>
      </c>
      <c r="L2915" s="199">
        <f t="shared" si="388"/>
        <v>0</v>
      </c>
      <c r="M2915" s="200">
        <f t="shared" si="389"/>
        <v>0</v>
      </c>
      <c r="O2915" s="77" t="b">
        <f t="shared" si="384"/>
        <v>0</v>
      </c>
      <c r="P2915" s="77" t="b">
        <f t="shared" si="385"/>
        <v>0</v>
      </c>
      <c r="Q2915" s="77" t="b">
        <f t="shared" si="386"/>
        <v>0</v>
      </c>
      <c r="R2915" s="77">
        <f t="shared" si="387"/>
        <v>0</v>
      </c>
      <c r="T2915" s="77">
        <v>2904</v>
      </c>
    </row>
    <row r="2916" spans="1:20" s="5" customFormat="1" ht="22.5" hidden="1" outlineLevel="1">
      <c r="A2916" s="29"/>
      <c r="B2916" s="606">
        <v>400</v>
      </c>
      <c r="C2916" s="617">
        <v>444</v>
      </c>
      <c r="D2916" s="549">
        <v>82</v>
      </c>
      <c r="E2916" s="529" t="s">
        <v>3704</v>
      </c>
      <c r="F2916" s="529" t="s">
        <v>3705</v>
      </c>
      <c r="G2916" s="904">
        <v>3</v>
      </c>
      <c r="H2916" s="553" t="s">
        <v>3551</v>
      </c>
      <c r="I2916" s="350"/>
      <c r="J2916" s="159">
        <v>0</v>
      </c>
      <c r="K2916" s="58">
        <v>0</v>
      </c>
      <c r="L2916" s="199">
        <f t="shared" si="388"/>
        <v>0</v>
      </c>
      <c r="M2916" s="200">
        <f t="shared" si="389"/>
        <v>0</v>
      </c>
      <c r="O2916" s="77" t="b">
        <f t="shared" si="384"/>
        <v>0</v>
      </c>
      <c r="P2916" s="77" t="b">
        <f t="shared" si="385"/>
        <v>0</v>
      </c>
      <c r="Q2916" s="77" t="b">
        <f t="shared" si="386"/>
        <v>0</v>
      </c>
      <c r="R2916" s="77">
        <f t="shared" si="387"/>
        <v>0</v>
      </c>
      <c r="T2916" s="77">
        <v>2905</v>
      </c>
    </row>
    <row r="2917" spans="1:20" s="5" customFormat="1" hidden="1" outlineLevel="1">
      <c r="A2917" s="29"/>
      <c r="B2917" s="606">
        <v>400</v>
      </c>
      <c r="C2917" s="617">
        <v>444</v>
      </c>
      <c r="D2917" s="549">
        <v>83</v>
      </c>
      <c r="E2917" s="529" t="s">
        <v>3706</v>
      </c>
      <c r="F2917" s="529" t="s">
        <v>3707</v>
      </c>
      <c r="G2917" s="904">
        <v>1</v>
      </c>
      <c r="H2917" s="553" t="s">
        <v>3697</v>
      </c>
      <c r="I2917" s="350"/>
      <c r="J2917" s="159">
        <v>0</v>
      </c>
      <c r="K2917" s="58">
        <v>0</v>
      </c>
      <c r="L2917" s="199">
        <f t="shared" si="388"/>
        <v>0</v>
      </c>
      <c r="M2917" s="200">
        <f t="shared" si="389"/>
        <v>0</v>
      </c>
      <c r="O2917" s="77" t="b">
        <f t="shared" si="384"/>
        <v>0</v>
      </c>
      <c r="P2917" s="77" t="b">
        <f t="shared" si="385"/>
        <v>0</v>
      </c>
      <c r="Q2917" s="77" t="b">
        <f t="shared" si="386"/>
        <v>0</v>
      </c>
      <c r="R2917" s="77">
        <f t="shared" si="387"/>
        <v>0</v>
      </c>
      <c r="T2917" s="77">
        <v>2906</v>
      </c>
    </row>
    <row r="2918" spans="1:20" s="5" customFormat="1" hidden="1" outlineLevel="1">
      <c r="A2918" s="29"/>
      <c r="B2918" s="606">
        <v>400</v>
      </c>
      <c r="C2918" s="617">
        <v>444</v>
      </c>
      <c r="D2918" s="549">
        <v>84</v>
      </c>
      <c r="E2918" s="529" t="s">
        <v>3708</v>
      </c>
      <c r="F2918" s="529" t="s">
        <v>3709</v>
      </c>
      <c r="G2918" s="904">
        <v>31</v>
      </c>
      <c r="H2918" s="553" t="s">
        <v>3551</v>
      </c>
      <c r="I2918" s="350"/>
      <c r="J2918" s="159">
        <v>0</v>
      </c>
      <c r="K2918" s="58">
        <v>0</v>
      </c>
      <c r="L2918" s="199">
        <f t="shared" si="388"/>
        <v>0</v>
      </c>
      <c r="M2918" s="200">
        <f t="shared" si="389"/>
        <v>0</v>
      </c>
      <c r="O2918" s="77" t="b">
        <f t="shared" si="384"/>
        <v>0</v>
      </c>
      <c r="P2918" s="77" t="b">
        <f t="shared" si="385"/>
        <v>0</v>
      </c>
      <c r="Q2918" s="77" t="b">
        <f t="shared" si="386"/>
        <v>0</v>
      </c>
      <c r="R2918" s="77">
        <f t="shared" si="387"/>
        <v>0</v>
      </c>
      <c r="T2918" s="77">
        <v>2907</v>
      </c>
    </row>
    <row r="2919" spans="1:20" s="5" customFormat="1" hidden="1" outlineLevel="1">
      <c r="A2919" s="29"/>
      <c r="B2919" s="606">
        <v>400</v>
      </c>
      <c r="C2919" s="617">
        <v>444</v>
      </c>
      <c r="D2919" s="549">
        <v>85</v>
      </c>
      <c r="E2919" s="529" t="s">
        <v>3710</v>
      </c>
      <c r="F2919" s="529" t="s">
        <v>3710</v>
      </c>
      <c r="G2919" s="904">
        <v>60</v>
      </c>
      <c r="H2919" s="553" t="s">
        <v>3551</v>
      </c>
      <c r="I2919" s="350"/>
      <c r="J2919" s="159">
        <v>0</v>
      </c>
      <c r="K2919" s="58">
        <v>0</v>
      </c>
      <c r="L2919" s="199">
        <f t="shared" si="388"/>
        <v>0</v>
      </c>
      <c r="M2919" s="200">
        <f t="shared" si="389"/>
        <v>0</v>
      </c>
      <c r="O2919" s="77" t="b">
        <f t="shared" si="384"/>
        <v>0</v>
      </c>
      <c r="P2919" s="77" t="b">
        <f t="shared" si="385"/>
        <v>0</v>
      </c>
      <c r="Q2919" s="77" t="b">
        <f t="shared" si="386"/>
        <v>0</v>
      </c>
      <c r="R2919" s="77">
        <f t="shared" si="387"/>
        <v>0</v>
      </c>
      <c r="T2919" s="77">
        <v>2908</v>
      </c>
    </row>
    <row r="2920" spans="1:20" s="5" customFormat="1" hidden="1" outlineLevel="1">
      <c r="A2920" s="29"/>
      <c r="B2920" s="606">
        <v>400</v>
      </c>
      <c r="C2920" s="617">
        <v>444</v>
      </c>
      <c r="D2920" s="549">
        <v>86</v>
      </c>
      <c r="E2920" s="529" t="s">
        <v>3711</v>
      </c>
      <c r="F2920" s="529" t="s">
        <v>3712</v>
      </c>
      <c r="G2920" s="904">
        <v>1</v>
      </c>
      <c r="H2920" s="553" t="s">
        <v>3551</v>
      </c>
      <c r="I2920" s="350"/>
      <c r="J2920" s="159">
        <v>0</v>
      </c>
      <c r="K2920" s="58">
        <v>0</v>
      </c>
      <c r="L2920" s="199">
        <f t="shared" si="388"/>
        <v>0</v>
      </c>
      <c r="M2920" s="200">
        <f t="shared" si="389"/>
        <v>0</v>
      </c>
      <c r="O2920" s="77" t="b">
        <f t="shared" si="384"/>
        <v>0</v>
      </c>
      <c r="P2920" s="77" t="b">
        <f t="shared" si="385"/>
        <v>0</v>
      </c>
      <c r="Q2920" s="77" t="b">
        <f t="shared" si="386"/>
        <v>0</v>
      </c>
      <c r="R2920" s="77">
        <f t="shared" si="387"/>
        <v>0</v>
      </c>
      <c r="T2920" s="77">
        <v>2909</v>
      </c>
    </row>
    <row r="2921" spans="1:20" s="5" customFormat="1" ht="22.5" hidden="1" outlineLevel="1">
      <c r="A2921" s="29"/>
      <c r="B2921" s="606">
        <v>400</v>
      </c>
      <c r="C2921" s="617">
        <v>444</v>
      </c>
      <c r="D2921" s="549">
        <v>87</v>
      </c>
      <c r="E2921" s="529" t="s">
        <v>3713</v>
      </c>
      <c r="F2921" s="529" t="s">
        <v>3714</v>
      </c>
      <c r="G2921" s="904">
        <v>140</v>
      </c>
      <c r="H2921" s="553" t="s">
        <v>13</v>
      </c>
      <c r="I2921" s="350"/>
      <c r="J2921" s="159">
        <v>0</v>
      </c>
      <c r="K2921" s="58">
        <v>0</v>
      </c>
      <c r="L2921" s="199">
        <f t="shared" si="388"/>
        <v>0</v>
      </c>
      <c r="M2921" s="200">
        <f t="shared" si="389"/>
        <v>0</v>
      </c>
      <c r="O2921" s="77" t="b">
        <f t="shared" si="384"/>
        <v>0</v>
      </c>
      <c r="P2921" s="77" t="b">
        <f t="shared" si="385"/>
        <v>0</v>
      </c>
      <c r="Q2921" s="77" t="b">
        <f t="shared" si="386"/>
        <v>0</v>
      </c>
      <c r="R2921" s="77">
        <f t="shared" si="387"/>
        <v>0</v>
      </c>
      <c r="T2921" s="77">
        <v>2910</v>
      </c>
    </row>
    <row r="2922" spans="1:20" s="5" customFormat="1" hidden="1" outlineLevel="1">
      <c r="A2922" s="29"/>
      <c r="B2922" s="606">
        <v>400</v>
      </c>
      <c r="C2922" s="617">
        <v>444</v>
      </c>
      <c r="D2922" s="549">
        <v>88</v>
      </c>
      <c r="E2922" s="529" t="s">
        <v>3715</v>
      </c>
      <c r="F2922" s="529" t="s">
        <v>3716</v>
      </c>
      <c r="G2922" s="904">
        <v>190</v>
      </c>
      <c r="H2922" s="553" t="s">
        <v>3551</v>
      </c>
      <c r="I2922" s="350"/>
      <c r="J2922" s="159">
        <v>0</v>
      </c>
      <c r="K2922" s="58">
        <v>0</v>
      </c>
      <c r="L2922" s="199">
        <f t="shared" si="388"/>
        <v>0</v>
      </c>
      <c r="M2922" s="200">
        <f t="shared" si="389"/>
        <v>0</v>
      </c>
      <c r="O2922" s="77" t="b">
        <f t="shared" si="384"/>
        <v>0</v>
      </c>
      <c r="P2922" s="77" t="b">
        <f t="shared" si="385"/>
        <v>0</v>
      </c>
      <c r="Q2922" s="77" t="b">
        <f t="shared" si="386"/>
        <v>0</v>
      </c>
      <c r="R2922" s="77">
        <f t="shared" si="387"/>
        <v>0</v>
      </c>
      <c r="T2922" s="77">
        <v>2911</v>
      </c>
    </row>
    <row r="2923" spans="1:20" s="5" customFormat="1" hidden="1" outlineLevel="1">
      <c r="A2923" s="29"/>
      <c r="B2923" s="606">
        <v>400</v>
      </c>
      <c r="C2923" s="617">
        <v>444</v>
      </c>
      <c r="D2923" s="549">
        <v>89</v>
      </c>
      <c r="E2923" s="529" t="s">
        <v>3717</v>
      </c>
      <c r="F2923" s="529" t="s">
        <v>3718</v>
      </c>
      <c r="G2923" s="904">
        <v>172</v>
      </c>
      <c r="H2923" s="553" t="s">
        <v>3551</v>
      </c>
      <c r="I2923" s="350"/>
      <c r="J2923" s="159">
        <v>0</v>
      </c>
      <c r="K2923" s="58">
        <v>0</v>
      </c>
      <c r="L2923" s="199">
        <f t="shared" si="388"/>
        <v>0</v>
      </c>
      <c r="M2923" s="200">
        <f t="shared" si="389"/>
        <v>0</v>
      </c>
      <c r="O2923" s="77" t="b">
        <f t="shared" si="384"/>
        <v>0</v>
      </c>
      <c r="P2923" s="77" t="b">
        <f t="shared" si="385"/>
        <v>0</v>
      </c>
      <c r="Q2923" s="77" t="b">
        <f t="shared" si="386"/>
        <v>0</v>
      </c>
      <c r="R2923" s="77">
        <f t="shared" si="387"/>
        <v>0</v>
      </c>
      <c r="T2923" s="77">
        <v>2912</v>
      </c>
    </row>
    <row r="2924" spans="1:20" s="5" customFormat="1" hidden="1" outlineLevel="1">
      <c r="A2924" s="29"/>
      <c r="B2924" s="606">
        <v>400</v>
      </c>
      <c r="C2924" s="617">
        <v>444</v>
      </c>
      <c r="D2924" s="549">
        <v>90</v>
      </c>
      <c r="E2924" s="529" t="s">
        <v>3719</v>
      </c>
      <c r="F2924" s="529" t="s">
        <v>3720</v>
      </c>
      <c r="G2924" s="904">
        <v>35</v>
      </c>
      <c r="H2924" s="553" t="s">
        <v>3551</v>
      </c>
      <c r="I2924" s="350"/>
      <c r="J2924" s="159">
        <v>0</v>
      </c>
      <c r="K2924" s="58">
        <v>0</v>
      </c>
      <c r="L2924" s="199">
        <f t="shared" si="388"/>
        <v>0</v>
      </c>
      <c r="M2924" s="200">
        <f t="shared" si="389"/>
        <v>0</v>
      </c>
      <c r="O2924" s="77" t="b">
        <f t="shared" si="384"/>
        <v>0</v>
      </c>
      <c r="P2924" s="77" t="b">
        <f t="shared" si="385"/>
        <v>0</v>
      </c>
      <c r="Q2924" s="77" t="b">
        <f t="shared" si="386"/>
        <v>0</v>
      </c>
      <c r="R2924" s="77">
        <f t="shared" si="387"/>
        <v>0</v>
      </c>
      <c r="T2924" s="77">
        <v>2913</v>
      </c>
    </row>
    <row r="2925" spans="1:20" s="5" customFormat="1" hidden="1" outlineLevel="1">
      <c r="A2925" s="29"/>
      <c r="B2925" s="606">
        <v>400</v>
      </c>
      <c r="C2925" s="617">
        <v>444</v>
      </c>
      <c r="D2925" s="549">
        <v>91</v>
      </c>
      <c r="E2925" s="529" t="s">
        <v>3721</v>
      </c>
      <c r="F2925" s="529" t="s">
        <v>3722</v>
      </c>
      <c r="G2925" s="904">
        <v>215</v>
      </c>
      <c r="H2925" s="553" t="s">
        <v>3551</v>
      </c>
      <c r="I2925" s="350"/>
      <c r="J2925" s="159">
        <v>0</v>
      </c>
      <c r="K2925" s="58">
        <v>0</v>
      </c>
      <c r="L2925" s="199">
        <f t="shared" si="388"/>
        <v>0</v>
      </c>
      <c r="M2925" s="200">
        <f t="shared" si="389"/>
        <v>0</v>
      </c>
      <c r="O2925" s="77" t="b">
        <f t="shared" si="384"/>
        <v>0</v>
      </c>
      <c r="P2925" s="77" t="b">
        <f t="shared" si="385"/>
        <v>0</v>
      </c>
      <c r="Q2925" s="77" t="b">
        <f t="shared" si="386"/>
        <v>0</v>
      </c>
      <c r="R2925" s="77">
        <f t="shared" si="387"/>
        <v>0</v>
      </c>
      <c r="T2925" s="77">
        <v>2914</v>
      </c>
    </row>
    <row r="2926" spans="1:20" s="5" customFormat="1" hidden="1" outlineLevel="1">
      <c r="A2926" s="29"/>
      <c r="B2926" s="606">
        <v>400</v>
      </c>
      <c r="C2926" s="617">
        <v>444</v>
      </c>
      <c r="D2926" s="549">
        <v>92</v>
      </c>
      <c r="E2926" s="529" t="s">
        <v>3723</v>
      </c>
      <c r="F2926" s="529" t="s">
        <v>3724</v>
      </c>
      <c r="G2926" s="904">
        <v>170</v>
      </c>
      <c r="H2926" s="553" t="s">
        <v>3551</v>
      </c>
      <c r="I2926" s="350"/>
      <c r="J2926" s="159">
        <v>0</v>
      </c>
      <c r="K2926" s="58">
        <v>0</v>
      </c>
      <c r="L2926" s="199">
        <f t="shared" si="388"/>
        <v>0</v>
      </c>
      <c r="M2926" s="200">
        <f t="shared" si="389"/>
        <v>0</v>
      </c>
      <c r="O2926" s="77" t="b">
        <f t="shared" si="384"/>
        <v>0</v>
      </c>
      <c r="P2926" s="77" t="b">
        <f t="shared" si="385"/>
        <v>0</v>
      </c>
      <c r="Q2926" s="77" t="b">
        <f t="shared" si="386"/>
        <v>0</v>
      </c>
      <c r="R2926" s="77">
        <f t="shared" si="387"/>
        <v>0</v>
      </c>
      <c r="T2926" s="77">
        <v>2915</v>
      </c>
    </row>
    <row r="2927" spans="1:20" s="5" customFormat="1" hidden="1" outlineLevel="1">
      <c r="A2927" s="29"/>
      <c r="B2927" s="606">
        <v>400</v>
      </c>
      <c r="C2927" s="617">
        <v>444</v>
      </c>
      <c r="D2927" s="549">
        <v>93</v>
      </c>
      <c r="E2927" s="529" t="s">
        <v>3725</v>
      </c>
      <c r="F2927" s="529" t="s">
        <v>3726</v>
      </c>
      <c r="G2927" s="904">
        <v>75</v>
      </c>
      <c r="H2927" s="553" t="s">
        <v>3551</v>
      </c>
      <c r="I2927" s="350"/>
      <c r="J2927" s="159">
        <v>0</v>
      </c>
      <c r="K2927" s="58">
        <v>0</v>
      </c>
      <c r="L2927" s="199">
        <f t="shared" si="388"/>
        <v>0</v>
      </c>
      <c r="M2927" s="200">
        <f t="shared" si="389"/>
        <v>0</v>
      </c>
      <c r="O2927" s="77" t="b">
        <f t="shared" si="384"/>
        <v>0</v>
      </c>
      <c r="P2927" s="77" t="b">
        <f t="shared" si="385"/>
        <v>0</v>
      </c>
      <c r="Q2927" s="77" t="b">
        <f t="shared" si="386"/>
        <v>0</v>
      </c>
      <c r="R2927" s="77">
        <f t="shared" si="387"/>
        <v>0</v>
      </c>
      <c r="T2927" s="77">
        <v>2916</v>
      </c>
    </row>
    <row r="2928" spans="1:20" s="5" customFormat="1" hidden="1" outlineLevel="1">
      <c r="A2928" s="29"/>
      <c r="B2928" s="606">
        <v>400</v>
      </c>
      <c r="C2928" s="617">
        <v>444</v>
      </c>
      <c r="D2928" s="549">
        <v>94</v>
      </c>
      <c r="E2928" s="529" t="s">
        <v>3727</v>
      </c>
      <c r="F2928" s="529" t="s">
        <v>3728</v>
      </c>
      <c r="G2928" s="904">
        <v>9</v>
      </c>
      <c r="H2928" s="553" t="s">
        <v>3551</v>
      </c>
      <c r="I2928" s="350"/>
      <c r="J2928" s="159">
        <v>0</v>
      </c>
      <c r="K2928" s="58">
        <v>0</v>
      </c>
      <c r="L2928" s="199">
        <f t="shared" si="388"/>
        <v>0</v>
      </c>
      <c r="M2928" s="200">
        <f t="shared" si="389"/>
        <v>0</v>
      </c>
      <c r="O2928" s="77" t="b">
        <f t="shared" si="384"/>
        <v>0</v>
      </c>
      <c r="P2928" s="77" t="b">
        <f t="shared" si="385"/>
        <v>0</v>
      </c>
      <c r="Q2928" s="77" t="b">
        <f t="shared" si="386"/>
        <v>0</v>
      </c>
      <c r="R2928" s="77">
        <f t="shared" si="387"/>
        <v>0</v>
      </c>
      <c r="T2928" s="77">
        <v>2917</v>
      </c>
    </row>
    <row r="2929" spans="1:20" s="5" customFormat="1" hidden="1" outlineLevel="1">
      <c r="A2929" s="29"/>
      <c r="B2929" s="606">
        <v>400</v>
      </c>
      <c r="C2929" s="617">
        <v>444</v>
      </c>
      <c r="D2929" s="549">
        <v>95</v>
      </c>
      <c r="E2929" s="529" t="s">
        <v>3729</v>
      </c>
      <c r="F2929" s="529" t="s">
        <v>3730</v>
      </c>
      <c r="G2929" s="904">
        <v>270</v>
      </c>
      <c r="H2929" s="553" t="s">
        <v>3551</v>
      </c>
      <c r="I2929" s="350"/>
      <c r="J2929" s="159">
        <v>0</v>
      </c>
      <c r="K2929" s="58">
        <v>0</v>
      </c>
      <c r="L2929" s="199">
        <f t="shared" si="388"/>
        <v>0</v>
      </c>
      <c r="M2929" s="200">
        <f t="shared" si="389"/>
        <v>0</v>
      </c>
      <c r="O2929" s="77" t="b">
        <f t="shared" si="384"/>
        <v>0</v>
      </c>
      <c r="P2929" s="77" t="b">
        <f t="shared" si="385"/>
        <v>0</v>
      </c>
      <c r="Q2929" s="77" t="b">
        <f t="shared" si="386"/>
        <v>0</v>
      </c>
      <c r="R2929" s="77">
        <f t="shared" si="387"/>
        <v>0</v>
      </c>
      <c r="T2929" s="77">
        <v>2918</v>
      </c>
    </row>
    <row r="2930" spans="1:20" s="5" customFormat="1" hidden="1" outlineLevel="1">
      <c r="A2930" s="29"/>
      <c r="B2930" s="606">
        <v>400</v>
      </c>
      <c r="C2930" s="617">
        <v>444</v>
      </c>
      <c r="D2930" s="549">
        <v>96</v>
      </c>
      <c r="E2930" s="529" t="s">
        <v>3731</v>
      </c>
      <c r="F2930" s="529" t="s">
        <v>3732</v>
      </c>
      <c r="G2930" s="904">
        <v>35</v>
      </c>
      <c r="H2930" s="553" t="s">
        <v>3551</v>
      </c>
      <c r="I2930" s="350"/>
      <c r="J2930" s="159">
        <v>0</v>
      </c>
      <c r="K2930" s="58">
        <v>0</v>
      </c>
      <c r="L2930" s="199">
        <f t="shared" si="388"/>
        <v>0</v>
      </c>
      <c r="M2930" s="200">
        <f t="shared" si="389"/>
        <v>0</v>
      </c>
      <c r="O2930" s="77" t="b">
        <f t="shared" si="384"/>
        <v>0</v>
      </c>
      <c r="P2930" s="77" t="b">
        <f t="shared" si="385"/>
        <v>0</v>
      </c>
      <c r="Q2930" s="77" t="b">
        <f t="shared" si="386"/>
        <v>0</v>
      </c>
      <c r="R2930" s="77">
        <f t="shared" si="387"/>
        <v>0</v>
      </c>
      <c r="T2930" s="77">
        <v>2919</v>
      </c>
    </row>
    <row r="2931" spans="1:20" s="5" customFormat="1" ht="22.5" hidden="1" outlineLevel="1">
      <c r="A2931" s="29"/>
      <c r="B2931" s="606">
        <v>400</v>
      </c>
      <c r="C2931" s="617">
        <v>444</v>
      </c>
      <c r="D2931" s="549">
        <v>97</v>
      </c>
      <c r="E2931" s="529" t="s">
        <v>3733</v>
      </c>
      <c r="F2931" s="529" t="s">
        <v>3734</v>
      </c>
      <c r="G2931" s="904">
        <v>6</v>
      </c>
      <c r="H2931" s="553" t="s">
        <v>3551</v>
      </c>
      <c r="I2931" s="350"/>
      <c r="J2931" s="159">
        <v>0</v>
      </c>
      <c r="K2931" s="58">
        <v>0</v>
      </c>
      <c r="L2931" s="199">
        <f t="shared" si="388"/>
        <v>0</v>
      </c>
      <c r="M2931" s="200">
        <f t="shared" si="389"/>
        <v>0</v>
      </c>
      <c r="O2931" s="77" t="b">
        <f t="shared" si="384"/>
        <v>0</v>
      </c>
      <c r="P2931" s="77" t="b">
        <f t="shared" si="385"/>
        <v>0</v>
      </c>
      <c r="Q2931" s="77" t="b">
        <f t="shared" si="386"/>
        <v>0</v>
      </c>
      <c r="R2931" s="77">
        <f t="shared" si="387"/>
        <v>0</v>
      </c>
      <c r="T2931" s="77">
        <v>2920</v>
      </c>
    </row>
    <row r="2932" spans="1:20" s="5" customFormat="1" ht="22.5" hidden="1" outlineLevel="1">
      <c r="A2932" s="29"/>
      <c r="B2932" s="606">
        <v>400</v>
      </c>
      <c r="C2932" s="617">
        <v>444</v>
      </c>
      <c r="D2932" s="549">
        <v>98</v>
      </c>
      <c r="E2932" s="529" t="s">
        <v>3735</v>
      </c>
      <c r="F2932" s="529" t="s">
        <v>3736</v>
      </c>
      <c r="G2932" s="904">
        <v>1</v>
      </c>
      <c r="H2932" s="553" t="s">
        <v>3551</v>
      </c>
      <c r="I2932" s="350"/>
      <c r="J2932" s="159">
        <v>0</v>
      </c>
      <c r="K2932" s="58">
        <v>0</v>
      </c>
      <c r="L2932" s="199">
        <f t="shared" si="388"/>
        <v>0</v>
      </c>
      <c r="M2932" s="200">
        <f t="shared" si="389"/>
        <v>0</v>
      </c>
      <c r="O2932" s="77" t="b">
        <f t="shared" si="384"/>
        <v>0</v>
      </c>
      <c r="P2932" s="77" t="b">
        <f t="shared" si="385"/>
        <v>0</v>
      </c>
      <c r="Q2932" s="77" t="b">
        <f t="shared" si="386"/>
        <v>0</v>
      </c>
      <c r="R2932" s="77">
        <f t="shared" si="387"/>
        <v>0</v>
      </c>
      <c r="T2932" s="77">
        <v>2921</v>
      </c>
    </row>
    <row r="2933" spans="1:20" s="5" customFormat="1" ht="22.5" hidden="1" outlineLevel="1">
      <c r="A2933" s="29"/>
      <c r="B2933" s="606">
        <v>400</v>
      </c>
      <c r="C2933" s="617">
        <v>444</v>
      </c>
      <c r="D2933" s="549">
        <v>99</v>
      </c>
      <c r="E2933" s="529" t="s">
        <v>3737</v>
      </c>
      <c r="F2933" s="529" t="s">
        <v>3738</v>
      </c>
      <c r="G2933" s="904">
        <v>76</v>
      </c>
      <c r="H2933" s="553" t="s">
        <v>3551</v>
      </c>
      <c r="I2933" s="350"/>
      <c r="J2933" s="159">
        <v>0</v>
      </c>
      <c r="K2933" s="58">
        <v>0</v>
      </c>
      <c r="L2933" s="199">
        <f t="shared" si="388"/>
        <v>0</v>
      </c>
      <c r="M2933" s="200">
        <f t="shared" si="389"/>
        <v>0</v>
      </c>
      <c r="O2933" s="77" t="b">
        <f t="shared" si="384"/>
        <v>0</v>
      </c>
      <c r="P2933" s="77" t="b">
        <f t="shared" si="385"/>
        <v>0</v>
      </c>
      <c r="Q2933" s="77" t="b">
        <f t="shared" si="386"/>
        <v>0</v>
      </c>
      <c r="R2933" s="77">
        <f t="shared" si="387"/>
        <v>0</v>
      </c>
      <c r="T2933" s="77">
        <v>2922</v>
      </c>
    </row>
    <row r="2934" spans="1:20" s="5" customFormat="1" hidden="1" outlineLevel="1">
      <c r="A2934" s="29"/>
      <c r="B2934" s="606">
        <v>400</v>
      </c>
      <c r="C2934" s="617">
        <v>444</v>
      </c>
      <c r="D2934" s="549">
        <v>100</v>
      </c>
      <c r="E2934" s="529" t="s">
        <v>3739</v>
      </c>
      <c r="F2934" s="529" t="s">
        <v>3740</v>
      </c>
      <c r="G2934" s="904">
        <v>1</v>
      </c>
      <c r="H2934" s="553" t="s">
        <v>3551</v>
      </c>
      <c r="I2934" s="350"/>
      <c r="J2934" s="159">
        <v>0</v>
      </c>
      <c r="K2934" s="58">
        <v>0</v>
      </c>
      <c r="L2934" s="199">
        <f t="shared" si="388"/>
        <v>0</v>
      </c>
      <c r="M2934" s="200">
        <f t="shared" si="389"/>
        <v>0</v>
      </c>
      <c r="O2934" s="77" t="b">
        <f t="shared" si="384"/>
        <v>0</v>
      </c>
      <c r="P2934" s="77" t="b">
        <f t="shared" si="385"/>
        <v>0</v>
      </c>
      <c r="Q2934" s="77" t="b">
        <f t="shared" si="386"/>
        <v>0</v>
      </c>
      <c r="R2934" s="77">
        <f t="shared" si="387"/>
        <v>0</v>
      </c>
      <c r="T2934" s="77">
        <v>2923</v>
      </c>
    </row>
    <row r="2935" spans="1:20" s="5" customFormat="1" hidden="1" outlineLevel="1">
      <c r="A2935" s="29"/>
      <c r="B2935" s="606">
        <v>400</v>
      </c>
      <c r="C2935" s="617">
        <v>444</v>
      </c>
      <c r="D2935" s="549">
        <v>101</v>
      </c>
      <c r="E2935" s="529" t="s">
        <v>3741</v>
      </c>
      <c r="F2935" s="529" t="s">
        <v>3742</v>
      </c>
      <c r="G2935" s="904">
        <v>7</v>
      </c>
      <c r="H2935" s="553" t="s">
        <v>3551</v>
      </c>
      <c r="I2935" s="350"/>
      <c r="J2935" s="159">
        <v>0</v>
      </c>
      <c r="K2935" s="58">
        <v>0</v>
      </c>
      <c r="L2935" s="199">
        <f t="shared" si="388"/>
        <v>0</v>
      </c>
      <c r="M2935" s="200">
        <f t="shared" si="389"/>
        <v>0</v>
      </c>
      <c r="O2935" s="77" t="b">
        <f t="shared" si="384"/>
        <v>0</v>
      </c>
      <c r="P2935" s="77" t="b">
        <f t="shared" si="385"/>
        <v>0</v>
      </c>
      <c r="Q2935" s="77" t="b">
        <f t="shared" si="386"/>
        <v>0</v>
      </c>
      <c r="R2935" s="77">
        <f t="shared" si="387"/>
        <v>0</v>
      </c>
      <c r="T2935" s="77">
        <v>2924</v>
      </c>
    </row>
    <row r="2936" spans="1:20" s="5" customFormat="1" hidden="1" outlineLevel="1">
      <c r="A2936" s="29"/>
      <c r="B2936" s="606">
        <v>400</v>
      </c>
      <c r="C2936" s="617">
        <v>444</v>
      </c>
      <c r="D2936" s="549">
        <v>102</v>
      </c>
      <c r="E2936" s="529" t="s">
        <v>3743</v>
      </c>
      <c r="F2936" s="529" t="s">
        <v>3744</v>
      </c>
      <c r="G2936" s="904">
        <v>6</v>
      </c>
      <c r="H2936" s="553" t="s">
        <v>3551</v>
      </c>
      <c r="I2936" s="350"/>
      <c r="J2936" s="159">
        <v>0</v>
      </c>
      <c r="K2936" s="58">
        <v>0</v>
      </c>
      <c r="L2936" s="199">
        <f t="shared" si="388"/>
        <v>0</v>
      </c>
      <c r="M2936" s="200">
        <f t="shared" si="389"/>
        <v>0</v>
      </c>
      <c r="O2936" s="77" t="b">
        <f t="shared" si="384"/>
        <v>0</v>
      </c>
      <c r="P2936" s="77" t="b">
        <f t="shared" si="385"/>
        <v>0</v>
      </c>
      <c r="Q2936" s="77" t="b">
        <f t="shared" si="386"/>
        <v>0</v>
      </c>
      <c r="R2936" s="77">
        <f t="shared" si="387"/>
        <v>0</v>
      </c>
      <c r="T2936" s="77">
        <v>2925</v>
      </c>
    </row>
    <row r="2937" spans="1:20" s="5" customFormat="1" hidden="1" outlineLevel="1">
      <c r="A2937" s="29"/>
      <c r="B2937" s="606">
        <v>400</v>
      </c>
      <c r="C2937" s="617">
        <v>444</v>
      </c>
      <c r="D2937" s="549">
        <v>103</v>
      </c>
      <c r="E2937" s="529" t="s">
        <v>3745</v>
      </c>
      <c r="F2937" s="529" t="s">
        <v>3746</v>
      </c>
      <c r="G2937" s="904">
        <v>16</v>
      </c>
      <c r="H2937" s="553" t="s">
        <v>3551</v>
      </c>
      <c r="I2937" s="350"/>
      <c r="J2937" s="159">
        <v>0</v>
      </c>
      <c r="K2937" s="58">
        <v>0</v>
      </c>
      <c r="L2937" s="199">
        <f t="shared" si="388"/>
        <v>0</v>
      </c>
      <c r="M2937" s="200">
        <f t="shared" si="389"/>
        <v>0</v>
      </c>
      <c r="O2937" s="77" t="b">
        <f t="shared" si="384"/>
        <v>0</v>
      </c>
      <c r="P2937" s="77" t="b">
        <f t="shared" si="385"/>
        <v>0</v>
      </c>
      <c r="Q2937" s="77" t="b">
        <f t="shared" si="386"/>
        <v>0</v>
      </c>
      <c r="R2937" s="77">
        <f t="shared" si="387"/>
        <v>0</v>
      </c>
      <c r="T2937" s="77">
        <v>2926</v>
      </c>
    </row>
    <row r="2938" spans="1:20" s="5" customFormat="1" hidden="1" outlineLevel="1">
      <c r="A2938" s="29"/>
      <c r="B2938" s="606">
        <v>400</v>
      </c>
      <c r="C2938" s="617">
        <v>444</v>
      </c>
      <c r="D2938" s="549">
        <v>104</v>
      </c>
      <c r="E2938" s="529" t="s">
        <v>3747</v>
      </c>
      <c r="F2938" s="529" t="s">
        <v>3748</v>
      </c>
      <c r="G2938" s="904">
        <v>1</v>
      </c>
      <c r="H2938" s="553" t="s">
        <v>3551</v>
      </c>
      <c r="I2938" s="350"/>
      <c r="J2938" s="159">
        <v>0</v>
      </c>
      <c r="K2938" s="58">
        <v>0</v>
      </c>
      <c r="L2938" s="199">
        <f t="shared" si="388"/>
        <v>0</v>
      </c>
      <c r="M2938" s="200">
        <f t="shared" si="389"/>
        <v>0</v>
      </c>
      <c r="O2938" s="77" t="b">
        <f t="shared" si="384"/>
        <v>0</v>
      </c>
      <c r="P2938" s="77" t="b">
        <f t="shared" si="385"/>
        <v>0</v>
      </c>
      <c r="Q2938" s="77" t="b">
        <f t="shared" si="386"/>
        <v>0</v>
      </c>
      <c r="R2938" s="77">
        <f t="shared" si="387"/>
        <v>0</v>
      </c>
      <c r="T2938" s="77">
        <v>2927</v>
      </c>
    </row>
    <row r="2939" spans="1:20" s="5" customFormat="1" hidden="1" outlineLevel="1">
      <c r="A2939" s="29"/>
      <c r="B2939" s="606">
        <v>400</v>
      </c>
      <c r="C2939" s="617">
        <v>444</v>
      </c>
      <c r="D2939" s="549">
        <v>105</v>
      </c>
      <c r="E2939" s="529" t="s">
        <v>3749</v>
      </c>
      <c r="F2939" s="529" t="s">
        <v>3750</v>
      </c>
      <c r="G2939" s="904">
        <v>75</v>
      </c>
      <c r="H2939" s="553" t="s">
        <v>3551</v>
      </c>
      <c r="I2939" s="350"/>
      <c r="J2939" s="159">
        <v>0</v>
      </c>
      <c r="K2939" s="58">
        <v>0</v>
      </c>
      <c r="L2939" s="199">
        <f t="shared" si="388"/>
        <v>0</v>
      </c>
      <c r="M2939" s="200">
        <f t="shared" si="389"/>
        <v>0</v>
      </c>
      <c r="O2939" s="77" t="b">
        <f t="shared" si="384"/>
        <v>0</v>
      </c>
      <c r="P2939" s="77" t="b">
        <f t="shared" si="385"/>
        <v>0</v>
      </c>
      <c r="Q2939" s="77" t="b">
        <f t="shared" si="386"/>
        <v>0</v>
      </c>
      <c r="R2939" s="77">
        <f t="shared" si="387"/>
        <v>0</v>
      </c>
      <c r="T2939" s="77">
        <v>2928</v>
      </c>
    </row>
    <row r="2940" spans="1:20" s="5" customFormat="1" hidden="1" outlineLevel="1">
      <c r="A2940" s="29"/>
      <c r="B2940" s="606">
        <v>400</v>
      </c>
      <c r="C2940" s="617">
        <v>444</v>
      </c>
      <c r="D2940" s="549">
        <v>106</v>
      </c>
      <c r="E2940" s="529" t="s">
        <v>3751</v>
      </c>
      <c r="F2940" s="529" t="s">
        <v>3752</v>
      </c>
      <c r="G2940" s="904">
        <v>66</v>
      </c>
      <c r="H2940" s="553" t="s">
        <v>3551</v>
      </c>
      <c r="I2940" s="350"/>
      <c r="J2940" s="159">
        <v>0</v>
      </c>
      <c r="K2940" s="58">
        <v>0</v>
      </c>
      <c r="L2940" s="199">
        <f t="shared" si="388"/>
        <v>0</v>
      </c>
      <c r="M2940" s="200">
        <f t="shared" si="389"/>
        <v>0</v>
      </c>
      <c r="O2940" s="77" t="b">
        <f t="shared" si="384"/>
        <v>0</v>
      </c>
      <c r="P2940" s="77" t="b">
        <f t="shared" si="385"/>
        <v>0</v>
      </c>
      <c r="Q2940" s="77" t="b">
        <f t="shared" si="386"/>
        <v>0</v>
      </c>
      <c r="R2940" s="77">
        <f t="shared" si="387"/>
        <v>0</v>
      </c>
      <c r="T2940" s="77">
        <v>2929</v>
      </c>
    </row>
    <row r="2941" spans="1:20" s="5" customFormat="1" hidden="1" outlineLevel="1">
      <c r="A2941" s="29"/>
      <c r="B2941" s="606">
        <v>400</v>
      </c>
      <c r="C2941" s="617">
        <v>444</v>
      </c>
      <c r="D2941" s="549">
        <v>107</v>
      </c>
      <c r="E2941" s="529" t="s">
        <v>3753</v>
      </c>
      <c r="F2941" s="529" t="s">
        <v>3754</v>
      </c>
      <c r="G2941" s="904">
        <v>19</v>
      </c>
      <c r="H2941" s="553" t="s">
        <v>3551</v>
      </c>
      <c r="I2941" s="350"/>
      <c r="J2941" s="159">
        <v>0</v>
      </c>
      <c r="K2941" s="58">
        <v>0</v>
      </c>
      <c r="L2941" s="199">
        <f t="shared" ref="L2941:L2942" si="390">J2941+K2941</f>
        <v>0</v>
      </c>
      <c r="M2941" s="200">
        <f t="shared" ref="M2941:M2942" si="391">L2941*(G2941+I2941)</f>
        <v>0</v>
      </c>
      <c r="O2941" s="77" t="b">
        <f t="shared" si="384"/>
        <v>0</v>
      </c>
      <c r="P2941" s="77" t="b">
        <f t="shared" si="385"/>
        <v>0</v>
      </c>
      <c r="Q2941" s="77" t="b">
        <f t="shared" si="386"/>
        <v>0</v>
      </c>
      <c r="R2941" s="77">
        <f t="shared" si="387"/>
        <v>0</v>
      </c>
      <c r="T2941" s="77">
        <v>2930</v>
      </c>
    </row>
    <row r="2942" spans="1:20" s="5" customFormat="1" ht="13.5" hidden="1" outlineLevel="1" thickBot="1">
      <c r="A2942" s="29"/>
      <c r="B2942" s="606">
        <v>400</v>
      </c>
      <c r="C2942" s="617">
        <v>444</v>
      </c>
      <c r="D2942" s="549">
        <v>108</v>
      </c>
      <c r="E2942" s="529" t="s">
        <v>3755</v>
      </c>
      <c r="F2942" s="529" t="s">
        <v>3756</v>
      </c>
      <c r="G2942" s="904">
        <v>18</v>
      </c>
      <c r="H2942" s="553" t="s">
        <v>3551</v>
      </c>
      <c r="I2942" s="350"/>
      <c r="J2942" s="159">
        <v>0</v>
      </c>
      <c r="K2942" s="58">
        <v>0</v>
      </c>
      <c r="L2942" s="199">
        <f t="shared" si="390"/>
        <v>0</v>
      </c>
      <c r="M2942" s="200">
        <f t="shared" si="391"/>
        <v>0</v>
      </c>
      <c r="O2942" s="77" t="b">
        <f t="shared" si="384"/>
        <v>0</v>
      </c>
      <c r="P2942" s="77" t="b">
        <f t="shared" si="385"/>
        <v>0</v>
      </c>
      <c r="Q2942" s="77" t="b">
        <f t="shared" si="386"/>
        <v>0</v>
      </c>
      <c r="R2942" s="77">
        <f t="shared" si="387"/>
        <v>0</v>
      </c>
      <c r="T2942" s="77">
        <v>2931</v>
      </c>
    </row>
    <row r="2943" spans="1:20" s="5" customFormat="1" ht="13.5" hidden="1" outlineLevel="1" thickBot="1">
      <c r="A2943" s="581"/>
      <c r="B2943" s="622">
        <v>400</v>
      </c>
      <c r="C2943" s="623">
        <v>444</v>
      </c>
      <c r="D2943" s="434"/>
      <c r="E2943" s="162" t="s">
        <v>209</v>
      </c>
      <c r="F2943" s="162" t="s">
        <v>210</v>
      </c>
      <c r="G2943" s="926"/>
      <c r="H2943" s="8"/>
      <c r="I2943" s="354"/>
      <c r="J2943" s="163"/>
      <c r="K2943" s="163"/>
      <c r="L2943" s="233"/>
      <c r="M2943" s="214">
        <f>SUM(M2832:M2942)</f>
        <v>0</v>
      </c>
      <c r="O2943" s="77" t="b">
        <f t="shared" si="384"/>
        <v>1</v>
      </c>
      <c r="P2943" s="77" t="b">
        <f t="shared" si="385"/>
        <v>1</v>
      </c>
      <c r="Q2943" s="77" t="b">
        <f t="shared" si="386"/>
        <v>0</v>
      </c>
      <c r="R2943" s="77" t="str">
        <f t="shared" si="387"/>
        <v>!!!</v>
      </c>
      <c r="T2943" s="77">
        <v>2932</v>
      </c>
    </row>
    <row r="2944" spans="1:20" s="5" customFormat="1" ht="30.75" hidden="1" outlineLevel="1" thickBot="1">
      <c r="A2944" s="133"/>
      <c r="B2944" s="631">
        <v>400</v>
      </c>
      <c r="C2944" s="629">
        <v>445</v>
      </c>
      <c r="D2944" s="566"/>
      <c r="E2944" s="99" t="s">
        <v>3757</v>
      </c>
      <c r="F2944" s="99" t="s">
        <v>3758</v>
      </c>
      <c r="G2944" s="917"/>
      <c r="H2944" s="151"/>
      <c r="I2944" s="349"/>
      <c r="J2944" s="299"/>
      <c r="K2944" s="101"/>
      <c r="L2944" s="216"/>
      <c r="M2944" s="217"/>
      <c r="O2944" s="77" t="b">
        <f t="shared" si="384"/>
        <v>1</v>
      </c>
      <c r="P2944" s="77" t="b">
        <f t="shared" si="385"/>
        <v>1</v>
      </c>
      <c r="Q2944" s="77" t="b">
        <f t="shared" si="386"/>
        <v>1</v>
      </c>
      <c r="R2944" s="77">
        <f t="shared" si="387"/>
        <v>0</v>
      </c>
      <c r="T2944" s="77">
        <v>2933</v>
      </c>
    </row>
    <row r="2945" spans="1:20" s="5" customFormat="1" ht="56.25" hidden="1" outlineLevel="1">
      <c r="A2945" s="29"/>
      <c r="B2945" s="657">
        <v>400</v>
      </c>
      <c r="C2945" s="617">
        <v>445</v>
      </c>
      <c r="D2945" s="838">
        <v>1</v>
      </c>
      <c r="E2945" s="682" t="s">
        <v>3759</v>
      </c>
      <c r="F2945" s="682" t="s">
        <v>3760</v>
      </c>
      <c r="G2945" s="940">
        <v>255</v>
      </c>
      <c r="H2945" s="156" t="s">
        <v>3551</v>
      </c>
      <c r="I2945" s="355"/>
      <c r="J2945" s="159">
        <v>0</v>
      </c>
      <c r="K2945" s="58">
        <v>0</v>
      </c>
      <c r="L2945" s="199">
        <f t="shared" ref="L2945:L2979" si="392">J2945+K2945</f>
        <v>0</v>
      </c>
      <c r="M2945" s="200">
        <f t="shared" ref="M2945:M2979" si="393">L2945*(G2945+I2945)</f>
        <v>0</v>
      </c>
      <c r="O2945" s="77" t="b">
        <f t="shared" si="384"/>
        <v>0</v>
      </c>
      <c r="P2945" s="77" t="b">
        <f t="shared" si="385"/>
        <v>0</v>
      </c>
      <c r="Q2945" s="77" t="b">
        <f t="shared" si="386"/>
        <v>0</v>
      </c>
      <c r="R2945" s="77">
        <f t="shared" si="387"/>
        <v>0</v>
      </c>
      <c r="T2945" s="77">
        <v>2934</v>
      </c>
    </row>
    <row r="2946" spans="1:20" s="5" customFormat="1" ht="56.25" hidden="1" outlineLevel="1">
      <c r="A2946" s="29"/>
      <c r="B2946" s="606">
        <v>400</v>
      </c>
      <c r="C2946" s="617">
        <v>445</v>
      </c>
      <c r="D2946" s="549">
        <v>2</v>
      </c>
      <c r="E2946" s="682" t="s">
        <v>3761</v>
      </c>
      <c r="F2946" s="682" t="s">
        <v>3762</v>
      </c>
      <c r="G2946" s="940">
        <v>29</v>
      </c>
      <c r="H2946" s="553" t="s">
        <v>3551</v>
      </c>
      <c r="I2946" s="355"/>
      <c r="J2946" s="159">
        <v>0</v>
      </c>
      <c r="K2946" s="58">
        <v>0</v>
      </c>
      <c r="L2946" s="199">
        <f t="shared" si="392"/>
        <v>0</v>
      </c>
      <c r="M2946" s="200">
        <f t="shared" si="393"/>
        <v>0</v>
      </c>
      <c r="O2946" s="77" t="b">
        <f t="shared" si="384"/>
        <v>0</v>
      </c>
      <c r="P2946" s="77" t="b">
        <f t="shared" si="385"/>
        <v>0</v>
      </c>
      <c r="Q2946" s="77" t="b">
        <f t="shared" si="386"/>
        <v>0</v>
      </c>
      <c r="R2946" s="77">
        <f t="shared" si="387"/>
        <v>0</v>
      </c>
      <c r="T2946" s="77">
        <v>2935</v>
      </c>
    </row>
    <row r="2947" spans="1:20" s="5" customFormat="1" ht="56.25" hidden="1" outlineLevel="1">
      <c r="A2947" s="29"/>
      <c r="B2947" s="606">
        <v>400</v>
      </c>
      <c r="C2947" s="617">
        <v>445</v>
      </c>
      <c r="D2947" s="549">
        <v>3</v>
      </c>
      <c r="E2947" s="682" t="s">
        <v>3763</v>
      </c>
      <c r="F2947" s="682" t="s">
        <v>3764</v>
      </c>
      <c r="G2947" s="940">
        <v>283</v>
      </c>
      <c r="H2947" s="553" t="s">
        <v>3551</v>
      </c>
      <c r="I2947" s="355"/>
      <c r="J2947" s="159">
        <v>0</v>
      </c>
      <c r="K2947" s="58">
        <v>0</v>
      </c>
      <c r="L2947" s="199">
        <f t="shared" si="392"/>
        <v>0</v>
      </c>
      <c r="M2947" s="200">
        <f t="shared" si="393"/>
        <v>0</v>
      </c>
      <c r="O2947" s="77" t="b">
        <f t="shared" si="384"/>
        <v>0</v>
      </c>
      <c r="P2947" s="77" t="b">
        <f t="shared" si="385"/>
        <v>0</v>
      </c>
      <c r="Q2947" s="77" t="b">
        <f t="shared" si="386"/>
        <v>0</v>
      </c>
      <c r="R2947" s="77">
        <f t="shared" si="387"/>
        <v>0</v>
      </c>
      <c r="T2947" s="77">
        <v>2936</v>
      </c>
    </row>
    <row r="2948" spans="1:20" s="5" customFormat="1" ht="56.25" hidden="1" outlineLevel="1">
      <c r="A2948" s="29"/>
      <c r="B2948" s="606">
        <v>400</v>
      </c>
      <c r="C2948" s="617">
        <v>445</v>
      </c>
      <c r="D2948" s="549">
        <v>4</v>
      </c>
      <c r="E2948" s="682" t="s">
        <v>3765</v>
      </c>
      <c r="F2948" s="682" t="s">
        <v>3766</v>
      </c>
      <c r="G2948" s="940">
        <v>120</v>
      </c>
      <c r="H2948" s="553" t="s">
        <v>3551</v>
      </c>
      <c r="I2948" s="355"/>
      <c r="J2948" s="159">
        <v>0</v>
      </c>
      <c r="K2948" s="58">
        <v>0</v>
      </c>
      <c r="L2948" s="199">
        <f t="shared" si="392"/>
        <v>0</v>
      </c>
      <c r="M2948" s="200">
        <f t="shared" si="393"/>
        <v>0</v>
      </c>
      <c r="O2948" s="77" t="b">
        <f t="shared" si="384"/>
        <v>0</v>
      </c>
      <c r="P2948" s="77" t="b">
        <f t="shared" si="385"/>
        <v>0</v>
      </c>
      <c r="Q2948" s="77" t="b">
        <f t="shared" si="386"/>
        <v>0</v>
      </c>
      <c r="R2948" s="77">
        <f t="shared" si="387"/>
        <v>0</v>
      </c>
      <c r="T2948" s="77">
        <v>2937</v>
      </c>
    </row>
    <row r="2949" spans="1:20" s="5" customFormat="1" ht="56.25" hidden="1" outlineLevel="1">
      <c r="A2949" s="29"/>
      <c r="B2949" s="606">
        <v>400</v>
      </c>
      <c r="C2949" s="617">
        <v>445</v>
      </c>
      <c r="D2949" s="549">
        <v>5</v>
      </c>
      <c r="E2949" s="682" t="s">
        <v>3767</v>
      </c>
      <c r="F2949" s="682" t="s">
        <v>3768</v>
      </c>
      <c r="G2949" s="940">
        <v>41</v>
      </c>
      <c r="H2949" s="553" t="s">
        <v>3551</v>
      </c>
      <c r="I2949" s="355"/>
      <c r="J2949" s="159">
        <v>0</v>
      </c>
      <c r="K2949" s="58">
        <v>0</v>
      </c>
      <c r="L2949" s="199">
        <f t="shared" si="392"/>
        <v>0</v>
      </c>
      <c r="M2949" s="200">
        <f t="shared" si="393"/>
        <v>0</v>
      </c>
      <c r="O2949" s="77" t="b">
        <f t="shared" si="384"/>
        <v>0</v>
      </c>
      <c r="P2949" s="77" t="b">
        <f t="shared" si="385"/>
        <v>0</v>
      </c>
      <c r="Q2949" s="77" t="b">
        <f t="shared" si="386"/>
        <v>0</v>
      </c>
      <c r="R2949" s="77">
        <f t="shared" si="387"/>
        <v>0</v>
      </c>
      <c r="T2949" s="77">
        <v>2938</v>
      </c>
    </row>
    <row r="2950" spans="1:20" s="5" customFormat="1" ht="56.25" hidden="1" outlineLevel="1">
      <c r="A2950" s="29"/>
      <c r="B2950" s="606">
        <v>400</v>
      </c>
      <c r="C2950" s="617">
        <v>445</v>
      </c>
      <c r="D2950" s="549">
        <v>6</v>
      </c>
      <c r="E2950" s="682" t="s">
        <v>3769</v>
      </c>
      <c r="F2950" s="682" t="s">
        <v>3769</v>
      </c>
      <c r="G2950" s="940">
        <v>23</v>
      </c>
      <c r="H2950" s="553" t="s">
        <v>3551</v>
      </c>
      <c r="I2950" s="355"/>
      <c r="J2950" s="159">
        <v>0</v>
      </c>
      <c r="K2950" s="58">
        <v>0</v>
      </c>
      <c r="L2950" s="199">
        <f t="shared" si="392"/>
        <v>0</v>
      </c>
      <c r="M2950" s="200">
        <f t="shared" si="393"/>
        <v>0</v>
      </c>
      <c r="O2950" s="77" t="b">
        <f t="shared" si="384"/>
        <v>0</v>
      </c>
      <c r="P2950" s="77" t="b">
        <f t="shared" si="385"/>
        <v>0</v>
      </c>
      <c r="Q2950" s="77" t="b">
        <f t="shared" si="386"/>
        <v>0</v>
      </c>
      <c r="R2950" s="77">
        <f t="shared" si="387"/>
        <v>0</v>
      </c>
      <c r="T2950" s="77">
        <v>2939</v>
      </c>
    </row>
    <row r="2951" spans="1:20" s="5" customFormat="1" ht="56.25" hidden="1" outlineLevel="1">
      <c r="A2951" s="29"/>
      <c r="B2951" s="606">
        <v>400</v>
      </c>
      <c r="C2951" s="617">
        <v>445</v>
      </c>
      <c r="D2951" s="549">
        <v>7</v>
      </c>
      <c r="E2951" s="682" t="s">
        <v>3770</v>
      </c>
      <c r="F2951" s="682" t="s">
        <v>3771</v>
      </c>
      <c r="G2951" s="940">
        <v>184</v>
      </c>
      <c r="H2951" s="553" t="s">
        <v>3551</v>
      </c>
      <c r="I2951" s="355"/>
      <c r="J2951" s="159">
        <v>0</v>
      </c>
      <c r="K2951" s="58">
        <v>0</v>
      </c>
      <c r="L2951" s="199">
        <f t="shared" si="392"/>
        <v>0</v>
      </c>
      <c r="M2951" s="200">
        <f t="shared" si="393"/>
        <v>0</v>
      </c>
      <c r="O2951" s="77" t="b">
        <f t="shared" si="384"/>
        <v>0</v>
      </c>
      <c r="P2951" s="77" t="b">
        <f t="shared" si="385"/>
        <v>0</v>
      </c>
      <c r="Q2951" s="77" t="b">
        <f t="shared" si="386"/>
        <v>0</v>
      </c>
      <c r="R2951" s="77">
        <f t="shared" si="387"/>
        <v>0</v>
      </c>
      <c r="T2951" s="77">
        <v>2940</v>
      </c>
    </row>
    <row r="2952" spans="1:20" s="5" customFormat="1" ht="45" hidden="1" outlineLevel="1">
      <c r="A2952" s="29"/>
      <c r="B2952" s="606">
        <v>400</v>
      </c>
      <c r="C2952" s="617">
        <v>445</v>
      </c>
      <c r="D2952" s="549">
        <v>8</v>
      </c>
      <c r="E2952" s="682" t="s">
        <v>3772</v>
      </c>
      <c r="F2952" s="682" t="s">
        <v>3773</v>
      </c>
      <c r="G2952" s="940">
        <v>16</v>
      </c>
      <c r="H2952" s="553" t="s">
        <v>3551</v>
      </c>
      <c r="I2952" s="355"/>
      <c r="J2952" s="159">
        <v>0</v>
      </c>
      <c r="K2952" s="58">
        <v>0</v>
      </c>
      <c r="L2952" s="199">
        <f t="shared" si="392"/>
        <v>0</v>
      </c>
      <c r="M2952" s="200">
        <f t="shared" si="393"/>
        <v>0</v>
      </c>
      <c r="O2952" s="77" t="b">
        <f t="shared" si="384"/>
        <v>0</v>
      </c>
      <c r="P2952" s="77" t="b">
        <f t="shared" si="385"/>
        <v>0</v>
      </c>
      <c r="Q2952" s="77" t="b">
        <f t="shared" si="386"/>
        <v>0</v>
      </c>
      <c r="R2952" s="77">
        <f t="shared" si="387"/>
        <v>0</v>
      </c>
      <c r="T2952" s="77">
        <v>2941</v>
      </c>
    </row>
    <row r="2953" spans="1:20" s="5" customFormat="1" ht="56.25" hidden="1" outlineLevel="1">
      <c r="A2953" s="29"/>
      <c r="B2953" s="606">
        <v>400</v>
      </c>
      <c r="C2953" s="617">
        <v>445</v>
      </c>
      <c r="D2953" s="549">
        <v>9</v>
      </c>
      <c r="E2953" s="682" t="s">
        <v>3774</v>
      </c>
      <c r="F2953" s="682" t="s">
        <v>3775</v>
      </c>
      <c r="G2953" s="940">
        <v>96</v>
      </c>
      <c r="H2953" s="553" t="s">
        <v>3551</v>
      </c>
      <c r="I2953" s="355"/>
      <c r="J2953" s="159">
        <v>0</v>
      </c>
      <c r="K2953" s="58">
        <v>0</v>
      </c>
      <c r="L2953" s="199">
        <f t="shared" si="392"/>
        <v>0</v>
      </c>
      <c r="M2953" s="200">
        <f t="shared" si="393"/>
        <v>0</v>
      </c>
      <c r="O2953" s="77" t="b">
        <f t="shared" si="384"/>
        <v>0</v>
      </c>
      <c r="P2953" s="77" t="b">
        <f t="shared" si="385"/>
        <v>0</v>
      </c>
      <c r="Q2953" s="77" t="b">
        <f t="shared" si="386"/>
        <v>0</v>
      </c>
      <c r="R2953" s="77">
        <f t="shared" si="387"/>
        <v>0</v>
      </c>
      <c r="T2953" s="77">
        <v>2942</v>
      </c>
    </row>
    <row r="2954" spans="1:20" s="5" customFormat="1" ht="56.25" hidden="1" outlineLevel="1">
      <c r="A2954" s="29"/>
      <c r="B2954" s="606">
        <v>400</v>
      </c>
      <c r="C2954" s="617">
        <v>445</v>
      </c>
      <c r="D2954" s="549">
        <v>10</v>
      </c>
      <c r="E2954" s="682" t="s">
        <v>3776</v>
      </c>
      <c r="F2954" s="682" t="s">
        <v>3777</v>
      </c>
      <c r="G2954" s="940">
        <v>321</v>
      </c>
      <c r="H2954" s="152" t="s">
        <v>3551</v>
      </c>
      <c r="I2954" s="355"/>
      <c r="J2954" s="159">
        <v>0</v>
      </c>
      <c r="K2954" s="58">
        <v>0</v>
      </c>
      <c r="L2954" s="199">
        <f t="shared" si="392"/>
        <v>0</v>
      </c>
      <c r="M2954" s="200">
        <f t="shared" si="393"/>
        <v>0</v>
      </c>
      <c r="O2954" s="77" t="b">
        <f t="shared" si="384"/>
        <v>0</v>
      </c>
      <c r="P2954" s="77" t="b">
        <f t="shared" si="385"/>
        <v>0</v>
      </c>
      <c r="Q2954" s="77" t="b">
        <f t="shared" si="386"/>
        <v>0</v>
      </c>
      <c r="R2954" s="77">
        <f t="shared" si="387"/>
        <v>0</v>
      </c>
      <c r="T2954" s="77">
        <v>2943</v>
      </c>
    </row>
    <row r="2955" spans="1:20" s="5" customFormat="1" ht="56.25" hidden="1" outlineLevel="1">
      <c r="A2955" s="29"/>
      <c r="B2955" s="606">
        <v>400</v>
      </c>
      <c r="C2955" s="617">
        <v>445</v>
      </c>
      <c r="D2955" s="549">
        <v>11</v>
      </c>
      <c r="E2955" s="682" t="s">
        <v>3778</v>
      </c>
      <c r="F2955" s="682" t="s">
        <v>3779</v>
      </c>
      <c r="G2955" s="940">
        <v>338</v>
      </c>
      <c r="H2955" s="152" t="s">
        <v>3551</v>
      </c>
      <c r="I2955" s="355"/>
      <c r="J2955" s="159">
        <v>0</v>
      </c>
      <c r="K2955" s="58">
        <v>0</v>
      </c>
      <c r="L2955" s="199">
        <f t="shared" si="392"/>
        <v>0</v>
      </c>
      <c r="M2955" s="200">
        <f t="shared" si="393"/>
        <v>0</v>
      </c>
      <c r="O2955" s="77" t="b">
        <f t="shared" si="384"/>
        <v>0</v>
      </c>
      <c r="P2955" s="77" t="b">
        <f t="shared" si="385"/>
        <v>0</v>
      </c>
      <c r="Q2955" s="77" t="b">
        <f t="shared" si="386"/>
        <v>0</v>
      </c>
      <c r="R2955" s="77">
        <f t="shared" si="387"/>
        <v>0</v>
      </c>
      <c r="T2955" s="77">
        <v>2944</v>
      </c>
    </row>
    <row r="2956" spans="1:20" s="5" customFormat="1" ht="33.75" hidden="1" outlineLevel="1">
      <c r="A2956" s="29"/>
      <c r="B2956" s="606">
        <v>400</v>
      </c>
      <c r="C2956" s="617">
        <v>445</v>
      </c>
      <c r="D2956" s="549">
        <v>12</v>
      </c>
      <c r="E2956" s="682" t="s">
        <v>3780</v>
      </c>
      <c r="F2956" s="682" t="s">
        <v>3781</v>
      </c>
      <c r="G2956" s="940">
        <v>77</v>
      </c>
      <c r="H2956" s="152" t="s">
        <v>3551</v>
      </c>
      <c r="I2956" s="355"/>
      <c r="J2956" s="159">
        <v>0</v>
      </c>
      <c r="K2956" s="58">
        <v>0</v>
      </c>
      <c r="L2956" s="199">
        <f t="shared" si="392"/>
        <v>0</v>
      </c>
      <c r="M2956" s="200">
        <f t="shared" si="393"/>
        <v>0</v>
      </c>
      <c r="O2956" s="77" t="b">
        <f t="shared" si="384"/>
        <v>0</v>
      </c>
      <c r="P2956" s="77" t="b">
        <f t="shared" si="385"/>
        <v>0</v>
      </c>
      <c r="Q2956" s="77" t="b">
        <f t="shared" si="386"/>
        <v>0</v>
      </c>
      <c r="R2956" s="77">
        <f t="shared" si="387"/>
        <v>0</v>
      </c>
      <c r="T2956" s="77">
        <v>2945</v>
      </c>
    </row>
    <row r="2957" spans="1:20" s="5" customFormat="1" ht="33.75" hidden="1" outlineLevel="1">
      <c r="A2957" s="29"/>
      <c r="B2957" s="606">
        <v>400</v>
      </c>
      <c r="C2957" s="617">
        <v>445</v>
      </c>
      <c r="D2957" s="549">
        <v>13</v>
      </c>
      <c r="E2957" s="682" t="s">
        <v>3782</v>
      </c>
      <c r="F2957" s="682" t="s">
        <v>3783</v>
      </c>
      <c r="G2957" s="940">
        <v>4</v>
      </c>
      <c r="H2957" s="152" t="s">
        <v>3551</v>
      </c>
      <c r="I2957" s="355"/>
      <c r="J2957" s="159">
        <v>0</v>
      </c>
      <c r="K2957" s="58">
        <v>0</v>
      </c>
      <c r="L2957" s="199">
        <f t="shared" si="392"/>
        <v>0</v>
      </c>
      <c r="M2957" s="200">
        <f t="shared" si="393"/>
        <v>0</v>
      </c>
      <c r="O2957" s="77" t="b">
        <f t="shared" si="384"/>
        <v>0</v>
      </c>
      <c r="P2957" s="77" t="b">
        <f t="shared" si="385"/>
        <v>0</v>
      </c>
      <c r="Q2957" s="77" t="b">
        <f t="shared" si="386"/>
        <v>0</v>
      </c>
      <c r="R2957" s="77">
        <f t="shared" si="387"/>
        <v>0</v>
      </c>
      <c r="T2957" s="77">
        <v>2946</v>
      </c>
    </row>
    <row r="2958" spans="1:20" s="5" customFormat="1" ht="33.75" hidden="1" outlineLevel="1">
      <c r="A2958" s="29"/>
      <c r="B2958" s="606">
        <v>400</v>
      </c>
      <c r="C2958" s="617">
        <v>445</v>
      </c>
      <c r="D2958" s="549">
        <v>14</v>
      </c>
      <c r="E2958" s="682" t="s">
        <v>3784</v>
      </c>
      <c r="F2958" s="682" t="s">
        <v>3785</v>
      </c>
      <c r="G2958" s="940">
        <v>110</v>
      </c>
      <c r="H2958" s="152" t="s">
        <v>3551</v>
      </c>
      <c r="I2958" s="355"/>
      <c r="J2958" s="159">
        <v>0</v>
      </c>
      <c r="K2958" s="58">
        <v>0</v>
      </c>
      <c r="L2958" s="199">
        <f t="shared" si="392"/>
        <v>0</v>
      </c>
      <c r="M2958" s="200">
        <f t="shared" si="393"/>
        <v>0</v>
      </c>
      <c r="O2958" s="77" t="b">
        <f t="shared" si="384"/>
        <v>0</v>
      </c>
      <c r="P2958" s="77" t="b">
        <f t="shared" si="385"/>
        <v>0</v>
      </c>
      <c r="Q2958" s="77" t="b">
        <f t="shared" si="386"/>
        <v>0</v>
      </c>
      <c r="R2958" s="77">
        <f t="shared" si="387"/>
        <v>0</v>
      </c>
      <c r="T2958" s="77">
        <v>2947</v>
      </c>
    </row>
    <row r="2959" spans="1:20" s="5" customFormat="1" ht="45" hidden="1" outlineLevel="1">
      <c r="A2959" s="29"/>
      <c r="B2959" s="606">
        <v>400</v>
      </c>
      <c r="C2959" s="617">
        <v>445</v>
      </c>
      <c r="D2959" s="549">
        <v>15</v>
      </c>
      <c r="E2959" s="682" t="s">
        <v>3786</v>
      </c>
      <c r="F2959" s="682" t="s">
        <v>3787</v>
      </c>
      <c r="G2959" s="940">
        <v>20</v>
      </c>
      <c r="H2959" s="152" t="s">
        <v>3551</v>
      </c>
      <c r="I2959" s="355"/>
      <c r="J2959" s="159">
        <v>0</v>
      </c>
      <c r="K2959" s="58">
        <v>0</v>
      </c>
      <c r="L2959" s="199">
        <f t="shared" si="392"/>
        <v>0</v>
      </c>
      <c r="M2959" s="200">
        <f t="shared" si="393"/>
        <v>0</v>
      </c>
      <c r="O2959" s="77" t="b">
        <f t="shared" si="384"/>
        <v>0</v>
      </c>
      <c r="P2959" s="77" t="b">
        <f t="shared" si="385"/>
        <v>0</v>
      </c>
      <c r="Q2959" s="77" t="b">
        <f t="shared" si="386"/>
        <v>0</v>
      </c>
      <c r="R2959" s="77">
        <f t="shared" si="387"/>
        <v>0</v>
      </c>
      <c r="T2959" s="77">
        <v>2948</v>
      </c>
    </row>
    <row r="2960" spans="1:20" s="5" customFormat="1" ht="33.75" hidden="1" outlineLevel="1">
      <c r="A2960" s="29"/>
      <c r="B2960" s="606">
        <v>400</v>
      </c>
      <c r="C2960" s="617">
        <v>445</v>
      </c>
      <c r="D2960" s="549">
        <v>16</v>
      </c>
      <c r="E2960" s="682" t="s">
        <v>3788</v>
      </c>
      <c r="F2960" s="682" t="s">
        <v>3789</v>
      </c>
      <c r="G2960" s="940">
        <v>86</v>
      </c>
      <c r="H2960" s="152" t="s">
        <v>3551</v>
      </c>
      <c r="I2960" s="355"/>
      <c r="J2960" s="159">
        <v>0</v>
      </c>
      <c r="K2960" s="58">
        <v>0</v>
      </c>
      <c r="L2960" s="199">
        <f t="shared" si="392"/>
        <v>0</v>
      </c>
      <c r="M2960" s="200">
        <f t="shared" si="393"/>
        <v>0</v>
      </c>
      <c r="O2960" s="77" t="b">
        <f t="shared" si="384"/>
        <v>0</v>
      </c>
      <c r="P2960" s="77" t="b">
        <f t="shared" si="385"/>
        <v>0</v>
      </c>
      <c r="Q2960" s="77" t="b">
        <f t="shared" si="386"/>
        <v>0</v>
      </c>
      <c r="R2960" s="77">
        <f t="shared" si="387"/>
        <v>0</v>
      </c>
      <c r="T2960" s="77">
        <v>2949</v>
      </c>
    </row>
    <row r="2961" spans="1:20" s="5" customFormat="1" ht="33.75" hidden="1" outlineLevel="1">
      <c r="A2961" s="29"/>
      <c r="B2961" s="606">
        <v>400</v>
      </c>
      <c r="C2961" s="617">
        <v>445</v>
      </c>
      <c r="D2961" s="549">
        <v>17</v>
      </c>
      <c r="E2961" s="682" t="s">
        <v>3788</v>
      </c>
      <c r="F2961" s="682" t="s">
        <v>3790</v>
      </c>
      <c r="G2961" s="940">
        <v>120</v>
      </c>
      <c r="H2961" s="152" t="s">
        <v>3551</v>
      </c>
      <c r="I2961" s="355"/>
      <c r="J2961" s="159">
        <v>0</v>
      </c>
      <c r="K2961" s="58">
        <v>0</v>
      </c>
      <c r="L2961" s="199">
        <f t="shared" si="392"/>
        <v>0</v>
      </c>
      <c r="M2961" s="200">
        <f t="shared" si="393"/>
        <v>0</v>
      </c>
      <c r="O2961" s="77" t="b">
        <f t="shared" si="384"/>
        <v>0</v>
      </c>
      <c r="P2961" s="77" t="b">
        <f t="shared" si="385"/>
        <v>0</v>
      </c>
      <c r="Q2961" s="77" t="b">
        <f t="shared" si="386"/>
        <v>0</v>
      </c>
      <c r="R2961" s="77">
        <f t="shared" si="387"/>
        <v>0</v>
      </c>
      <c r="T2961" s="77">
        <v>2950</v>
      </c>
    </row>
    <row r="2962" spans="1:20" s="5" customFormat="1" ht="33.75" hidden="1" outlineLevel="1">
      <c r="A2962" s="29"/>
      <c r="B2962" s="606">
        <v>400</v>
      </c>
      <c r="C2962" s="617">
        <v>445</v>
      </c>
      <c r="D2962" s="549">
        <v>18</v>
      </c>
      <c r="E2962" s="682" t="s">
        <v>3791</v>
      </c>
      <c r="F2962" s="682" t="s">
        <v>3792</v>
      </c>
      <c r="G2962" s="940">
        <v>22</v>
      </c>
      <c r="H2962" s="152" t="s">
        <v>3551</v>
      </c>
      <c r="I2962" s="355"/>
      <c r="J2962" s="159">
        <v>0</v>
      </c>
      <c r="K2962" s="58">
        <v>0</v>
      </c>
      <c r="L2962" s="199">
        <f t="shared" si="392"/>
        <v>0</v>
      </c>
      <c r="M2962" s="200">
        <f t="shared" si="393"/>
        <v>0</v>
      </c>
      <c r="O2962" s="77" t="b">
        <f t="shared" si="384"/>
        <v>0</v>
      </c>
      <c r="P2962" s="77" t="b">
        <f t="shared" si="385"/>
        <v>0</v>
      </c>
      <c r="Q2962" s="77" t="b">
        <f t="shared" si="386"/>
        <v>0</v>
      </c>
      <c r="R2962" s="77">
        <f t="shared" si="387"/>
        <v>0</v>
      </c>
      <c r="T2962" s="77">
        <v>2951</v>
      </c>
    </row>
    <row r="2963" spans="1:20" s="5" customFormat="1" ht="33.75" hidden="1" outlineLevel="1">
      <c r="A2963" s="29"/>
      <c r="B2963" s="606">
        <v>400</v>
      </c>
      <c r="C2963" s="617">
        <v>445</v>
      </c>
      <c r="D2963" s="549">
        <v>19</v>
      </c>
      <c r="E2963" s="682" t="s">
        <v>3793</v>
      </c>
      <c r="F2963" s="682" t="s">
        <v>3794</v>
      </c>
      <c r="G2963" s="940">
        <v>12</v>
      </c>
      <c r="H2963" s="152" t="s">
        <v>3551</v>
      </c>
      <c r="I2963" s="355"/>
      <c r="J2963" s="159">
        <v>0</v>
      </c>
      <c r="K2963" s="58">
        <v>0</v>
      </c>
      <c r="L2963" s="199">
        <f t="shared" si="392"/>
        <v>0</v>
      </c>
      <c r="M2963" s="200">
        <f t="shared" si="393"/>
        <v>0</v>
      </c>
      <c r="O2963" s="77" t="b">
        <f t="shared" ref="O2963:O3026" si="394">ISBLANK(D2963)</f>
        <v>0</v>
      </c>
      <c r="P2963" s="77" t="b">
        <f t="shared" ref="P2963:P3026" si="395">ISBLANK(G2963)</f>
        <v>0</v>
      </c>
      <c r="Q2963" s="77" t="b">
        <f t="shared" ref="Q2963:Q3026" si="396">ISBLANK(M2963)</f>
        <v>0</v>
      </c>
      <c r="R2963" s="77">
        <f t="shared" ref="R2963:R3026" si="397">IF(AND(O2963=P2963,O2963=Q2963),,"!!!")</f>
        <v>0</v>
      </c>
      <c r="T2963" s="77">
        <v>2952</v>
      </c>
    </row>
    <row r="2964" spans="1:20" s="5" customFormat="1" ht="22.5" hidden="1" outlineLevel="1">
      <c r="A2964" s="29"/>
      <c r="B2964" s="606">
        <v>400</v>
      </c>
      <c r="C2964" s="617">
        <v>445</v>
      </c>
      <c r="D2964" s="549">
        <v>20</v>
      </c>
      <c r="E2964" s="31" t="s">
        <v>3795</v>
      </c>
      <c r="F2964" s="31" t="s">
        <v>3796</v>
      </c>
      <c r="G2964" s="904">
        <v>8</v>
      </c>
      <c r="H2964" s="152" t="s">
        <v>3551</v>
      </c>
      <c r="I2964" s="350"/>
      <c r="J2964" s="159">
        <v>0</v>
      </c>
      <c r="K2964" s="58">
        <v>0</v>
      </c>
      <c r="L2964" s="199">
        <f t="shared" si="392"/>
        <v>0</v>
      </c>
      <c r="M2964" s="200">
        <f t="shared" si="393"/>
        <v>0</v>
      </c>
      <c r="O2964" s="77" t="b">
        <f t="shared" si="394"/>
        <v>0</v>
      </c>
      <c r="P2964" s="77" t="b">
        <f t="shared" si="395"/>
        <v>0</v>
      </c>
      <c r="Q2964" s="77" t="b">
        <f t="shared" si="396"/>
        <v>0</v>
      </c>
      <c r="R2964" s="77">
        <f t="shared" si="397"/>
        <v>0</v>
      </c>
      <c r="T2964" s="77">
        <v>2953</v>
      </c>
    </row>
    <row r="2965" spans="1:20" s="5" customFormat="1" ht="22.5" hidden="1" outlineLevel="1">
      <c r="A2965" s="29"/>
      <c r="B2965" s="606">
        <v>400</v>
      </c>
      <c r="C2965" s="617">
        <v>445</v>
      </c>
      <c r="D2965" s="549">
        <v>21</v>
      </c>
      <c r="E2965" s="31" t="s">
        <v>3797</v>
      </c>
      <c r="F2965" s="31" t="s">
        <v>3798</v>
      </c>
      <c r="G2965" s="904">
        <v>4</v>
      </c>
      <c r="H2965" s="152" t="s">
        <v>3551</v>
      </c>
      <c r="I2965" s="350"/>
      <c r="J2965" s="159">
        <v>0</v>
      </c>
      <c r="K2965" s="58">
        <v>0</v>
      </c>
      <c r="L2965" s="199">
        <f t="shared" si="392"/>
        <v>0</v>
      </c>
      <c r="M2965" s="200">
        <f t="shared" si="393"/>
        <v>0</v>
      </c>
      <c r="O2965" s="77" t="b">
        <f t="shared" si="394"/>
        <v>0</v>
      </c>
      <c r="P2965" s="77" t="b">
        <f t="shared" si="395"/>
        <v>0</v>
      </c>
      <c r="Q2965" s="77" t="b">
        <f t="shared" si="396"/>
        <v>0</v>
      </c>
      <c r="R2965" s="77">
        <f t="shared" si="397"/>
        <v>0</v>
      </c>
      <c r="T2965" s="77">
        <v>2954</v>
      </c>
    </row>
    <row r="2966" spans="1:20" s="5" customFormat="1" ht="45" hidden="1" outlineLevel="1">
      <c r="A2966" s="29"/>
      <c r="B2966" s="606">
        <v>400</v>
      </c>
      <c r="C2966" s="617">
        <v>445</v>
      </c>
      <c r="D2966" s="549">
        <v>22</v>
      </c>
      <c r="E2966" s="682" t="s">
        <v>3799</v>
      </c>
      <c r="F2966" s="682" t="s">
        <v>3800</v>
      </c>
      <c r="G2966" s="940">
        <v>37</v>
      </c>
      <c r="H2966" s="152" t="s">
        <v>3551</v>
      </c>
      <c r="I2966" s="355"/>
      <c r="J2966" s="159">
        <v>0</v>
      </c>
      <c r="K2966" s="58">
        <v>0</v>
      </c>
      <c r="L2966" s="199">
        <f t="shared" si="392"/>
        <v>0</v>
      </c>
      <c r="M2966" s="200">
        <f t="shared" si="393"/>
        <v>0</v>
      </c>
      <c r="O2966" s="77" t="b">
        <f t="shared" si="394"/>
        <v>0</v>
      </c>
      <c r="P2966" s="77" t="b">
        <f t="shared" si="395"/>
        <v>0</v>
      </c>
      <c r="Q2966" s="77" t="b">
        <f t="shared" si="396"/>
        <v>0</v>
      </c>
      <c r="R2966" s="77">
        <f t="shared" si="397"/>
        <v>0</v>
      </c>
      <c r="T2966" s="77">
        <v>2955</v>
      </c>
    </row>
    <row r="2967" spans="1:20" s="5" customFormat="1" ht="45" hidden="1" outlineLevel="1">
      <c r="A2967" s="29"/>
      <c r="B2967" s="606">
        <v>400</v>
      </c>
      <c r="C2967" s="617">
        <v>445</v>
      </c>
      <c r="D2967" s="549">
        <v>23</v>
      </c>
      <c r="E2967" s="682" t="s">
        <v>3801</v>
      </c>
      <c r="F2967" s="682" t="s">
        <v>3802</v>
      </c>
      <c r="G2967" s="940">
        <v>1</v>
      </c>
      <c r="H2967" s="152" t="s">
        <v>3551</v>
      </c>
      <c r="I2967" s="355"/>
      <c r="J2967" s="159">
        <v>0</v>
      </c>
      <c r="K2967" s="58">
        <v>0</v>
      </c>
      <c r="L2967" s="199">
        <f t="shared" si="392"/>
        <v>0</v>
      </c>
      <c r="M2967" s="200">
        <f t="shared" si="393"/>
        <v>0</v>
      </c>
      <c r="O2967" s="77" t="b">
        <f t="shared" si="394"/>
        <v>0</v>
      </c>
      <c r="P2967" s="77" t="b">
        <f t="shared" si="395"/>
        <v>0</v>
      </c>
      <c r="Q2967" s="77" t="b">
        <f t="shared" si="396"/>
        <v>0</v>
      </c>
      <c r="R2967" s="77">
        <f t="shared" si="397"/>
        <v>0</v>
      </c>
      <c r="T2967" s="77">
        <v>2956</v>
      </c>
    </row>
    <row r="2968" spans="1:20" s="5" customFormat="1" ht="45" hidden="1" outlineLevel="1">
      <c r="A2968" s="29"/>
      <c r="B2968" s="606">
        <v>400</v>
      </c>
      <c r="C2968" s="617">
        <v>445</v>
      </c>
      <c r="D2968" s="549">
        <v>24</v>
      </c>
      <c r="E2968" s="682" t="s">
        <v>3803</v>
      </c>
      <c r="F2968" s="682" t="s">
        <v>3804</v>
      </c>
      <c r="G2968" s="940">
        <v>13</v>
      </c>
      <c r="H2968" s="152" t="s">
        <v>3551</v>
      </c>
      <c r="I2968" s="355"/>
      <c r="J2968" s="159">
        <v>0</v>
      </c>
      <c r="K2968" s="58">
        <v>0</v>
      </c>
      <c r="L2968" s="199">
        <f t="shared" si="392"/>
        <v>0</v>
      </c>
      <c r="M2968" s="200">
        <f t="shared" si="393"/>
        <v>0</v>
      </c>
      <c r="O2968" s="77" t="b">
        <f t="shared" si="394"/>
        <v>0</v>
      </c>
      <c r="P2968" s="77" t="b">
        <f t="shared" si="395"/>
        <v>0</v>
      </c>
      <c r="Q2968" s="77" t="b">
        <f t="shared" si="396"/>
        <v>0</v>
      </c>
      <c r="R2968" s="77">
        <f t="shared" si="397"/>
        <v>0</v>
      </c>
      <c r="T2968" s="77">
        <v>2957</v>
      </c>
    </row>
    <row r="2969" spans="1:20" s="5" customFormat="1" ht="45" hidden="1" outlineLevel="1">
      <c r="A2969" s="29"/>
      <c r="B2969" s="606">
        <v>400</v>
      </c>
      <c r="C2969" s="617">
        <v>445</v>
      </c>
      <c r="D2969" s="549">
        <v>25</v>
      </c>
      <c r="E2969" s="682" t="s">
        <v>3805</v>
      </c>
      <c r="F2969" s="682" t="s">
        <v>3806</v>
      </c>
      <c r="G2969" s="940">
        <v>12</v>
      </c>
      <c r="H2969" s="152" t="s">
        <v>3551</v>
      </c>
      <c r="I2969" s="355"/>
      <c r="J2969" s="159">
        <v>0</v>
      </c>
      <c r="K2969" s="58">
        <v>0</v>
      </c>
      <c r="L2969" s="199">
        <f t="shared" si="392"/>
        <v>0</v>
      </c>
      <c r="M2969" s="200">
        <f t="shared" si="393"/>
        <v>0</v>
      </c>
      <c r="O2969" s="77" t="b">
        <f t="shared" si="394"/>
        <v>0</v>
      </c>
      <c r="P2969" s="77" t="b">
        <f t="shared" si="395"/>
        <v>0</v>
      </c>
      <c r="Q2969" s="77" t="b">
        <f t="shared" si="396"/>
        <v>0</v>
      </c>
      <c r="R2969" s="77">
        <f t="shared" si="397"/>
        <v>0</v>
      </c>
      <c r="T2969" s="77">
        <v>2958</v>
      </c>
    </row>
    <row r="2970" spans="1:20" s="5" customFormat="1" ht="45" hidden="1" outlineLevel="1">
      <c r="A2970" s="29"/>
      <c r="B2970" s="606">
        <v>400</v>
      </c>
      <c r="C2970" s="617">
        <v>445</v>
      </c>
      <c r="D2970" s="549">
        <v>26</v>
      </c>
      <c r="E2970" s="682" t="s">
        <v>3807</v>
      </c>
      <c r="F2970" s="682" t="s">
        <v>3808</v>
      </c>
      <c r="G2970" s="940">
        <v>10</v>
      </c>
      <c r="H2970" s="152" t="s">
        <v>3551</v>
      </c>
      <c r="I2970" s="355"/>
      <c r="J2970" s="159">
        <v>0</v>
      </c>
      <c r="K2970" s="58">
        <v>0</v>
      </c>
      <c r="L2970" s="199">
        <f t="shared" si="392"/>
        <v>0</v>
      </c>
      <c r="M2970" s="200">
        <f t="shared" si="393"/>
        <v>0</v>
      </c>
      <c r="O2970" s="77" t="b">
        <f t="shared" si="394"/>
        <v>0</v>
      </c>
      <c r="P2970" s="77" t="b">
        <f t="shared" si="395"/>
        <v>0</v>
      </c>
      <c r="Q2970" s="77" t="b">
        <f t="shared" si="396"/>
        <v>0</v>
      </c>
      <c r="R2970" s="77">
        <f t="shared" si="397"/>
        <v>0</v>
      </c>
      <c r="T2970" s="77">
        <v>2959</v>
      </c>
    </row>
    <row r="2971" spans="1:20" s="5" customFormat="1" ht="45" hidden="1" outlineLevel="1">
      <c r="A2971" s="29"/>
      <c r="B2971" s="606">
        <v>400</v>
      </c>
      <c r="C2971" s="617">
        <v>445</v>
      </c>
      <c r="D2971" s="549">
        <v>27</v>
      </c>
      <c r="E2971" s="682" t="s">
        <v>3809</v>
      </c>
      <c r="F2971" s="682" t="s">
        <v>3810</v>
      </c>
      <c r="G2971" s="940">
        <v>27</v>
      </c>
      <c r="H2971" s="152" t="s">
        <v>3551</v>
      </c>
      <c r="I2971" s="355"/>
      <c r="J2971" s="159">
        <v>0</v>
      </c>
      <c r="K2971" s="58">
        <v>0</v>
      </c>
      <c r="L2971" s="199">
        <f t="shared" si="392"/>
        <v>0</v>
      </c>
      <c r="M2971" s="200">
        <f t="shared" si="393"/>
        <v>0</v>
      </c>
      <c r="O2971" s="77" t="b">
        <f t="shared" si="394"/>
        <v>0</v>
      </c>
      <c r="P2971" s="77" t="b">
        <f t="shared" si="395"/>
        <v>0</v>
      </c>
      <c r="Q2971" s="77" t="b">
        <f t="shared" si="396"/>
        <v>0</v>
      </c>
      <c r="R2971" s="77">
        <f t="shared" si="397"/>
        <v>0</v>
      </c>
      <c r="T2971" s="77">
        <v>2960</v>
      </c>
    </row>
    <row r="2972" spans="1:20" s="5" customFormat="1" ht="45" hidden="1" outlineLevel="1">
      <c r="A2972" s="29"/>
      <c r="B2972" s="606">
        <v>400</v>
      </c>
      <c r="C2972" s="617">
        <v>445</v>
      </c>
      <c r="D2972" s="549">
        <v>28</v>
      </c>
      <c r="E2972" s="682" t="s">
        <v>3811</v>
      </c>
      <c r="F2972" s="682" t="s">
        <v>3812</v>
      </c>
      <c r="G2972" s="940">
        <v>5</v>
      </c>
      <c r="H2972" s="152" t="s">
        <v>3551</v>
      </c>
      <c r="I2972" s="355"/>
      <c r="J2972" s="159">
        <v>0</v>
      </c>
      <c r="K2972" s="58">
        <v>0</v>
      </c>
      <c r="L2972" s="199">
        <f t="shared" si="392"/>
        <v>0</v>
      </c>
      <c r="M2972" s="200">
        <f t="shared" si="393"/>
        <v>0</v>
      </c>
      <c r="O2972" s="77" t="b">
        <f t="shared" si="394"/>
        <v>0</v>
      </c>
      <c r="P2972" s="77" t="b">
        <f t="shared" si="395"/>
        <v>0</v>
      </c>
      <c r="Q2972" s="77" t="b">
        <f t="shared" si="396"/>
        <v>0</v>
      </c>
      <c r="R2972" s="77">
        <f t="shared" si="397"/>
        <v>0</v>
      </c>
      <c r="T2972" s="77">
        <v>2961</v>
      </c>
    </row>
    <row r="2973" spans="1:20" s="5" customFormat="1" ht="22.5" hidden="1" outlineLevel="1">
      <c r="A2973" s="29"/>
      <c r="B2973" s="606">
        <v>400</v>
      </c>
      <c r="C2973" s="617">
        <v>445</v>
      </c>
      <c r="D2973" s="549">
        <v>29</v>
      </c>
      <c r="E2973" s="682" t="s">
        <v>3813</v>
      </c>
      <c r="F2973" s="682" t="s">
        <v>3814</v>
      </c>
      <c r="G2973" s="940">
        <v>65</v>
      </c>
      <c r="H2973" s="152" t="s">
        <v>3551</v>
      </c>
      <c r="I2973" s="355"/>
      <c r="J2973" s="159">
        <v>0</v>
      </c>
      <c r="K2973" s="58">
        <v>0</v>
      </c>
      <c r="L2973" s="199">
        <f t="shared" si="392"/>
        <v>0</v>
      </c>
      <c r="M2973" s="200">
        <f t="shared" si="393"/>
        <v>0</v>
      </c>
      <c r="O2973" s="77" t="b">
        <f t="shared" si="394"/>
        <v>0</v>
      </c>
      <c r="P2973" s="77" t="b">
        <f t="shared" si="395"/>
        <v>0</v>
      </c>
      <c r="Q2973" s="77" t="b">
        <f t="shared" si="396"/>
        <v>0</v>
      </c>
      <c r="R2973" s="77">
        <f t="shared" si="397"/>
        <v>0</v>
      </c>
      <c r="T2973" s="77">
        <v>2962</v>
      </c>
    </row>
    <row r="2974" spans="1:20" s="5" customFormat="1" ht="45" hidden="1" outlineLevel="1">
      <c r="A2974" s="29"/>
      <c r="B2974" s="606">
        <v>400</v>
      </c>
      <c r="C2974" s="617">
        <v>445</v>
      </c>
      <c r="D2974" s="549">
        <v>30</v>
      </c>
      <c r="E2974" s="842" t="s">
        <v>3815</v>
      </c>
      <c r="F2974" s="842" t="s">
        <v>3816</v>
      </c>
      <c r="G2974" s="940">
        <v>64</v>
      </c>
      <c r="H2974" s="152" t="s">
        <v>3551</v>
      </c>
      <c r="I2974" s="356"/>
      <c r="J2974" s="159">
        <v>0</v>
      </c>
      <c r="K2974" s="58">
        <v>0</v>
      </c>
      <c r="L2974" s="199">
        <f t="shared" si="392"/>
        <v>0</v>
      </c>
      <c r="M2974" s="200">
        <f t="shared" si="393"/>
        <v>0</v>
      </c>
      <c r="O2974" s="77" t="b">
        <f t="shared" si="394"/>
        <v>0</v>
      </c>
      <c r="P2974" s="77" t="b">
        <f t="shared" si="395"/>
        <v>0</v>
      </c>
      <c r="Q2974" s="77" t="b">
        <f t="shared" si="396"/>
        <v>0</v>
      </c>
      <c r="R2974" s="77">
        <f t="shared" si="397"/>
        <v>0</v>
      </c>
      <c r="T2974" s="77">
        <v>2963</v>
      </c>
    </row>
    <row r="2975" spans="1:20" s="5" customFormat="1" ht="22.5" hidden="1" outlineLevel="1">
      <c r="A2975" s="29"/>
      <c r="B2975" s="606">
        <v>400</v>
      </c>
      <c r="C2975" s="617">
        <v>445</v>
      </c>
      <c r="D2975" s="549">
        <v>31</v>
      </c>
      <c r="E2975" s="682" t="s">
        <v>3817</v>
      </c>
      <c r="F2975" s="682" t="s">
        <v>3818</v>
      </c>
      <c r="G2975" s="940">
        <v>53</v>
      </c>
      <c r="H2975" s="152" t="s">
        <v>3551</v>
      </c>
      <c r="I2975" s="355"/>
      <c r="J2975" s="159">
        <v>0</v>
      </c>
      <c r="K2975" s="58">
        <v>0</v>
      </c>
      <c r="L2975" s="199">
        <f t="shared" si="392"/>
        <v>0</v>
      </c>
      <c r="M2975" s="200">
        <f t="shared" si="393"/>
        <v>0</v>
      </c>
      <c r="O2975" s="77" t="b">
        <f t="shared" si="394"/>
        <v>0</v>
      </c>
      <c r="P2975" s="77" t="b">
        <f t="shared" si="395"/>
        <v>0</v>
      </c>
      <c r="Q2975" s="77" t="b">
        <f t="shared" si="396"/>
        <v>0</v>
      </c>
      <c r="R2975" s="77">
        <f t="shared" si="397"/>
        <v>0</v>
      </c>
      <c r="T2975" s="77">
        <v>2964</v>
      </c>
    </row>
    <row r="2976" spans="1:20" s="5" customFormat="1" ht="22.5" hidden="1" outlineLevel="1">
      <c r="A2976" s="29"/>
      <c r="B2976" s="606">
        <v>400</v>
      </c>
      <c r="C2976" s="617">
        <v>445</v>
      </c>
      <c r="D2976" s="549">
        <v>32</v>
      </c>
      <c r="E2976" s="682" t="s">
        <v>3819</v>
      </c>
      <c r="F2976" s="682" t="s">
        <v>3820</v>
      </c>
      <c r="G2976" s="940">
        <v>11</v>
      </c>
      <c r="H2976" s="152" t="s">
        <v>3551</v>
      </c>
      <c r="I2976" s="355"/>
      <c r="J2976" s="159">
        <v>0</v>
      </c>
      <c r="K2976" s="58">
        <v>0</v>
      </c>
      <c r="L2976" s="199">
        <f t="shared" si="392"/>
        <v>0</v>
      </c>
      <c r="M2976" s="200">
        <f t="shared" si="393"/>
        <v>0</v>
      </c>
      <c r="O2976" s="77" t="b">
        <f t="shared" si="394"/>
        <v>0</v>
      </c>
      <c r="P2976" s="77" t="b">
        <f t="shared" si="395"/>
        <v>0</v>
      </c>
      <c r="Q2976" s="77" t="b">
        <f t="shared" si="396"/>
        <v>0</v>
      </c>
      <c r="R2976" s="77">
        <f t="shared" si="397"/>
        <v>0</v>
      </c>
      <c r="T2976" s="77">
        <v>2965</v>
      </c>
    </row>
    <row r="2977" spans="1:20" s="5" customFormat="1" ht="22.5" hidden="1" outlineLevel="1">
      <c r="A2977" s="29"/>
      <c r="B2977" s="606">
        <v>400</v>
      </c>
      <c r="C2977" s="617">
        <v>445</v>
      </c>
      <c r="D2977" s="549">
        <v>33</v>
      </c>
      <c r="E2977" s="682" t="s">
        <v>3821</v>
      </c>
      <c r="F2977" s="682" t="s">
        <v>3822</v>
      </c>
      <c r="G2977" s="940">
        <v>40</v>
      </c>
      <c r="H2977" s="152" t="s">
        <v>3551</v>
      </c>
      <c r="I2977" s="355"/>
      <c r="J2977" s="159">
        <v>0</v>
      </c>
      <c r="K2977" s="58">
        <v>0</v>
      </c>
      <c r="L2977" s="199">
        <f t="shared" si="392"/>
        <v>0</v>
      </c>
      <c r="M2977" s="200">
        <f t="shared" si="393"/>
        <v>0</v>
      </c>
      <c r="O2977" s="77" t="b">
        <f t="shared" si="394"/>
        <v>0</v>
      </c>
      <c r="P2977" s="77" t="b">
        <f t="shared" si="395"/>
        <v>0</v>
      </c>
      <c r="Q2977" s="77" t="b">
        <f t="shared" si="396"/>
        <v>0</v>
      </c>
      <c r="R2977" s="77">
        <f t="shared" si="397"/>
        <v>0</v>
      </c>
      <c r="T2977" s="77">
        <v>2966</v>
      </c>
    </row>
    <row r="2978" spans="1:20" s="5" customFormat="1" ht="33.75" hidden="1" outlineLevel="1">
      <c r="A2978" s="29"/>
      <c r="B2978" s="606">
        <v>400</v>
      </c>
      <c r="C2978" s="617">
        <v>445</v>
      </c>
      <c r="D2978" s="549">
        <v>34</v>
      </c>
      <c r="E2978" s="682" t="s">
        <v>3823</v>
      </c>
      <c r="F2978" s="682" t="s">
        <v>3824</v>
      </c>
      <c r="G2978" s="940">
        <v>1</v>
      </c>
      <c r="H2978" s="152" t="s">
        <v>3825</v>
      </c>
      <c r="I2978" s="355"/>
      <c r="J2978" s="159">
        <v>0</v>
      </c>
      <c r="K2978" s="58">
        <v>0</v>
      </c>
      <c r="L2978" s="199">
        <f t="shared" si="392"/>
        <v>0</v>
      </c>
      <c r="M2978" s="200">
        <f t="shared" si="393"/>
        <v>0</v>
      </c>
      <c r="O2978" s="77" t="b">
        <f t="shared" si="394"/>
        <v>0</v>
      </c>
      <c r="P2978" s="77" t="b">
        <f t="shared" si="395"/>
        <v>0</v>
      </c>
      <c r="Q2978" s="77" t="b">
        <f t="shared" si="396"/>
        <v>0</v>
      </c>
      <c r="R2978" s="77">
        <f t="shared" si="397"/>
        <v>0</v>
      </c>
      <c r="T2978" s="77">
        <v>2967</v>
      </c>
    </row>
    <row r="2979" spans="1:20" s="5" customFormat="1" ht="22.5" hidden="1" outlineLevel="1">
      <c r="A2979" s="29"/>
      <c r="B2979" s="606">
        <v>400</v>
      </c>
      <c r="C2979" s="617">
        <v>445</v>
      </c>
      <c r="D2979" s="549">
        <v>35</v>
      </c>
      <c r="E2979" s="682" t="s">
        <v>3826</v>
      </c>
      <c r="F2979" s="682" t="s">
        <v>3827</v>
      </c>
      <c r="G2979" s="940">
        <v>11</v>
      </c>
      <c r="H2979" s="152" t="s">
        <v>3825</v>
      </c>
      <c r="I2979" s="355"/>
      <c r="J2979" s="159">
        <v>0</v>
      </c>
      <c r="K2979" s="58">
        <v>0</v>
      </c>
      <c r="L2979" s="199">
        <f t="shared" si="392"/>
        <v>0</v>
      </c>
      <c r="M2979" s="200">
        <f t="shared" si="393"/>
        <v>0</v>
      </c>
      <c r="O2979" s="77" t="b">
        <f t="shared" si="394"/>
        <v>0</v>
      </c>
      <c r="P2979" s="77" t="b">
        <f t="shared" si="395"/>
        <v>0</v>
      </c>
      <c r="Q2979" s="77" t="b">
        <f t="shared" si="396"/>
        <v>0</v>
      </c>
      <c r="R2979" s="77">
        <f t="shared" si="397"/>
        <v>0</v>
      </c>
      <c r="T2979" s="77">
        <v>2968</v>
      </c>
    </row>
    <row r="2980" spans="1:20" s="5" customFormat="1" ht="13.5" hidden="1" outlineLevel="1" thickBot="1">
      <c r="A2980" s="29"/>
      <c r="B2980" s="613"/>
      <c r="C2980" s="617"/>
      <c r="D2980" s="37"/>
      <c r="E2980" s="38"/>
      <c r="F2980" s="38"/>
      <c r="G2980" s="906"/>
      <c r="H2980" s="430"/>
      <c r="I2980" s="350"/>
      <c r="J2980" s="159"/>
      <c r="K2980" s="159"/>
      <c r="L2980" s="232"/>
      <c r="M2980" s="200"/>
      <c r="O2980" s="77" t="b">
        <f t="shared" si="394"/>
        <v>1</v>
      </c>
      <c r="P2980" s="77" t="b">
        <f t="shared" si="395"/>
        <v>1</v>
      </c>
      <c r="Q2980" s="77" t="b">
        <f t="shared" si="396"/>
        <v>1</v>
      </c>
      <c r="R2980" s="77">
        <f t="shared" si="397"/>
        <v>0</v>
      </c>
      <c r="T2980" s="77">
        <v>2969</v>
      </c>
    </row>
    <row r="2981" spans="1:20" s="63" customFormat="1" ht="13.5" hidden="1" outlineLevel="1" thickBot="1">
      <c r="A2981" s="581"/>
      <c r="B2981" s="622">
        <v>400</v>
      </c>
      <c r="C2981" s="623">
        <v>445</v>
      </c>
      <c r="D2981" s="434"/>
      <c r="E2981" s="6" t="s">
        <v>216</v>
      </c>
      <c r="F2981" s="6" t="s">
        <v>215</v>
      </c>
      <c r="G2981" s="915"/>
      <c r="H2981" s="41"/>
      <c r="I2981" s="352"/>
      <c r="J2981" s="134"/>
      <c r="K2981" s="134"/>
      <c r="L2981" s="225"/>
      <c r="M2981" s="226">
        <f>SUM(M2945:M2980)</f>
        <v>0</v>
      </c>
      <c r="O2981" s="77" t="b">
        <f t="shared" si="394"/>
        <v>1</v>
      </c>
      <c r="P2981" s="77" t="b">
        <f t="shared" si="395"/>
        <v>1</v>
      </c>
      <c r="Q2981" s="77" t="b">
        <f t="shared" si="396"/>
        <v>0</v>
      </c>
      <c r="R2981" s="77" t="str">
        <f t="shared" si="397"/>
        <v>!!!</v>
      </c>
      <c r="T2981" s="77">
        <v>2970</v>
      </c>
    </row>
    <row r="2982" spans="1:20" s="63" customFormat="1" ht="15.75" hidden="1" outlineLevel="1" thickBot="1">
      <c r="A2982" s="133"/>
      <c r="B2982" s="631">
        <v>400</v>
      </c>
      <c r="C2982" s="629">
        <v>446</v>
      </c>
      <c r="D2982" s="566"/>
      <c r="E2982" s="99" t="s">
        <v>19</v>
      </c>
      <c r="F2982" s="99" t="s">
        <v>3828</v>
      </c>
      <c r="G2982" s="917"/>
      <c r="H2982" s="151"/>
      <c r="I2982" s="349"/>
      <c r="J2982" s="299"/>
      <c r="K2982" s="101"/>
      <c r="L2982" s="216"/>
      <c r="M2982" s="217"/>
      <c r="O2982" s="77" t="b">
        <f t="shared" si="394"/>
        <v>1</v>
      </c>
      <c r="P2982" s="77" t="b">
        <f t="shared" si="395"/>
        <v>1</v>
      </c>
      <c r="Q2982" s="77" t="b">
        <f t="shared" si="396"/>
        <v>1</v>
      </c>
      <c r="R2982" s="77">
        <f t="shared" si="397"/>
        <v>0</v>
      </c>
      <c r="T2982" s="77">
        <v>2971</v>
      </c>
    </row>
    <row r="2983" spans="1:20" s="63" customFormat="1" ht="33.75" hidden="1" outlineLevel="1">
      <c r="A2983" s="164"/>
      <c r="B2983" s="606">
        <v>400</v>
      </c>
      <c r="C2983" s="617">
        <v>445</v>
      </c>
      <c r="D2983" s="549">
        <v>1</v>
      </c>
      <c r="E2983" s="31" t="s">
        <v>3829</v>
      </c>
      <c r="F2983" s="31" t="s">
        <v>3830</v>
      </c>
      <c r="G2983" s="904">
        <v>2650</v>
      </c>
      <c r="H2983" s="152" t="s">
        <v>13</v>
      </c>
      <c r="I2983" s="350"/>
      <c r="J2983" s="159">
        <v>0</v>
      </c>
      <c r="K2983" s="58">
        <v>0</v>
      </c>
      <c r="L2983" s="199">
        <f t="shared" ref="L2983:L3007" si="398">J2983+K2983</f>
        <v>0</v>
      </c>
      <c r="M2983" s="200">
        <f t="shared" ref="M2983:M3007" si="399">L2983*(G2983+I2983)</f>
        <v>0</v>
      </c>
      <c r="O2983" s="77" t="b">
        <f t="shared" si="394"/>
        <v>0</v>
      </c>
      <c r="P2983" s="77" t="b">
        <f t="shared" si="395"/>
        <v>0</v>
      </c>
      <c r="Q2983" s="77" t="b">
        <f t="shared" si="396"/>
        <v>0</v>
      </c>
      <c r="R2983" s="77">
        <f t="shared" si="397"/>
        <v>0</v>
      </c>
      <c r="T2983" s="77">
        <v>2972</v>
      </c>
    </row>
    <row r="2984" spans="1:20" s="63" customFormat="1" ht="22.5" hidden="1" outlineLevel="1">
      <c r="A2984" s="164"/>
      <c r="B2984" s="606">
        <v>400</v>
      </c>
      <c r="C2984" s="617">
        <v>445</v>
      </c>
      <c r="D2984" s="549">
        <v>2</v>
      </c>
      <c r="E2984" s="31" t="s">
        <v>3831</v>
      </c>
      <c r="F2984" s="31" t="s">
        <v>3832</v>
      </c>
      <c r="G2984" s="904">
        <v>4</v>
      </c>
      <c r="H2984" s="152" t="s">
        <v>3551</v>
      </c>
      <c r="I2984" s="350"/>
      <c r="J2984" s="159">
        <v>0</v>
      </c>
      <c r="K2984" s="58">
        <v>0</v>
      </c>
      <c r="L2984" s="199">
        <f t="shared" si="398"/>
        <v>0</v>
      </c>
      <c r="M2984" s="200">
        <f t="shared" si="399"/>
        <v>0</v>
      </c>
      <c r="O2984" s="77" t="b">
        <f t="shared" si="394"/>
        <v>0</v>
      </c>
      <c r="P2984" s="77" t="b">
        <f t="shared" si="395"/>
        <v>0</v>
      </c>
      <c r="Q2984" s="77" t="b">
        <f t="shared" si="396"/>
        <v>0</v>
      </c>
      <c r="R2984" s="77">
        <f t="shared" si="397"/>
        <v>0</v>
      </c>
      <c r="T2984" s="77">
        <v>2973</v>
      </c>
    </row>
    <row r="2985" spans="1:20" s="63" customFormat="1" ht="22.5" hidden="1" outlineLevel="1">
      <c r="A2985" s="164"/>
      <c r="B2985" s="606">
        <v>400</v>
      </c>
      <c r="C2985" s="617">
        <v>445</v>
      </c>
      <c r="D2985" s="549">
        <v>3</v>
      </c>
      <c r="E2985" s="31" t="s">
        <v>3833</v>
      </c>
      <c r="F2985" s="31" t="s">
        <v>3834</v>
      </c>
      <c r="G2985" s="904">
        <v>43</v>
      </c>
      <c r="H2985" s="152" t="s">
        <v>3551</v>
      </c>
      <c r="I2985" s="350"/>
      <c r="J2985" s="159">
        <v>0</v>
      </c>
      <c r="K2985" s="58">
        <v>0</v>
      </c>
      <c r="L2985" s="199">
        <f t="shared" si="398"/>
        <v>0</v>
      </c>
      <c r="M2985" s="200">
        <f t="shared" si="399"/>
        <v>0</v>
      </c>
      <c r="O2985" s="77" t="b">
        <f t="shared" si="394"/>
        <v>0</v>
      </c>
      <c r="P2985" s="77" t="b">
        <f t="shared" si="395"/>
        <v>0</v>
      </c>
      <c r="Q2985" s="77" t="b">
        <f t="shared" si="396"/>
        <v>0</v>
      </c>
      <c r="R2985" s="77">
        <f t="shared" si="397"/>
        <v>0</v>
      </c>
      <c r="T2985" s="77">
        <v>2974</v>
      </c>
    </row>
    <row r="2986" spans="1:20" s="63" customFormat="1" ht="22.5" hidden="1" outlineLevel="1">
      <c r="A2986" s="164"/>
      <c r="B2986" s="606">
        <v>400</v>
      </c>
      <c r="C2986" s="617">
        <v>445</v>
      </c>
      <c r="D2986" s="549">
        <v>4</v>
      </c>
      <c r="E2986" s="31" t="s">
        <v>3835</v>
      </c>
      <c r="F2986" s="31" t="s">
        <v>3836</v>
      </c>
      <c r="G2986" s="904">
        <v>19</v>
      </c>
      <c r="H2986" s="152" t="s">
        <v>3551</v>
      </c>
      <c r="I2986" s="350"/>
      <c r="J2986" s="159">
        <v>0</v>
      </c>
      <c r="K2986" s="58">
        <v>0</v>
      </c>
      <c r="L2986" s="199">
        <f t="shared" si="398"/>
        <v>0</v>
      </c>
      <c r="M2986" s="200">
        <f t="shared" si="399"/>
        <v>0</v>
      </c>
      <c r="O2986" s="77" t="b">
        <f t="shared" si="394"/>
        <v>0</v>
      </c>
      <c r="P2986" s="77" t="b">
        <f t="shared" si="395"/>
        <v>0</v>
      </c>
      <c r="Q2986" s="77" t="b">
        <f t="shared" si="396"/>
        <v>0</v>
      </c>
      <c r="R2986" s="77">
        <f t="shared" si="397"/>
        <v>0</v>
      </c>
      <c r="T2986" s="77">
        <v>2975</v>
      </c>
    </row>
    <row r="2987" spans="1:20" s="63" customFormat="1" ht="22.5" hidden="1" outlineLevel="1">
      <c r="A2987" s="164"/>
      <c r="B2987" s="606">
        <v>400</v>
      </c>
      <c r="C2987" s="617">
        <v>445</v>
      </c>
      <c r="D2987" s="549">
        <v>5</v>
      </c>
      <c r="E2987" s="31" t="s">
        <v>3837</v>
      </c>
      <c r="F2987" s="31" t="s">
        <v>3838</v>
      </c>
      <c r="G2987" s="904">
        <v>115</v>
      </c>
      <c r="H2987" s="152" t="s">
        <v>3551</v>
      </c>
      <c r="I2987" s="350"/>
      <c r="J2987" s="159">
        <v>0</v>
      </c>
      <c r="K2987" s="58">
        <v>0</v>
      </c>
      <c r="L2987" s="199">
        <f t="shared" si="398"/>
        <v>0</v>
      </c>
      <c r="M2987" s="200">
        <f t="shared" si="399"/>
        <v>0</v>
      </c>
      <c r="O2987" s="77" t="b">
        <f t="shared" si="394"/>
        <v>0</v>
      </c>
      <c r="P2987" s="77" t="b">
        <f t="shared" si="395"/>
        <v>0</v>
      </c>
      <c r="Q2987" s="77" t="b">
        <f t="shared" si="396"/>
        <v>0</v>
      </c>
      <c r="R2987" s="77">
        <f t="shared" si="397"/>
        <v>0</v>
      </c>
      <c r="T2987" s="77">
        <v>2976</v>
      </c>
    </row>
    <row r="2988" spans="1:20" s="63" customFormat="1" hidden="1" outlineLevel="1">
      <c r="A2988" s="164"/>
      <c r="B2988" s="606">
        <v>400</v>
      </c>
      <c r="C2988" s="617">
        <v>445</v>
      </c>
      <c r="D2988" s="549">
        <v>6</v>
      </c>
      <c r="E2988" s="31" t="s">
        <v>3839</v>
      </c>
      <c r="F2988" s="31" t="s">
        <v>3840</v>
      </c>
      <c r="G2988" s="904">
        <v>15</v>
      </c>
      <c r="H2988" s="152" t="s">
        <v>3551</v>
      </c>
      <c r="I2988" s="350"/>
      <c r="J2988" s="159">
        <v>0</v>
      </c>
      <c r="K2988" s="58">
        <v>0</v>
      </c>
      <c r="L2988" s="199">
        <f t="shared" si="398"/>
        <v>0</v>
      </c>
      <c r="M2988" s="200">
        <f t="shared" si="399"/>
        <v>0</v>
      </c>
      <c r="O2988" s="77" t="b">
        <f t="shared" si="394"/>
        <v>0</v>
      </c>
      <c r="P2988" s="77" t="b">
        <f t="shared" si="395"/>
        <v>0</v>
      </c>
      <c r="Q2988" s="77" t="b">
        <f t="shared" si="396"/>
        <v>0</v>
      </c>
      <c r="R2988" s="77">
        <f t="shared" si="397"/>
        <v>0</v>
      </c>
      <c r="T2988" s="77">
        <v>2977</v>
      </c>
    </row>
    <row r="2989" spans="1:20" s="63" customFormat="1" ht="22.5" hidden="1" outlineLevel="1">
      <c r="A2989" s="164"/>
      <c r="B2989" s="606">
        <v>400</v>
      </c>
      <c r="C2989" s="617">
        <v>445</v>
      </c>
      <c r="D2989" s="549">
        <v>7</v>
      </c>
      <c r="E2989" s="31" t="s">
        <v>3841</v>
      </c>
      <c r="F2989" s="31" t="s">
        <v>3842</v>
      </c>
      <c r="G2989" s="904">
        <v>3850</v>
      </c>
      <c r="H2989" s="152" t="s">
        <v>13</v>
      </c>
      <c r="I2989" s="350"/>
      <c r="J2989" s="159">
        <v>0</v>
      </c>
      <c r="K2989" s="58">
        <v>0</v>
      </c>
      <c r="L2989" s="199">
        <f t="shared" si="398"/>
        <v>0</v>
      </c>
      <c r="M2989" s="200">
        <f t="shared" si="399"/>
        <v>0</v>
      </c>
      <c r="O2989" s="77" t="b">
        <f t="shared" si="394"/>
        <v>0</v>
      </c>
      <c r="P2989" s="77" t="b">
        <f t="shared" si="395"/>
        <v>0</v>
      </c>
      <c r="Q2989" s="77" t="b">
        <f t="shared" si="396"/>
        <v>0</v>
      </c>
      <c r="R2989" s="77">
        <f t="shared" si="397"/>
        <v>0</v>
      </c>
      <c r="T2989" s="77">
        <v>2978</v>
      </c>
    </row>
    <row r="2990" spans="1:20" s="63" customFormat="1" hidden="1" outlineLevel="1">
      <c r="A2990" s="164"/>
      <c r="B2990" s="606">
        <v>400</v>
      </c>
      <c r="C2990" s="617">
        <v>445</v>
      </c>
      <c r="D2990" s="549">
        <v>8</v>
      </c>
      <c r="E2990" s="31" t="s">
        <v>3843</v>
      </c>
      <c r="F2990" s="31" t="s">
        <v>3844</v>
      </c>
      <c r="G2990" s="904">
        <v>410</v>
      </c>
      <c r="H2990" s="152" t="s">
        <v>13</v>
      </c>
      <c r="I2990" s="350"/>
      <c r="J2990" s="159">
        <v>0</v>
      </c>
      <c r="K2990" s="58">
        <v>0</v>
      </c>
      <c r="L2990" s="199">
        <f t="shared" si="398"/>
        <v>0</v>
      </c>
      <c r="M2990" s="200">
        <f t="shared" si="399"/>
        <v>0</v>
      </c>
      <c r="O2990" s="77" t="b">
        <f t="shared" si="394"/>
        <v>0</v>
      </c>
      <c r="P2990" s="77" t="b">
        <f t="shared" si="395"/>
        <v>0</v>
      </c>
      <c r="Q2990" s="77" t="b">
        <f t="shared" si="396"/>
        <v>0</v>
      </c>
      <c r="R2990" s="77">
        <f t="shared" si="397"/>
        <v>0</v>
      </c>
      <c r="T2990" s="77">
        <v>2979</v>
      </c>
    </row>
    <row r="2991" spans="1:20" s="63" customFormat="1" ht="22.5" hidden="1" outlineLevel="1">
      <c r="A2991" s="164"/>
      <c r="B2991" s="606">
        <v>400</v>
      </c>
      <c r="C2991" s="617">
        <v>445</v>
      </c>
      <c r="D2991" s="549">
        <v>9</v>
      </c>
      <c r="E2991" s="31" t="s">
        <v>3845</v>
      </c>
      <c r="F2991" s="31" t="s">
        <v>3846</v>
      </c>
      <c r="G2991" s="904">
        <v>27</v>
      </c>
      <c r="H2991" s="152" t="s">
        <v>3551</v>
      </c>
      <c r="I2991" s="350"/>
      <c r="J2991" s="159">
        <v>0</v>
      </c>
      <c r="K2991" s="58">
        <v>0</v>
      </c>
      <c r="L2991" s="199">
        <f t="shared" si="398"/>
        <v>0</v>
      </c>
      <c r="M2991" s="200">
        <f t="shared" si="399"/>
        <v>0</v>
      </c>
      <c r="O2991" s="77" t="b">
        <f t="shared" si="394"/>
        <v>0</v>
      </c>
      <c r="P2991" s="77" t="b">
        <f t="shared" si="395"/>
        <v>0</v>
      </c>
      <c r="Q2991" s="77" t="b">
        <f t="shared" si="396"/>
        <v>0</v>
      </c>
      <c r="R2991" s="77">
        <f t="shared" si="397"/>
        <v>0</v>
      </c>
      <c r="T2991" s="77">
        <v>2980</v>
      </c>
    </row>
    <row r="2992" spans="1:20" s="63" customFormat="1" hidden="1" outlineLevel="1">
      <c r="A2992" s="164"/>
      <c r="B2992" s="606">
        <v>400</v>
      </c>
      <c r="C2992" s="617">
        <v>445</v>
      </c>
      <c r="D2992" s="549">
        <v>10</v>
      </c>
      <c r="E2992" s="31" t="s">
        <v>3847</v>
      </c>
      <c r="F2992" s="31" t="s">
        <v>3848</v>
      </c>
      <c r="G2992" s="904">
        <v>28</v>
      </c>
      <c r="H2992" s="152" t="s">
        <v>3551</v>
      </c>
      <c r="I2992" s="350"/>
      <c r="J2992" s="159">
        <v>0</v>
      </c>
      <c r="K2992" s="58">
        <v>0</v>
      </c>
      <c r="L2992" s="199">
        <f t="shared" si="398"/>
        <v>0</v>
      </c>
      <c r="M2992" s="200">
        <f t="shared" si="399"/>
        <v>0</v>
      </c>
      <c r="O2992" s="77" t="b">
        <f t="shared" si="394"/>
        <v>0</v>
      </c>
      <c r="P2992" s="77" t="b">
        <f t="shared" si="395"/>
        <v>0</v>
      </c>
      <c r="Q2992" s="77" t="b">
        <f t="shared" si="396"/>
        <v>0</v>
      </c>
      <c r="R2992" s="77">
        <f t="shared" si="397"/>
        <v>0</v>
      </c>
      <c r="T2992" s="77">
        <v>2981</v>
      </c>
    </row>
    <row r="2993" spans="1:20" s="63" customFormat="1" ht="22.5" hidden="1" outlineLevel="1">
      <c r="A2993" s="164"/>
      <c r="B2993" s="606">
        <v>400</v>
      </c>
      <c r="C2993" s="617">
        <v>445</v>
      </c>
      <c r="D2993" s="549">
        <v>11</v>
      </c>
      <c r="E2993" s="31" t="s">
        <v>3849</v>
      </c>
      <c r="F2993" s="31" t="s">
        <v>3850</v>
      </c>
      <c r="G2993" s="904">
        <v>118</v>
      </c>
      <c r="H2993" s="152" t="s">
        <v>3551</v>
      </c>
      <c r="I2993" s="350"/>
      <c r="J2993" s="159">
        <v>0</v>
      </c>
      <c r="K2993" s="58">
        <v>0</v>
      </c>
      <c r="L2993" s="199">
        <f t="shared" si="398"/>
        <v>0</v>
      </c>
      <c r="M2993" s="200">
        <f t="shared" si="399"/>
        <v>0</v>
      </c>
      <c r="O2993" s="77" t="b">
        <f t="shared" si="394"/>
        <v>0</v>
      </c>
      <c r="P2993" s="77" t="b">
        <f t="shared" si="395"/>
        <v>0</v>
      </c>
      <c r="Q2993" s="77" t="b">
        <f t="shared" si="396"/>
        <v>0</v>
      </c>
      <c r="R2993" s="77">
        <f t="shared" si="397"/>
        <v>0</v>
      </c>
      <c r="T2993" s="77">
        <v>2982</v>
      </c>
    </row>
    <row r="2994" spans="1:20" s="63" customFormat="1" ht="22.5" hidden="1" outlineLevel="1">
      <c r="A2994" s="164"/>
      <c r="B2994" s="606">
        <v>400</v>
      </c>
      <c r="C2994" s="617">
        <v>445</v>
      </c>
      <c r="D2994" s="549">
        <v>12</v>
      </c>
      <c r="E2994" s="31" t="s">
        <v>3851</v>
      </c>
      <c r="F2994" s="31" t="s">
        <v>3852</v>
      </c>
      <c r="G2994" s="904">
        <v>118</v>
      </c>
      <c r="H2994" s="152" t="s">
        <v>3551</v>
      </c>
      <c r="I2994" s="350"/>
      <c r="J2994" s="159">
        <v>0</v>
      </c>
      <c r="K2994" s="58">
        <v>0</v>
      </c>
      <c r="L2994" s="199">
        <f t="shared" si="398"/>
        <v>0</v>
      </c>
      <c r="M2994" s="200">
        <f t="shared" si="399"/>
        <v>0</v>
      </c>
      <c r="O2994" s="77" t="b">
        <f t="shared" si="394"/>
        <v>0</v>
      </c>
      <c r="P2994" s="77" t="b">
        <f t="shared" si="395"/>
        <v>0</v>
      </c>
      <c r="Q2994" s="77" t="b">
        <f t="shared" si="396"/>
        <v>0</v>
      </c>
      <c r="R2994" s="77">
        <f t="shared" si="397"/>
        <v>0</v>
      </c>
      <c r="T2994" s="77">
        <v>2983</v>
      </c>
    </row>
    <row r="2995" spans="1:20" s="63" customFormat="1" hidden="1" outlineLevel="1">
      <c r="A2995" s="164"/>
      <c r="B2995" s="606">
        <v>400</v>
      </c>
      <c r="C2995" s="617">
        <v>445</v>
      </c>
      <c r="D2995" s="549">
        <v>13</v>
      </c>
      <c r="E2995" s="31" t="s">
        <v>3853</v>
      </c>
      <c r="F2995" s="31" t="s">
        <v>3854</v>
      </c>
      <c r="G2995" s="904">
        <v>35</v>
      </c>
      <c r="H2995" s="152" t="s">
        <v>3551</v>
      </c>
      <c r="I2995" s="350"/>
      <c r="J2995" s="159">
        <v>0</v>
      </c>
      <c r="K2995" s="58">
        <v>0</v>
      </c>
      <c r="L2995" s="199">
        <f t="shared" si="398"/>
        <v>0</v>
      </c>
      <c r="M2995" s="200">
        <f t="shared" si="399"/>
        <v>0</v>
      </c>
      <c r="O2995" s="77" t="b">
        <f t="shared" si="394"/>
        <v>0</v>
      </c>
      <c r="P2995" s="77" t="b">
        <f t="shared" si="395"/>
        <v>0</v>
      </c>
      <c r="Q2995" s="77" t="b">
        <f t="shared" si="396"/>
        <v>0</v>
      </c>
      <c r="R2995" s="77">
        <f t="shared" si="397"/>
        <v>0</v>
      </c>
      <c r="T2995" s="77">
        <v>2984</v>
      </c>
    </row>
    <row r="2996" spans="1:20" s="63" customFormat="1" ht="22.5" hidden="1" outlineLevel="1">
      <c r="A2996" s="164"/>
      <c r="B2996" s="606">
        <v>400</v>
      </c>
      <c r="C2996" s="617">
        <v>445</v>
      </c>
      <c r="D2996" s="549">
        <v>14</v>
      </c>
      <c r="E2996" s="31" t="s">
        <v>3855</v>
      </c>
      <c r="F2996" s="31" t="s">
        <v>3856</v>
      </c>
      <c r="G2996" s="904">
        <v>1</v>
      </c>
      <c r="H2996" s="152" t="s">
        <v>3551</v>
      </c>
      <c r="I2996" s="350"/>
      <c r="J2996" s="159">
        <v>0</v>
      </c>
      <c r="K2996" s="58">
        <v>0</v>
      </c>
      <c r="L2996" s="199">
        <f t="shared" si="398"/>
        <v>0</v>
      </c>
      <c r="M2996" s="200">
        <f t="shared" si="399"/>
        <v>0</v>
      </c>
      <c r="O2996" s="77" t="b">
        <f t="shared" si="394"/>
        <v>0</v>
      </c>
      <c r="P2996" s="77" t="b">
        <f t="shared" si="395"/>
        <v>0</v>
      </c>
      <c r="Q2996" s="77" t="b">
        <f t="shared" si="396"/>
        <v>0</v>
      </c>
      <c r="R2996" s="77">
        <f t="shared" si="397"/>
        <v>0</v>
      </c>
      <c r="T2996" s="77">
        <v>2985</v>
      </c>
    </row>
    <row r="2997" spans="1:20" s="63" customFormat="1" hidden="1" outlineLevel="1">
      <c r="A2997" s="164"/>
      <c r="B2997" s="606">
        <v>400</v>
      </c>
      <c r="C2997" s="617">
        <v>445</v>
      </c>
      <c r="D2997" s="549">
        <v>15</v>
      </c>
      <c r="E2997" s="31" t="s">
        <v>3857</v>
      </c>
      <c r="F2997" s="31" t="s">
        <v>3858</v>
      </c>
      <c r="G2997" s="904">
        <v>350</v>
      </c>
      <c r="H2997" s="152" t="s">
        <v>13</v>
      </c>
      <c r="I2997" s="350"/>
      <c r="J2997" s="159">
        <v>0</v>
      </c>
      <c r="K2997" s="58">
        <v>0</v>
      </c>
      <c r="L2997" s="199">
        <f t="shared" si="398"/>
        <v>0</v>
      </c>
      <c r="M2997" s="200">
        <f t="shared" si="399"/>
        <v>0</v>
      </c>
      <c r="O2997" s="77" t="b">
        <f t="shared" si="394"/>
        <v>0</v>
      </c>
      <c r="P2997" s="77" t="b">
        <f t="shared" si="395"/>
        <v>0</v>
      </c>
      <c r="Q2997" s="77" t="b">
        <f t="shared" si="396"/>
        <v>0</v>
      </c>
      <c r="R2997" s="77">
        <f t="shared" si="397"/>
        <v>0</v>
      </c>
      <c r="T2997" s="77">
        <v>2986</v>
      </c>
    </row>
    <row r="2998" spans="1:20" s="63" customFormat="1" hidden="1" outlineLevel="1">
      <c r="A2998" s="164"/>
      <c r="B2998" s="606">
        <v>400</v>
      </c>
      <c r="C2998" s="617">
        <v>445</v>
      </c>
      <c r="D2998" s="549">
        <v>16</v>
      </c>
      <c r="E2998" s="31" t="s">
        <v>3859</v>
      </c>
      <c r="F2998" s="31" t="s">
        <v>3860</v>
      </c>
      <c r="G2998" s="904">
        <v>300</v>
      </c>
      <c r="H2998" s="152" t="s">
        <v>13</v>
      </c>
      <c r="I2998" s="350"/>
      <c r="J2998" s="159">
        <v>0</v>
      </c>
      <c r="K2998" s="58">
        <v>0</v>
      </c>
      <c r="L2998" s="199">
        <f t="shared" si="398"/>
        <v>0</v>
      </c>
      <c r="M2998" s="200">
        <f t="shared" si="399"/>
        <v>0</v>
      </c>
      <c r="O2998" s="77" t="b">
        <f t="shared" si="394"/>
        <v>0</v>
      </c>
      <c r="P2998" s="77" t="b">
        <f t="shared" si="395"/>
        <v>0</v>
      </c>
      <c r="Q2998" s="77" t="b">
        <f t="shared" si="396"/>
        <v>0</v>
      </c>
      <c r="R2998" s="77">
        <f t="shared" si="397"/>
        <v>0</v>
      </c>
      <c r="T2998" s="77">
        <v>2987</v>
      </c>
    </row>
    <row r="2999" spans="1:20" s="63" customFormat="1" hidden="1" outlineLevel="1">
      <c r="A2999" s="164"/>
      <c r="B2999" s="606">
        <v>400</v>
      </c>
      <c r="C2999" s="617">
        <v>445</v>
      </c>
      <c r="D2999" s="549">
        <v>17</v>
      </c>
      <c r="E2999" s="31" t="s">
        <v>3861</v>
      </c>
      <c r="F2999" s="31" t="s">
        <v>3862</v>
      </c>
      <c r="G2999" s="904">
        <v>80</v>
      </c>
      <c r="H2999" s="152" t="s">
        <v>13</v>
      </c>
      <c r="I2999" s="350"/>
      <c r="J2999" s="159">
        <v>0</v>
      </c>
      <c r="K2999" s="58">
        <v>0</v>
      </c>
      <c r="L2999" s="199">
        <f t="shared" si="398"/>
        <v>0</v>
      </c>
      <c r="M2999" s="200">
        <f t="shared" si="399"/>
        <v>0</v>
      </c>
      <c r="O2999" s="77" t="b">
        <f t="shared" si="394"/>
        <v>0</v>
      </c>
      <c r="P2999" s="77" t="b">
        <f t="shared" si="395"/>
        <v>0</v>
      </c>
      <c r="Q2999" s="77" t="b">
        <f t="shared" si="396"/>
        <v>0</v>
      </c>
      <c r="R2999" s="77">
        <f t="shared" si="397"/>
        <v>0</v>
      </c>
      <c r="T2999" s="77">
        <v>2988</v>
      </c>
    </row>
    <row r="3000" spans="1:20" s="63" customFormat="1" ht="22.5" hidden="1" outlineLevel="1">
      <c r="A3000" s="164"/>
      <c r="B3000" s="606">
        <v>400</v>
      </c>
      <c r="C3000" s="617">
        <v>445</v>
      </c>
      <c r="D3000" s="549">
        <v>18</v>
      </c>
      <c r="E3000" s="31" t="s">
        <v>3863</v>
      </c>
      <c r="F3000" s="31" t="s">
        <v>3864</v>
      </c>
      <c r="G3000" s="904">
        <v>30</v>
      </c>
      <c r="H3000" s="152" t="s">
        <v>13</v>
      </c>
      <c r="I3000" s="350"/>
      <c r="J3000" s="159">
        <v>0</v>
      </c>
      <c r="K3000" s="58">
        <v>0</v>
      </c>
      <c r="L3000" s="199">
        <f t="shared" si="398"/>
        <v>0</v>
      </c>
      <c r="M3000" s="200">
        <f t="shared" si="399"/>
        <v>0</v>
      </c>
      <c r="O3000" s="77" t="b">
        <f t="shared" si="394"/>
        <v>0</v>
      </c>
      <c r="P3000" s="77" t="b">
        <f t="shared" si="395"/>
        <v>0</v>
      </c>
      <c r="Q3000" s="77" t="b">
        <f t="shared" si="396"/>
        <v>0</v>
      </c>
      <c r="R3000" s="77">
        <f t="shared" si="397"/>
        <v>0</v>
      </c>
      <c r="T3000" s="77">
        <v>2989</v>
      </c>
    </row>
    <row r="3001" spans="1:20" s="63" customFormat="1" hidden="1" outlineLevel="1">
      <c r="A3001" s="164"/>
      <c r="B3001" s="606">
        <v>400</v>
      </c>
      <c r="C3001" s="617">
        <v>445</v>
      </c>
      <c r="D3001" s="549">
        <v>19</v>
      </c>
      <c r="E3001" s="31" t="s">
        <v>3865</v>
      </c>
      <c r="F3001" s="31" t="s">
        <v>3866</v>
      </c>
      <c r="G3001" s="904">
        <v>20</v>
      </c>
      <c r="H3001" s="152" t="s">
        <v>3551</v>
      </c>
      <c r="I3001" s="350"/>
      <c r="J3001" s="159">
        <v>0</v>
      </c>
      <c r="K3001" s="58">
        <v>0</v>
      </c>
      <c r="L3001" s="199">
        <f t="shared" si="398"/>
        <v>0</v>
      </c>
      <c r="M3001" s="200">
        <f t="shared" si="399"/>
        <v>0</v>
      </c>
      <c r="O3001" s="77" t="b">
        <f t="shared" si="394"/>
        <v>0</v>
      </c>
      <c r="P3001" s="77" t="b">
        <f t="shared" si="395"/>
        <v>0</v>
      </c>
      <c r="Q3001" s="77" t="b">
        <f t="shared" si="396"/>
        <v>0</v>
      </c>
      <c r="R3001" s="77">
        <f t="shared" si="397"/>
        <v>0</v>
      </c>
      <c r="T3001" s="77">
        <v>2990</v>
      </c>
    </row>
    <row r="3002" spans="1:20" s="63" customFormat="1" ht="22.5" hidden="1" outlineLevel="1">
      <c r="A3002" s="164"/>
      <c r="B3002" s="606">
        <v>400</v>
      </c>
      <c r="C3002" s="617">
        <v>445</v>
      </c>
      <c r="D3002" s="549">
        <v>23</v>
      </c>
      <c r="E3002" s="682" t="s">
        <v>3867</v>
      </c>
      <c r="F3002" s="682" t="s">
        <v>3868</v>
      </c>
      <c r="G3002" s="940">
        <v>50</v>
      </c>
      <c r="H3002" s="843" t="s">
        <v>13</v>
      </c>
      <c r="I3002" s="355"/>
      <c r="J3002" s="159">
        <v>0</v>
      </c>
      <c r="K3002" s="58">
        <v>0</v>
      </c>
      <c r="L3002" s="199">
        <f t="shared" si="398"/>
        <v>0</v>
      </c>
      <c r="M3002" s="200">
        <f t="shared" si="399"/>
        <v>0</v>
      </c>
      <c r="O3002" s="77" t="b">
        <f t="shared" si="394"/>
        <v>0</v>
      </c>
      <c r="P3002" s="77" t="b">
        <f t="shared" si="395"/>
        <v>0</v>
      </c>
      <c r="Q3002" s="77" t="b">
        <f t="shared" si="396"/>
        <v>0</v>
      </c>
      <c r="R3002" s="77">
        <f t="shared" si="397"/>
        <v>0</v>
      </c>
      <c r="T3002" s="77">
        <v>2991</v>
      </c>
    </row>
    <row r="3003" spans="1:20" s="63" customFormat="1" hidden="1" outlineLevel="1">
      <c r="A3003" s="164"/>
      <c r="B3003" s="606">
        <v>400</v>
      </c>
      <c r="C3003" s="617">
        <v>445</v>
      </c>
      <c r="D3003" s="549">
        <v>24</v>
      </c>
      <c r="E3003" s="682" t="s">
        <v>3869</v>
      </c>
      <c r="F3003" s="682" t="s">
        <v>3870</v>
      </c>
      <c r="G3003" s="940">
        <v>12</v>
      </c>
      <c r="H3003" s="843" t="s">
        <v>3551</v>
      </c>
      <c r="I3003" s="355"/>
      <c r="J3003" s="159">
        <v>0</v>
      </c>
      <c r="K3003" s="58">
        <v>0</v>
      </c>
      <c r="L3003" s="199">
        <f t="shared" si="398"/>
        <v>0</v>
      </c>
      <c r="M3003" s="200">
        <f t="shared" si="399"/>
        <v>0</v>
      </c>
      <c r="O3003" s="77" t="b">
        <f t="shared" si="394"/>
        <v>0</v>
      </c>
      <c r="P3003" s="77" t="b">
        <f t="shared" si="395"/>
        <v>0</v>
      </c>
      <c r="Q3003" s="77" t="b">
        <f t="shared" si="396"/>
        <v>0</v>
      </c>
      <c r="R3003" s="77">
        <f t="shared" si="397"/>
        <v>0</v>
      </c>
      <c r="T3003" s="77">
        <v>2992</v>
      </c>
    </row>
    <row r="3004" spans="1:20" s="63" customFormat="1" hidden="1" outlineLevel="1">
      <c r="A3004" s="164"/>
      <c r="B3004" s="606">
        <v>400</v>
      </c>
      <c r="C3004" s="617">
        <v>445</v>
      </c>
      <c r="D3004" s="549">
        <v>25</v>
      </c>
      <c r="E3004" s="31" t="s">
        <v>3871</v>
      </c>
      <c r="F3004" s="31" t="s">
        <v>3872</v>
      </c>
      <c r="G3004" s="904">
        <v>18</v>
      </c>
      <c r="H3004" s="152" t="s">
        <v>3551</v>
      </c>
      <c r="I3004" s="350"/>
      <c r="J3004" s="159">
        <v>0</v>
      </c>
      <c r="K3004" s="58">
        <v>0</v>
      </c>
      <c r="L3004" s="199">
        <f t="shared" si="398"/>
        <v>0</v>
      </c>
      <c r="M3004" s="200">
        <f t="shared" si="399"/>
        <v>0</v>
      </c>
      <c r="O3004" s="77" t="b">
        <f t="shared" si="394"/>
        <v>0</v>
      </c>
      <c r="P3004" s="77" t="b">
        <f t="shared" si="395"/>
        <v>0</v>
      </c>
      <c r="Q3004" s="77" t="b">
        <f t="shared" si="396"/>
        <v>0</v>
      </c>
      <c r="R3004" s="77">
        <f t="shared" si="397"/>
        <v>0</v>
      </c>
      <c r="T3004" s="77">
        <v>2993</v>
      </c>
    </row>
    <row r="3005" spans="1:20" s="63" customFormat="1" hidden="1" outlineLevel="1">
      <c r="A3005" s="164"/>
      <c r="B3005" s="606">
        <v>400</v>
      </c>
      <c r="C3005" s="617">
        <v>445</v>
      </c>
      <c r="D3005" s="549">
        <v>26</v>
      </c>
      <c r="E3005" s="31" t="s">
        <v>3873</v>
      </c>
      <c r="F3005" s="31" t="s">
        <v>3874</v>
      </c>
      <c r="G3005" s="904">
        <v>120</v>
      </c>
      <c r="H3005" s="152" t="s">
        <v>3551</v>
      </c>
      <c r="I3005" s="350"/>
      <c r="J3005" s="159">
        <v>0</v>
      </c>
      <c r="K3005" s="58">
        <v>0</v>
      </c>
      <c r="L3005" s="199">
        <f t="shared" si="398"/>
        <v>0</v>
      </c>
      <c r="M3005" s="200">
        <f t="shared" si="399"/>
        <v>0</v>
      </c>
      <c r="O3005" s="77" t="b">
        <f t="shared" si="394"/>
        <v>0</v>
      </c>
      <c r="P3005" s="77" t="b">
        <f t="shared" si="395"/>
        <v>0</v>
      </c>
      <c r="Q3005" s="77" t="b">
        <f t="shared" si="396"/>
        <v>0</v>
      </c>
      <c r="R3005" s="77">
        <f t="shared" si="397"/>
        <v>0</v>
      </c>
      <c r="T3005" s="77">
        <v>2994</v>
      </c>
    </row>
    <row r="3006" spans="1:20" s="63" customFormat="1" ht="22.5" hidden="1" outlineLevel="1">
      <c r="A3006" s="164"/>
      <c r="B3006" s="606">
        <v>400</v>
      </c>
      <c r="C3006" s="617">
        <v>445</v>
      </c>
      <c r="D3006" s="549">
        <v>26</v>
      </c>
      <c r="E3006" s="31" t="s">
        <v>3875</v>
      </c>
      <c r="F3006" s="31" t="s">
        <v>3876</v>
      </c>
      <c r="G3006" s="904">
        <v>1</v>
      </c>
      <c r="H3006" s="152" t="s">
        <v>3825</v>
      </c>
      <c r="I3006" s="350"/>
      <c r="J3006" s="159">
        <v>0</v>
      </c>
      <c r="K3006" s="58">
        <v>0</v>
      </c>
      <c r="L3006" s="199">
        <f t="shared" si="398"/>
        <v>0</v>
      </c>
      <c r="M3006" s="200">
        <f t="shared" si="399"/>
        <v>0</v>
      </c>
      <c r="O3006" s="77" t="b">
        <f t="shared" si="394"/>
        <v>0</v>
      </c>
      <c r="P3006" s="77" t="b">
        <f t="shared" si="395"/>
        <v>0</v>
      </c>
      <c r="Q3006" s="77" t="b">
        <f t="shared" si="396"/>
        <v>0</v>
      </c>
      <c r="R3006" s="77">
        <f t="shared" si="397"/>
        <v>0</v>
      </c>
      <c r="T3006" s="77">
        <v>2995</v>
      </c>
    </row>
    <row r="3007" spans="1:20" s="63" customFormat="1" ht="22.5" hidden="1" outlineLevel="1">
      <c r="A3007" s="164"/>
      <c r="B3007" s="606">
        <v>400</v>
      </c>
      <c r="C3007" s="617">
        <v>445</v>
      </c>
      <c r="D3007" s="549">
        <v>27</v>
      </c>
      <c r="E3007" s="31" t="s">
        <v>3877</v>
      </c>
      <c r="F3007" s="31" t="s">
        <v>3878</v>
      </c>
      <c r="G3007" s="904">
        <v>1</v>
      </c>
      <c r="H3007" s="152" t="s">
        <v>3825</v>
      </c>
      <c r="I3007" s="350"/>
      <c r="J3007" s="159">
        <v>0</v>
      </c>
      <c r="K3007" s="58">
        <v>0</v>
      </c>
      <c r="L3007" s="199">
        <f t="shared" si="398"/>
        <v>0</v>
      </c>
      <c r="M3007" s="200">
        <f t="shared" si="399"/>
        <v>0</v>
      </c>
      <c r="O3007" s="77" t="b">
        <f t="shared" si="394"/>
        <v>0</v>
      </c>
      <c r="P3007" s="77" t="b">
        <f t="shared" si="395"/>
        <v>0</v>
      </c>
      <c r="Q3007" s="77" t="b">
        <f t="shared" si="396"/>
        <v>0</v>
      </c>
      <c r="R3007" s="77">
        <f t="shared" si="397"/>
        <v>0</v>
      </c>
      <c r="T3007" s="77">
        <v>2996</v>
      </c>
    </row>
    <row r="3008" spans="1:20" s="63" customFormat="1" ht="13.5" hidden="1" outlineLevel="1" thickBot="1">
      <c r="A3008" s="164"/>
      <c r="B3008" s="613"/>
      <c r="C3008" s="617"/>
      <c r="D3008" s="37"/>
      <c r="E3008" s="38"/>
      <c r="F3008" s="38"/>
      <c r="G3008" s="906"/>
      <c r="H3008" s="430"/>
      <c r="I3008" s="350"/>
      <c r="J3008" s="159"/>
      <c r="K3008" s="159"/>
      <c r="L3008" s="232"/>
      <c r="M3008" s="200"/>
      <c r="O3008" s="77" t="b">
        <f t="shared" si="394"/>
        <v>1</v>
      </c>
      <c r="P3008" s="77" t="b">
        <f t="shared" si="395"/>
        <v>1</v>
      </c>
      <c r="Q3008" s="77" t="b">
        <f t="shared" si="396"/>
        <v>1</v>
      </c>
      <c r="R3008" s="77">
        <f t="shared" si="397"/>
        <v>0</v>
      </c>
      <c r="T3008" s="77">
        <v>2997</v>
      </c>
    </row>
    <row r="3009" spans="1:20" s="5" customFormat="1" ht="13.5" hidden="1" outlineLevel="1" thickBot="1">
      <c r="A3009" s="586"/>
      <c r="B3009" s="622">
        <v>400</v>
      </c>
      <c r="C3009" s="623">
        <v>445</v>
      </c>
      <c r="D3009" s="434"/>
      <c r="E3009" s="6" t="s">
        <v>217</v>
      </c>
      <c r="F3009" s="6" t="s">
        <v>218</v>
      </c>
      <c r="G3009" s="915"/>
      <c r="H3009" s="41"/>
      <c r="I3009" s="352"/>
      <c r="J3009" s="134"/>
      <c r="K3009" s="134"/>
      <c r="L3009" s="225"/>
      <c r="M3009" s="226">
        <f>SUM(M2983:M3008)</f>
        <v>0</v>
      </c>
      <c r="O3009" s="77" t="b">
        <f t="shared" si="394"/>
        <v>1</v>
      </c>
      <c r="P3009" s="77" t="b">
        <f t="shared" si="395"/>
        <v>1</v>
      </c>
      <c r="Q3009" s="77" t="b">
        <f t="shared" si="396"/>
        <v>0</v>
      </c>
      <c r="R3009" s="77" t="str">
        <f t="shared" si="397"/>
        <v>!!!</v>
      </c>
      <c r="T3009" s="77">
        <v>2998</v>
      </c>
    </row>
    <row r="3010" spans="1:20" s="5" customFormat="1" ht="15.75" hidden="1" outlineLevel="1" thickBot="1">
      <c r="A3010" s="165"/>
      <c r="B3010" s="631">
        <v>400</v>
      </c>
      <c r="C3010" s="629">
        <v>449</v>
      </c>
      <c r="D3010" s="566"/>
      <c r="E3010" s="99" t="s">
        <v>219</v>
      </c>
      <c r="F3010" s="99" t="s">
        <v>3879</v>
      </c>
      <c r="G3010" s="917"/>
      <c r="H3010" s="151"/>
      <c r="I3010" s="349"/>
      <c r="J3010" s="299"/>
      <c r="K3010" s="101"/>
      <c r="L3010" s="216"/>
      <c r="M3010" s="217"/>
      <c r="O3010" s="77" t="b">
        <f t="shared" si="394"/>
        <v>1</v>
      </c>
      <c r="P3010" s="77" t="b">
        <f t="shared" si="395"/>
        <v>1</v>
      </c>
      <c r="Q3010" s="77" t="b">
        <f t="shared" si="396"/>
        <v>1</v>
      </c>
      <c r="R3010" s="77">
        <f t="shared" si="397"/>
        <v>0</v>
      </c>
      <c r="T3010" s="77">
        <v>2999</v>
      </c>
    </row>
    <row r="3011" spans="1:20" s="5" customFormat="1" hidden="1" outlineLevel="1">
      <c r="A3011" s="166"/>
      <c r="B3011" s="613"/>
      <c r="C3011" s="617"/>
      <c r="D3011" s="549"/>
      <c r="E3011" s="671" t="s">
        <v>15</v>
      </c>
      <c r="F3011" s="671" t="s">
        <v>223</v>
      </c>
      <c r="G3011" s="904"/>
      <c r="H3011" s="844"/>
      <c r="I3011" s="357"/>
      <c r="J3011" s="159"/>
      <c r="K3011" s="58"/>
      <c r="L3011" s="199"/>
      <c r="M3011" s="200"/>
      <c r="O3011" s="77" t="b">
        <f t="shared" si="394"/>
        <v>1</v>
      </c>
      <c r="P3011" s="77" t="b">
        <f t="shared" si="395"/>
        <v>1</v>
      </c>
      <c r="Q3011" s="77" t="b">
        <f t="shared" si="396"/>
        <v>1</v>
      </c>
      <c r="R3011" s="77">
        <f t="shared" si="397"/>
        <v>0</v>
      </c>
      <c r="T3011" s="77">
        <v>3000</v>
      </c>
    </row>
    <row r="3012" spans="1:20" s="5" customFormat="1" ht="56.25" hidden="1" outlineLevel="1">
      <c r="A3012" s="164"/>
      <c r="B3012" s="606">
        <v>400</v>
      </c>
      <c r="C3012" s="617">
        <v>449</v>
      </c>
      <c r="D3012" s="549">
        <v>1</v>
      </c>
      <c r="E3012" s="845" t="s">
        <v>3880</v>
      </c>
      <c r="F3012" s="845" t="s">
        <v>3881</v>
      </c>
      <c r="G3012" s="941">
        <v>23</v>
      </c>
      <c r="H3012" s="843" t="s">
        <v>3882</v>
      </c>
      <c r="I3012" s="358"/>
      <c r="J3012" s="159">
        <v>0</v>
      </c>
      <c r="K3012" s="58">
        <v>0</v>
      </c>
      <c r="L3012" s="199">
        <f t="shared" ref="L3012:L3026" si="400">J3012+K3012</f>
        <v>0</v>
      </c>
      <c r="M3012" s="200">
        <f t="shared" ref="M3012:M3026" si="401">L3012*(G3012+I3012)</f>
        <v>0</v>
      </c>
      <c r="O3012" s="77" t="b">
        <f t="shared" si="394"/>
        <v>0</v>
      </c>
      <c r="P3012" s="77" t="b">
        <f t="shared" si="395"/>
        <v>0</v>
      </c>
      <c r="Q3012" s="77" t="b">
        <f t="shared" si="396"/>
        <v>0</v>
      </c>
      <c r="R3012" s="77">
        <f t="shared" si="397"/>
        <v>0</v>
      </c>
      <c r="T3012" s="77">
        <v>3001</v>
      </c>
    </row>
    <row r="3013" spans="1:20" s="5" customFormat="1" ht="33.75" hidden="1" outlineLevel="1">
      <c r="A3013" s="164"/>
      <c r="B3013" s="606">
        <v>400</v>
      </c>
      <c r="C3013" s="617">
        <v>449</v>
      </c>
      <c r="D3013" s="549">
        <v>3</v>
      </c>
      <c r="E3013" s="845" t="s">
        <v>3883</v>
      </c>
      <c r="F3013" s="845" t="s">
        <v>3884</v>
      </c>
      <c r="G3013" s="941">
        <v>20</v>
      </c>
      <c r="H3013" s="843" t="s">
        <v>3882</v>
      </c>
      <c r="I3013" s="358"/>
      <c r="J3013" s="159">
        <v>0</v>
      </c>
      <c r="K3013" s="58">
        <v>0</v>
      </c>
      <c r="L3013" s="199">
        <f t="shared" si="400"/>
        <v>0</v>
      </c>
      <c r="M3013" s="200">
        <f t="shared" si="401"/>
        <v>0</v>
      </c>
      <c r="O3013" s="77" t="b">
        <f t="shared" si="394"/>
        <v>0</v>
      </c>
      <c r="P3013" s="77" t="b">
        <f t="shared" si="395"/>
        <v>0</v>
      </c>
      <c r="Q3013" s="77" t="b">
        <f t="shared" si="396"/>
        <v>0</v>
      </c>
      <c r="R3013" s="77">
        <f t="shared" si="397"/>
        <v>0</v>
      </c>
      <c r="T3013" s="77">
        <v>3002</v>
      </c>
    </row>
    <row r="3014" spans="1:20" s="5" customFormat="1" ht="22.5" hidden="1" outlineLevel="1">
      <c r="A3014" s="164"/>
      <c r="B3014" s="606">
        <v>400</v>
      </c>
      <c r="C3014" s="617">
        <v>449</v>
      </c>
      <c r="D3014" s="549">
        <v>4</v>
      </c>
      <c r="E3014" s="845" t="s">
        <v>3885</v>
      </c>
      <c r="F3014" s="845" t="s">
        <v>3886</v>
      </c>
      <c r="G3014" s="941">
        <v>21</v>
      </c>
      <c r="H3014" s="843" t="s">
        <v>3882</v>
      </c>
      <c r="I3014" s="358"/>
      <c r="J3014" s="159">
        <v>0</v>
      </c>
      <c r="K3014" s="58">
        <v>0</v>
      </c>
      <c r="L3014" s="199">
        <f t="shared" si="400"/>
        <v>0</v>
      </c>
      <c r="M3014" s="200">
        <f t="shared" si="401"/>
        <v>0</v>
      </c>
      <c r="O3014" s="77" t="b">
        <f t="shared" si="394"/>
        <v>0</v>
      </c>
      <c r="P3014" s="77" t="b">
        <f t="shared" si="395"/>
        <v>0</v>
      </c>
      <c r="Q3014" s="77" t="b">
        <f t="shared" si="396"/>
        <v>0</v>
      </c>
      <c r="R3014" s="77">
        <f t="shared" si="397"/>
        <v>0</v>
      </c>
      <c r="T3014" s="77">
        <v>3003</v>
      </c>
    </row>
    <row r="3015" spans="1:20" s="5" customFormat="1" hidden="1" outlineLevel="1">
      <c r="A3015" s="164"/>
      <c r="B3015" s="606">
        <v>400</v>
      </c>
      <c r="C3015" s="617">
        <v>449</v>
      </c>
      <c r="D3015" s="549">
        <v>5</v>
      </c>
      <c r="E3015" s="845" t="s">
        <v>3887</v>
      </c>
      <c r="F3015" s="845" t="s">
        <v>3887</v>
      </c>
      <c r="G3015" s="941">
        <v>1500</v>
      </c>
      <c r="H3015" s="846" t="s">
        <v>13</v>
      </c>
      <c r="I3015" s="358"/>
      <c r="J3015" s="159">
        <v>0</v>
      </c>
      <c r="K3015" s="58">
        <v>0</v>
      </c>
      <c r="L3015" s="199">
        <f t="shared" si="400"/>
        <v>0</v>
      </c>
      <c r="M3015" s="200">
        <f t="shared" si="401"/>
        <v>0</v>
      </c>
      <c r="O3015" s="77" t="b">
        <f t="shared" si="394"/>
        <v>0</v>
      </c>
      <c r="P3015" s="77" t="b">
        <f t="shared" si="395"/>
        <v>0</v>
      </c>
      <c r="Q3015" s="77" t="b">
        <f t="shared" si="396"/>
        <v>0</v>
      </c>
      <c r="R3015" s="77">
        <f t="shared" si="397"/>
        <v>0</v>
      </c>
      <c r="T3015" s="77">
        <v>3004</v>
      </c>
    </row>
    <row r="3016" spans="1:20" s="5" customFormat="1" hidden="1" outlineLevel="1">
      <c r="A3016" s="164"/>
      <c r="B3016" s="606">
        <v>400</v>
      </c>
      <c r="C3016" s="617">
        <v>449</v>
      </c>
      <c r="D3016" s="549">
        <v>6</v>
      </c>
      <c r="E3016" s="845" t="s">
        <v>3888</v>
      </c>
      <c r="F3016" s="845" t="s">
        <v>3888</v>
      </c>
      <c r="G3016" s="941">
        <v>12000</v>
      </c>
      <c r="H3016" s="846" t="s">
        <v>13</v>
      </c>
      <c r="I3016" s="358"/>
      <c r="J3016" s="159">
        <v>0</v>
      </c>
      <c r="K3016" s="58">
        <v>0</v>
      </c>
      <c r="L3016" s="199">
        <f t="shared" si="400"/>
        <v>0</v>
      </c>
      <c r="M3016" s="200">
        <f t="shared" si="401"/>
        <v>0</v>
      </c>
      <c r="O3016" s="77" t="b">
        <f t="shared" si="394"/>
        <v>0</v>
      </c>
      <c r="P3016" s="77" t="b">
        <f t="shared" si="395"/>
        <v>0</v>
      </c>
      <c r="Q3016" s="77" t="b">
        <f t="shared" si="396"/>
        <v>0</v>
      </c>
      <c r="R3016" s="77">
        <f t="shared" si="397"/>
        <v>0</v>
      </c>
      <c r="T3016" s="77">
        <v>3005</v>
      </c>
    </row>
    <row r="3017" spans="1:20" s="5" customFormat="1" ht="56.25" hidden="1" outlineLevel="1">
      <c r="A3017" s="164"/>
      <c r="B3017" s="606">
        <v>400</v>
      </c>
      <c r="C3017" s="617">
        <v>449</v>
      </c>
      <c r="D3017" s="549">
        <v>7</v>
      </c>
      <c r="E3017" s="847" t="s">
        <v>3889</v>
      </c>
      <c r="F3017" s="847" t="s">
        <v>3890</v>
      </c>
      <c r="G3017" s="941">
        <v>13500</v>
      </c>
      <c r="H3017" s="846" t="s">
        <v>13</v>
      </c>
      <c r="I3017" s="358"/>
      <c r="J3017" s="159">
        <v>0</v>
      </c>
      <c r="K3017" s="58">
        <v>0</v>
      </c>
      <c r="L3017" s="199">
        <f t="shared" si="400"/>
        <v>0</v>
      </c>
      <c r="M3017" s="200">
        <f t="shared" si="401"/>
        <v>0</v>
      </c>
      <c r="O3017" s="77" t="b">
        <f t="shared" si="394"/>
        <v>0</v>
      </c>
      <c r="P3017" s="77" t="b">
        <f t="shared" si="395"/>
        <v>0</v>
      </c>
      <c r="Q3017" s="77" t="b">
        <f t="shared" si="396"/>
        <v>0</v>
      </c>
      <c r="R3017" s="77">
        <f t="shared" si="397"/>
        <v>0</v>
      </c>
      <c r="T3017" s="77">
        <v>3006</v>
      </c>
    </row>
    <row r="3018" spans="1:20" s="5" customFormat="1" ht="22.5" hidden="1" outlineLevel="1">
      <c r="A3018" s="164"/>
      <c r="B3018" s="606">
        <v>400</v>
      </c>
      <c r="C3018" s="617">
        <v>449</v>
      </c>
      <c r="D3018" s="549">
        <v>8</v>
      </c>
      <c r="E3018" s="847" t="s">
        <v>3891</v>
      </c>
      <c r="F3018" s="847" t="s">
        <v>3892</v>
      </c>
      <c r="G3018" s="941">
        <v>180</v>
      </c>
      <c r="H3018" s="843" t="s">
        <v>3882</v>
      </c>
      <c r="I3018" s="358"/>
      <c r="J3018" s="159">
        <v>0</v>
      </c>
      <c r="K3018" s="58">
        <v>0</v>
      </c>
      <c r="L3018" s="199">
        <f t="shared" si="400"/>
        <v>0</v>
      </c>
      <c r="M3018" s="200">
        <f t="shared" si="401"/>
        <v>0</v>
      </c>
      <c r="O3018" s="77" t="b">
        <f t="shared" si="394"/>
        <v>0</v>
      </c>
      <c r="P3018" s="77" t="b">
        <f t="shared" si="395"/>
        <v>0</v>
      </c>
      <c r="Q3018" s="77" t="b">
        <f t="shared" si="396"/>
        <v>0</v>
      </c>
      <c r="R3018" s="77">
        <f t="shared" si="397"/>
        <v>0</v>
      </c>
      <c r="T3018" s="77">
        <v>3007</v>
      </c>
    </row>
    <row r="3019" spans="1:20" s="5" customFormat="1" hidden="1" outlineLevel="1">
      <c r="A3019" s="164"/>
      <c r="B3019" s="606">
        <v>400</v>
      </c>
      <c r="C3019" s="617">
        <v>449</v>
      </c>
      <c r="D3019" s="549">
        <v>9</v>
      </c>
      <c r="E3019" s="847" t="s">
        <v>3893</v>
      </c>
      <c r="F3019" s="847" t="s">
        <v>3894</v>
      </c>
      <c r="G3019" s="941">
        <v>300</v>
      </c>
      <c r="H3019" s="843" t="s">
        <v>3882</v>
      </c>
      <c r="I3019" s="358"/>
      <c r="J3019" s="159">
        <v>0</v>
      </c>
      <c r="K3019" s="58">
        <v>0</v>
      </c>
      <c r="L3019" s="199">
        <f t="shared" si="400"/>
        <v>0</v>
      </c>
      <c r="M3019" s="200">
        <f t="shared" si="401"/>
        <v>0</v>
      </c>
      <c r="O3019" s="77" t="b">
        <f t="shared" si="394"/>
        <v>0</v>
      </c>
      <c r="P3019" s="77" t="b">
        <f t="shared" si="395"/>
        <v>0</v>
      </c>
      <c r="Q3019" s="77" t="b">
        <f t="shared" si="396"/>
        <v>0</v>
      </c>
      <c r="R3019" s="77">
        <f t="shared" si="397"/>
        <v>0</v>
      </c>
      <c r="T3019" s="77">
        <v>3008</v>
      </c>
    </row>
    <row r="3020" spans="1:20" s="5" customFormat="1" ht="22.5" hidden="1" outlineLevel="1">
      <c r="A3020" s="164"/>
      <c r="B3020" s="606">
        <v>400</v>
      </c>
      <c r="C3020" s="617">
        <v>449</v>
      </c>
      <c r="D3020" s="549">
        <v>10</v>
      </c>
      <c r="E3020" s="847" t="s">
        <v>3895</v>
      </c>
      <c r="F3020" s="847" t="s">
        <v>3896</v>
      </c>
      <c r="G3020" s="941">
        <v>1</v>
      </c>
      <c r="H3020" s="843" t="s">
        <v>3466</v>
      </c>
      <c r="I3020" s="358"/>
      <c r="J3020" s="159">
        <v>0</v>
      </c>
      <c r="K3020" s="58">
        <v>0</v>
      </c>
      <c r="L3020" s="199">
        <f t="shared" si="400"/>
        <v>0</v>
      </c>
      <c r="M3020" s="200">
        <f t="shared" si="401"/>
        <v>0</v>
      </c>
      <c r="O3020" s="77" t="b">
        <f t="shared" si="394"/>
        <v>0</v>
      </c>
      <c r="P3020" s="77" t="b">
        <f t="shared" si="395"/>
        <v>0</v>
      </c>
      <c r="Q3020" s="77" t="b">
        <f t="shared" si="396"/>
        <v>0</v>
      </c>
      <c r="R3020" s="77">
        <f t="shared" si="397"/>
        <v>0</v>
      </c>
      <c r="T3020" s="77">
        <v>3009</v>
      </c>
    </row>
    <row r="3021" spans="1:20" s="5" customFormat="1" ht="22.5" hidden="1" outlineLevel="1">
      <c r="A3021" s="164"/>
      <c r="B3021" s="606">
        <v>400</v>
      </c>
      <c r="C3021" s="617">
        <v>449</v>
      </c>
      <c r="D3021" s="549">
        <v>11</v>
      </c>
      <c r="E3021" s="845" t="s">
        <v>3897</v>
      </c>
      <c r="F3021" s="847" t="s">
        <v>3898</v>
      </c>
      <c r="G3021" s="941">
        <v>1</v>
      </c>
      <c r="H3021" s="843" t="s">
        <v>3466</v>
      </c>
      <c r="I3021" s="358"/>
      <c r="J3021" s="159">
        <v>0</v>
      </c>
      <c r="K3021" s="58">
        <v>0</v>
      </c>
      <c r="L3021" s="199">
        <f t="shared" si="400"/>
        <v>0</v>
      </c>
      <c r="M3021" s="200">
        <f t="shared" si="401"/>
        <v>0</v>
      </c>
      <c r="O3021" s="77" t="b">
        <f t="shared" si="394"/>
        <v>0</v>
      </c>
      <c r="P3021" s="77" t="b">
        <f t="shared" si="395"/>
        <v>0</v>
      </c>
      <c r="Q3021" s="77" t="b">
        <f t="shared" si="396"/>
        <v>0</v>
      </c>
      <c r="R3021" s="77">
        <f t="shared" si="397"/>
        <v>0</v>
      </c>
      <c r="T3021" s="77">
        <v>3010</v>
      </c>
    </row>
    <row r="3022" spans="1:20" s="5" customFormat="1" ht="22.5" hidden="1" outlineLevel="1">
      <c r="A3022" s="164"/>
      <c r="B3022" s="606">
        <v>400</v>
      </c>
      <c r="C3022" s="617">
        <v>449</v>
      </c>
      <c r="D3022" s="549">
        <v>12</v>
      </c>
      <c r="E3022" s="847" t="s">
        <v>3899</v>
      </c>
      <c r="F3022" s="847" t="s">
        <v>3900</v>
      </c>
      <c r="G3022" s="941">
        <v>1</v>
      </c>
      <c r="H3022" s="843" t="s">
        <v>3466</v>
      </c>
      <c r="I3022" s="358"/>
      <c r="J3022" s="159">
        <v>0</v>
      </c>
      <c r="K3022" s="58">
        <v>0</v>
      </c>
      <c r="L3022" s="199">
        <f t="shared" si="400"/>
        <v>0</v>
      </c>
      <c r="M3022" s="200">
        <f t="shared" si="401"/>
        <v>0</v>
      </c>
      <c r="O3022" s="77" t="b">
        <f t="shared" si="394"/>
        <v>0</v>
      </c>
      <c r="P3022" s="77" t="b">
        <f t="shared" si="395"/>
        <v>0</v>
      </c>
      <c r="Q3022" s="77" t="b">
        <f t="shared" si="396"/>
        <v>0</v>
      </c>
      <c r="R3022" s="77">
        <f t="shared" si="397"/>
        <v>0</v>
      </c>
      <c r="T3022" s="77">
        <v>3011</v>
      </c>
    </row>
    <row r="3023" spans="1:20" s="5" customFormat="1" hidden="1" outlineLevel="1">
      <c r="A3023" s="164"/>
      <c r="B3023" s="606">
        <v>400</v>
      </c>
      <c r="C3023" s="617">
        <v>449</v>
      </c>
      <c r="D3023" s="549">
        <v>13</v>
      </c>
      <c r="E3023" s="847" t="s">
        <v>3901</v>
      </c>
      <c r="F3023" s="847" t="s">
        <v>3902</v>
      </c>
      <c r="G3023" s="941">
        <v>1</v>
      </c>
      <c r="H3023" s="843" t="s">
        <v>3466</v>
      </c>
      <c r="I3023" s="358"/>
      <c r="J3023" s="159">
        <v>0</v>
      </c>
      <c r="K3023" s="58">
        <v>0</v>
      </c>
      <c r="L3023" s="199">
        <f t="shared" si="400"/>
        <v>0</v>
      </c>
      <c r="M3023" s="200">
        <f t="shared" si="401"/>
        <v>0</v>
      </c>
      <c r="O3023" s="77" t="b">
        <f t="shared" si="394"/>
        <v>0</v>
      </c>
      <c r="P3023" s="77" t="b">
        <f t="shared" si="395"/>
        <v>0</v>
      </c>
      <c r="Q3023" s="77" t="b">
        <f t="shared" si="396"/>
        <v>0</v>
      </c>
      <c r="R3023" s="77">
        <f t="shared" si="397"/>
        <v>0</v>
      </c>
      <c r="T3023" s="77">
        <v>3012</v>
      </c>
    </row>
    <row r="3024" spans="1:20" s="5" customFormat="1" ht="45" hidden="1" outlineLevel="1">
      <c r="A3024" s="164"/>
      <c r="B3024" s="606">
        <v>400</v>
      </c>
      <c r="C3024" s="617">
        <v>449</v>
      </c>
      <c r="D3024" s="549">
        <v>14</v>
      </c>
      <c r="E3024" s="847" t="s">
        <v>3903</v>
      </c>
      <c r="F3024" s="847" t="s">
        <v>3904</v>
      </c>
      <c r="G3024" s="941">
        <v>1</v>
      </c>
      <c r="H3024" s="843" t="s">
        <v>3466</v>
      </c>
      <c r="I3024" s="358"/>
      <c r="J3024" s="159">
        <v>0</v>
      </c>
      <c r="K3024" s="58">
        <v>0</v>
      </c>
      <c r="L3024" s="199">
        <f t="shared" si="400"/>
        <v>0</v>
      </c>
      <c r="M3024" s="200">
        <f t="shared" si="401"/>
        <v>0</v>
      </c>
      <c r="O3024" s="77" t="b">
        <f t="shared" si="394"/>
        <v>0</v>
      </c>
      <c r="P3024" s="77" t="b">
        <f t="shared" si="395"/>
        <v>0</v>
      </c>
      <c r="Q3024" s="77" t="b">
        <f t="shared" si="396"/>
        <v>0</v>
      </c>
      <c r="R3024" s="77">
        <f t="shared" si="397"/>
        <v>0</v>
      </c>
      <c r="T3024" s="77">
        <v>3013</v>
      </c>
    </row>
    <row r="3025" spans="1:20" s="5" customFormat="1" ht="22.5" hidden="1" outlineLevel="1">
      <c r="A3025" s="164"/>
      <c r="B3025" s="606">
        <v>400</v>
      </c>
      <c r="C3025" s="617">
        <v>449</v>
      </c>
      <c r="D3025" s="549">
        <v>15</v>
      </c>
      <c r="E3025" s="845" t="s">
        <v>3905</v>
      </c>
      <c r="F3025" s="847" t="s">
        <v>3906</v>
      </c>
      <c r="G3025" s="941">
        <v>1</v>
      </c>
      <c r="H3025" s="843" t="s">
        <v>3466</v>
      </c>
      <c r="I3025" s="358"/>
      <c r="J3025" s="159">
        <v>0</v>
      </c>
      <c r="K3025" s="58">
        <v>0</v>
      </c>
      <c r="L3025" s="199">
        <f t="shared" si="400"/>
        <v>0</v>
      </c>
      <c r="M3025" s="200">
        <f t="shared" si="401"/>
        <v>0</v>
      </c>
      <c r="O3025" s="77" t="b">
        <f t="shared" si="394"/>
        <v>0</v>
      </c>
      <c r="P3025" s="77" t="b">
        <f t="shared" si="395"/>
        <v>0</v>
      </c>
      <c r="Q3025" s="77" t="b">
        <f t="shared" si="396"/>
        <v>0</v>
      </c>
      <c r="R3025" s="77">
        <f t="shared" si="397"/>
        <v>0</v>
      </c>
      <c r="T3025" s="77">
        <v>3014</v>
      </c>
    </row>
    <row r="3026" spans="1:20" s="5" customFormat="1" ht="22.5" hidden="1" outlineLevel="1">
      <c r="A3026" s="164"/>
      <c r="B3026" s="606">
        <v>400</v>
      </c>
      <c r="C3026" s="617">
        <v>449</v>
      </c>
      <c r="D3026" s="549">
        <v>16</v>
      </c>
      <c r="E3026" s="847" t="s">
        <v>3907</v>
      </c>
      <c r="F3026" s="847" t="s">
        <v>3908</v>
      </c>
      <c r="G3026" s="941">
        <v>1</v>
      </c>
      <c r="H3026" s="843" t="s">
        <v>3466</v>
      </c>
      <c r="I3026" s="358"/>
      <c r="J3026" s="159">
        <v>0</v>
      </c>
      <c r="K3026" s="58">
        <v>0</v>
      </c>
      <c r="L3026" s="199">
        <f t="shared" si="400"/>
        <v>0</v>
      </c>
      <c r="M3026" s="200">
        <f t="shared" si="401"/>
        <v>0</v>
      </c>
      <c r="O3026" s="77" t="b">
        <f t="shared" si="394"/>
        <v>0</v>
      </c>
      <c r="P3026" s="77" t="b">
        <f t="shared" si="395"/>
        <v>0</v>
      </c>
      <c r="Q3026" s="77" t="b">
        <f t="shared" si="396"/>
        <v>0</v>
      </c>
      <c r="R3026" s="77">
        <f t="shared" si="397"/>
        <v>0</v>
      </c>
      <c r="T3026" s="77">
        <v>3015</v>
      </c>
    </row>
    <row r="3027" spans="1:20" s="7" customFormat="1" hidden="1" outlineLevel="1">
      <c r="A3027" s="164"/>
      <c r="B3027" s="613"/>
      <c r="C3027" s="617"/>
      <c r="D3027" s="549"/>
      <c r="E3027" s="848" t="s">
        <v>3909</v>
      </c>
      <c r="F3027" s="848" t="s">
        <v>3910</v>
      </c>
      <c r="G3027" s="908"/>
      <c r="H3027" s="843"/>
      <c r="I3027" s="358"/>
      <c r="J3027" s="310"/>
      <c r="K3027" s="167"/>
      <c r="L3027" s="234"/>
      <c r="M3027" s="235"/>
      <c r="O3027" s="77" t="b">
        <f t="shared" ref="O3027:O3090" si="402">ISBLANK(D3027)</f>
        <v>1</v>
      </c>
      <c r="P3027" s="77" t="b">
        <f t="shared" ref="P3027:P3090" si="403">ISBLANK(G3027)</f>
        <v>1</v>
      </c>
      <c r="Q3027" s="77" t="b">
        <f t="shared" ref="Q3027:Q3090" si="404">ISBLANK(M3027)</f>
        <v>1</v>
      </c>
      <c r="R3027" s="77">
        <f t="shared" ref="R3027:R3090" si="405">IF(AND(O3027=P3027,O3027=Q3027),,"!!!")</f>
        <v>0</v>
      </c>
      <c r="T3027" s="77">
        <v>3016</v>
      </c>
    </row>
    <row r="3028" spans="1:20" s="5" customFormat="1" hidden="1" outlineLevel="1">
      <c r="A3028" s="164"/>
      <c r="B3028" s="606">
        <v>400</v>
      </c>
      <c r="C3028" s="617">
        <v>449</v>
      </c>
      <c r="D3028" s="549">
        <v>17</v>
      </c>
      <c r="E3028" s="710" t="s">
        <v>3911</v>
      </c>
      <c r="F3028" s="710" t="s">
        <v>3912</v>
      </c>
      <c r="G3028" s="941">
        <v>1</v>
      </c>
      <c r="H3028" s="843" t="s">
        <v>3466</v>
      </c>
      <c r="I3028" s="358"/>
      <c r="J3028" s="159">
        <v>0</v>
      </c>
      <c r="K3028" s="58">
        <v>0</v>
      </c>
      <c r="L3028" s="199">
        <f t="shared" ref="L3028:L3036" si="406">J3028+K3028</f>
        <v>0</v>
      </c>
      <c r="M3028" s="200">
        <f t="shared" ref="M3028:M3036" si="407">L3028*(G3028+I3028)</f>
        <v>0</v>
      </c>
      <c r="O3028" s="77" t="b">
        <f t="shared" si="402"/>
        <v>0</v>
      </c>
      <c r="P3028" s="77" t="b">
        <f t="shared" si="403"/>
        <v>0</v>
      </c>
      <c r="Q3028" s="77" t="b">
        <f t="shared" si="404"/>
        <v>0</v>
      </c>
      <c r="R3028" s="77">
        <f t="shared" si="405"/>
        <v>0</v>
      </c>
      <c r="T3028" s="77">
        <v>3017</v>
      </c>
    </row>
    <row r="3029" spans="1:20" s="5" customFormat="1" hidden="1" outlineLevel="1">
      <c r="A3029" s="164"/>
      <c r="B3029" s="606">
        <v>400</v>
      </c>
      <c r="C3029" s="617">
        <v>449</v>
      </c>
      <c r="D3029" s="549">
        <v>18</v>
      </c>
      <c r="E3029" s="710" t="s">
        <v>3913</v>
      </c>
      <c r="F3029" s="710" t="s">
        <v>3914</v>
      </c>
      <c r="G3029" s="941">
        <v>1</v>
      </c>
      <c r="H3029" s="843" t="s">
        <v>3466</v>
      </c>
      <c r="I3029" s="358"/>
      <c r="J3029" s="159">
        <v>0</v>
      </c>
      <c r="K3029" s="58">
        <v>0</v>
      </c>
      <c r="L3029" s="199">
        <f t="shared" si="406"/>
        <v>0</v>
      </c>
      <c r="M3029" s="200">
        <f t="shared" si="407"/>
        <v>0</v>
      </c>
      <c r="O3029" s="77" t="b">
        <f t="shared" si="402"/>
        <v>0</v>
      </c>
      <c r="P3029" s="77" t="b">
        <f t="shared" si="403"/>
        <v>0</v>
      </c>
      <c r="Q3029" s="77" t="b">
        <f t="shared" si="404"/>
        <v>0</v>
      </c>
      <c r="R3029" s="77">
        <f t="shared" si="405"/>
        <v>0</v>
      </c>
      <c r="T3029" s="77">
        <v>3018</v>
      </c>
    </row>
    <row r="3030" spans="1:20" s="5" customFormat="1" hidden="1" outlineLevel="1">
      <c r="A3030" s="164"/>
      <c r="B3030" s="606">
        <v>400</v>
      </c>
      <c r="C3030" s="617">
        <v>449</v>
      </c>
      <c r="D3030" s="549">
        <v>19</v>
      </c>
      <c r="E3030" s="710" t="s">
        <v>3915</v>
      </c>
      <c r="F3030" s="710" t="s">
        <v>3916</v>
      </c>
      <c r="G3030" s="941">
        <v>1</v>
      </c>
      <c r="H3030" s="843" t="s">
        <v>3466</v>
      </c>
      <c r="I3030" s="358"/>
      <c r="J3030" s="159">
        <v>0</v>
      </c>
      <c r="K3030" s="58">
        <v>0</v>
      </c>
      <c r="L3030" s="199">
        <f t="shared" si="406"/>
        <v>0</v>
      </c>
      <c r="M3030" s="200">
        <f t="shared" si="407"/>
        <v>0</v>
      </c>
      <c r="O3030" s="77" t="b">
        <f t="shared" si="402"/>
        <v>0</v>
      </c>
      <c r="P3030" s="77" t="b">
        <f t="shared" si="403"/>
        <v>0</v>
      </c>
      <c r="Q3030" s="77" t="b">
        <f t="shared" si="404"/>
        <v>0</v>
      </c>
      <c r="R3030" s="77">
        <f t="shared" si="405"/>
        <v>0</v>
      </c>
      <c r="T3030" s="77">
        <v>3019</v>
      </c>
    </row>
    <row r="3031" spans="1:20" s="5" customFormat="1" hidden="1" outlineLevel="1">
      <c r="A3031" s="164"/>
      <c r="B3031" s="606">
        <v>400</v>
      </c>
      <c r="C3031" s="617">
        <v>449</v>
      </c>
      <c r="D3031" s="549">
        <v>20</v>
      </c>
      <c r="E3031" s="710" t="s">
        <v>3917</v>
      </c>
      <c r="F3031" s="710" t="s">
        <v>3918</v>
      </c>
      <c r="G3031" s="941">
        <v>1</v>
      </c>
      <c r="H3031" s="843" t="s">
        <v>3466</v>
      </c>
      <c r="I3031" s="358"/>
      <c r="J3031" s="159">
        <v>0</v>
      </c>
      <c r="K3031" s="58">
        <v>0</v>
      </c>
      <c r="L3031" s="199">
        <f t="shared" si="406"/>
        <v>0</v>
      </c>
      <c r="M3031" s="200">
        <f t="shared" si="407"/>
        <v>0</v>
      </c>
      <c r="O3031" s="77" t="b">
        <f t="shared" si="402"/>
        <v>0</v>
      </c>
      <c r="P3031" s="77" t="b">
        <f t="shared" si="403"/>
        <v>0</v>
      </c>
      <c r="Q3031" s="77" t="b">
        <f t="shared" si="404"/>
        <v>0</v>
      </c>
      <c r="R3031" s="77">
        <f t="shared" si="405"/>
        <v>0</v>
      </c>
      <c r="T3031" s="77">
        <v>3020</v>
      </c>
    </row>
    <row r="3032" spans="1:20" s="5" customFormat="1" hidden="1" outlineLevel="1">
      <c r="A3032" s="164"/>
      <c r="B3032" s="606">
        <v>400</v>
      </c>
      <c r="C3032" s="617">
        <v>449</v>
      </c>
      <c r="D3032" s="549">
        <v>21</v>
      </c>
      <c r="E3032" s="710" t="s">
        <v>3919</v>
      </c>
      <c r="F3032" s="710" t="s">
        <v>3920</v>
      </c>
      <c r="G3032" s="941">
        <v>1</v>
      </c>
      <c r="H3032" s="843" t="s">
        <v>3466</v>
      </c>
      <c r="I3032" s="358"/>
      <c r="J3032" s="159">
        <v>0</v>
      </c>
      <c r="K3032" s="58">
        <v>0</v>
      </c>
      <c r="L3032" s="199">
        <f t="shared" si="406"/>
        <v>0</v>
      </c>
      <c r="M3032" s="200">
        <f t="shared" si="407"/>
        <v>0</v>
      </c>
      <c r="O3032" s="77" t="b">
        <f t="shared" si="402"/>
        <v>0</v>
      </c>
      <c r="P3032" s="77" t="b">
        <f t="shared" si="403"/>
        <v>0</v>
      </c>
      <c r="Q3032" s="77" t="b">
        <f t="shared" si="404"/>
        <v>0</v>
      </c>
      <c r="R3032" s="77">
        <f t="shared" si="405"/>
        <v>0</v>
      </c>
      <c r="T3032" s="77">
        <v>3021</v>
      </c>
    </row>
    <row r="3033" spans="1:20" s="5" customFormat="1" hidden="1" outlineLevel="1">
      <c r="A3033" s="164"/>
      <c r="B3033" s="606">
        <v>400</v>
      </c>
      <c r="C3033" s="617">
        <v>449</v>
      </c>
      <c r="D3033" s="549">
        <v>22</v>
      </c>
      <c r="E3033" s="710" t="s">
        <v>3921</v>
      </c>
      <c r="F3033" s="710" t="s">
        <v>3922</v>
      </c>
      <c r="G3033" s="941">
        <v>1</v>
      </c>
      <c r="H3033" s="843" t="s">
        <v>3466</v>
      </c>
      <c r="I3033" s="358"/>
      <c r="J3033" s="159">
        <v>0</v>
      </c>
      <c r="K3033" s="58">
        <v>0</v>
      </c>
      <c r="L3033" s="199">
        <f t="shared" si="406"/>
        <v>0</v>
      </c>
      <c r="M3033" s="200">
        <f t="shared" si="407"/>
        <v>0</v>
      </c>
      <c r="O3033" s="77" t="b">
        <f t="shared" si="402"/>
        <v>0</v>
      </c>
      <c r="P3033" s="77" t="b">
        <f t="shared" si="403"/>
        <v>0</v>
      </c>
      <c r="Q3033" s="77" t="b">
        <f t="shared" si="404"/>
        <v>0</v>
      </c>
      <c r="R3033" s="77">
        <f t="shared" si="405"/>
        <v>0</v>
      </c>
      <c r="T3033" s="77">
        <v>3022</v>
      </c>
    </row>
    <row r="3034" spans="1:20" s="5" customFormat="1" hidden="1" outlineLevel="1">
      <c r="A3034" s="164"/>
      <c r="B3034" s="606">
        <v>400</v>
      </c>
      <c r="C3034" s="617">
        <v>449</v>
      </c>
      <c r="D3034" s="549">
        <v>23</v>
      </c>
      <c r="E3034" s="710" t="s">
        <v>3923</v>
      </c>
      <c r="F3034" s="710" t="s">
        <v>3924</v>
      </c>
      <c r="G3034" s="941">
        <v>1</v>
      </c>
      <c r="H3034" s="843" t="s">
        <v>3466</v>
      </c>
      <c r="I3034" s="358"/>
      <c r="J3034" s="159">
        <v>0</v>
      </c>
      <c r="K3034" s="58">
        <v>0</v>
      </c>
      <c r="L3034" s="199">
        <f t="shared" si="406"/>
        <v>0</v>
      </c>
      <c r="M3034" s="200">
        <f t="shared" si="407"/>
        <v>0</v>
      </c>
      <c r="O3034" s="77" t="b">
        <f t="shared" si="402"/>
        <v>0</v>
      </c>
      <c r="P3034" s="77" t="b">
        <f t="shared" si="403"/>
        <v>0</v>
      </c>
      <c r="Q3034" s="77" t="b">
        <f t="shared" si="404"/>
        <v>0</v>
      </c>
      <c r="R3034" s="77">
        <f t="shared" si="405"/>
        <v>0</v>
      </c>
      <c r="T3034" s="77">
        <v>3023</v>
      </c>
    </row>
    <row r="3035" spans="1:20" s="5" customFormat="1" hidden="1" outlineLevel="1">
      <c r="A3035" s="164"/>
      <c r="B3035" s="606">
        <v>400</v>
      </c>
      <c r="C3035" s="617">
        <v>449</v>
      </c>
      <c r="D3035" s="549">
        <v>24</v>
      </c>
      <c r="E3035" s="849" t="s">
        <v>3925</v>
      </c>
      <c r="F3035" s="710" t="s">
        <v>3926</v>
      </c>
      <c r="G3035" s="941">
        <v>1</v>
      </c>
      <c r="H3035" s="843" t="s">
        <v>3466</v>
      </c>
      <c r="I3035" s="358"/>
      <c r="J3035" s="159">
        <v>0</v>
      </c>
      <c r="K3035" s="58">
        <v>0</v>
      </c>
      <c r="L3035" s="199">
        <f t="shared" si="406"/>
        <v>0</v>
      </c>
      <c r="M3035" s="200">
        <f t="shared" si="407"/>
        <v>0</v>
      </c>
      <c r="O3035" s="77" t="b">
        <f t="shared" si="402"/>
        <v>0</v>
      </c>
      <c r="P3035" s="77" t="b">
        <f t="shared" si="403"/>
        <v>0</v>
      </c>
      <c r="Q3035" s="77" t="b">
        <f t="shared" si="404"/>
        <v>0</v>
      </c>
      <c r="R3035" s="77">
        <f t="shared" si="405"/>
        <v>0</v>
      </c>
      <c r="T3035" s="77">
        <v>3024</v>
      </c>
    </row>
    <row r="3036" spans="1:20" s="5" customFormat="1" hidden="1" outlineLevel="1">
      <c r="A3036" s="164"/>
      <c r="B3036" s="606">
        <v>400</v>
      </c>
      <c r="C3036" s="617">
        <v>449</v>
      </c>
      <c r="D3036" s="549">
        <v>25</v>
      </c>
      <c r="E3036" s="849" t="s">
        <v>3927</v>
      </c>
      <c r="F3036" s="710" t="s">
        <v>3928</v>
      </c>
      <c r="G3036" s="941">
        <v>1</v>
      </c>
      <c r="H3036" s="843" t="s">
        <v>3466</v>
      </c>
      <c r="I3036" s="358"/>
      <c r="J3036" s="159">
        <v>0</v>
      </c>
      <c r="K3036" s="58">
        <v>0</v>
      </c>
      <c r="L3036" s="199">
        <f t="shared" si="406"/>
        <v>0</v>
      </c>
      <c r="M3036" s="200">
        <f t="shared" si="407"/>
        <v>0</v>
      </c>
      <c r="O3036" s="77" t="b">
        <f t="shared" si="402"/>
        <v>0</v>
      </c>
      <c r="P3036" s="77" t="b">
        <f t="shared" si="403"/>
        <v>0</v>
      </c>
      <c r="Q3036" s="77" t="b">
        <f t="shared" si="404"/>
        <v>0</v>
      </c>
      <c r="R3036" s="77">
        <f t="shared" si="405"/>
        <v>0</v>
      </c>
      <c r="T3036" s="77">
        <v>3025</v>
      </c>
    </row>
    <row r="3037" spans="1:20" s="5" customFormat="1" ht="13.5" hidden="1" outlineLevel="1" thickBot="1">
      <c r="A3037" s="165"/>
      <c r="B3037" s="613"/>
      <c r="C3037" s="617"/>
      <c r="D3037" s="37"/>
      <c r="E3037" s="38"/>
      <c r="F3037" s="38"/>
      <c r="G3037" s="906"/>
      <c r="H3037" s="430"/>
      <c r="I3037" s="350"/>
      <c r="J3037" s="159"/>
      <c r="K3037" s="159"/>
      <c r="L3037" s="232"/>
      <c r="M3037" s="200"/>
      <c r="O3037" s="77" t="b">
        <f t="shared" si="402"/>
        <v>1</v>
      </c>
      <c r="P3037" s="77" t="b">
        <f t="shared" si="403"/>
        <v>1</v>
      </c>
      <c r="Q3037" s="77" t="b">
        <f t="shared" si="404"/>
        <v>1</v>
      </c>
      <c r="R3037" s="77">
        <f t="shared" si="405"/>
        <v>0</v>
      </c>
      <c r="T3037" s="77">
        <v>3026</v>
      </c>
    </row>
    <row r="3038" spans="1:20" s="5" customFormat="1" ht="13.5" hidden="1" outlineLevel="1" thickBot="1">
      <c r="A3038" s="587"/>
      <c r="B3038" s="622">
        <v>400</v>
      </c>
      <c r="C3038" s="623">
        <v>449</v>
      </c>
      <c r="D3038" s="434"/>
      <c r="E3038" s="6" t="s">
        <v>220</v>
      </c>
      <c r="F3038" s="6" t="s">
        <v>213</v>
      </c>
      <c r="G3038" s="915"/>
      <c r="H3038" s="41"/>
      <c r="I3038" s="352"/>
      <c r="J3038" s="134"/>
      <c r="K3038" s="134"/>
      <c r="L3038" s="225"/>
      <c r="M3038" s="226">
        <f>SUM(M3011:M3036)</f>
        <v>0</v>
      </c>
      <c r="O3038" s="77" t="b">
        <f t="shared" si="402"/>
        <v>1</v>
      </c>
      <c r="P3038" s="77" t="b">
        <f t="shared" si="403"/>
        <v>1</v>
      </c>
      <c r="Q3038" s="77" t="b">
        <f t="shared" si="404"/>
        <v>0</v>
      </c>
      <c r="R3038" s="77" t="str">
        <f t="shared" si="405"/>
        <v>!!!</v>
      </c>
      <c r="T3038" s="77">
        <v>3027</v>
      </c>
    </row>
    <row r="3039" spans="1:20" ht="34.9" customHeight="1" collapsed="1" thickBot="1">
      <c r="A3039" s="373"/>
      <c r="B3039" s="601">
        <v>400</v>
      </c>
      <c r="C3039" s="602">
        <v>450</v>
      </c>
      <c r="D3039" s="431"/>
      <c r="E3039" s="21" t="s">
        <v>4783</v>
      </c>
      <c r="F3039" s="21" t="s">
        <v>4225</v>
      </c>
      <c r="G3039" s="900"/>
      <c r="H3039" s="292"/>
      <c r="I3039" s="311"/>
      <c r="J3039" s="95"/>
      <c r="K3039" s="23"/>
      <c r="L3039" s="23"/>
      <c r="M3039" s="191">
        <f>SUMIF(D3041:D3178,"&gt;0",M3041:M3178)</f>
        <v>0</v>
      </c>
      <c r="O3039" s="77" t="b">
        <f t="shared" si="402"/>
        <v>1</v>
      </c>
      <c r="P3039" s="77" t="b">
        <f t="shared" si="403"/>
        <v>1</v>
      </c>
      <c r="Q3039" s="77" t="b">
        <f t="shared" si="404"/>
        <v>0</v>
      </c>
      <c r="R3039" s="77" t="str">
        <f t="shared" si="405"/>
        <v>!!!</v>
      </c>
      <c r="T3039" s="77">
        <v>3028</v>
      </c>
    </row>
    <row r="3040" spans="1:20" s="5" customFormat="1" ht="16.5" outlineLevel="1" thickBot="1">
      <c r="A3040" s="45"/>
      <c r="B3040" s="612"/>
      <c r="C3040" s="630"/>
      <c r="D3040" s="565"/>
      <c r="E3040" s="97" t="s">
        <v>47</v>
      </c>
      <c r="F3040" s="129" t="s">
        <v>47</v>
      </c>
      <c r="G3040" s="916"/>
      <c r="H3040" s="130"/>
      <c r="I3040" s="312"/>
      <c r="J3040" s="131"/>
      <c r="K3040" s="98"/>
      <c r="L3040" s="215"/>
      <c r="M3040" s="196"/>
      <c r="O3040" s="77" t="b">
        <f t="shared" si="402"/>
        <v>1</v>
      </c>
      <c r="P3040" s="77" t="b">
        <f t="shared" si="403"/>
        <v>1</v>
      </c>
      <c r="Q3040" s="77" t="b">
        <f t="shared" si="404"/>
        <v>1</v>
      </c>
      <c r="R3040" s="77">
        <f t="shared" si="405"/>
        <v>0</v>
      </c>
      <c r="T3040" s="77">
        <v>3029</v>
      </c>
    </row>
    <row r="3041" spans="1:20" s="5" customFormat="1" ht="15.75" outlineLevel="1" thickBot="1">
      <c r="A3041" s="581"/>
      <c r="B3041" s="631">
        <v>400</v>
      </c>
      <c r="C3041" s="632">
        <v>456</v>
      </c>
      <c r="D3041" s="566"/>
      <c r="E3041" s="99" t="s">
        <v>20</v>
      </c>
      <c r="F3041" s="700" t="s">
        <v>3929</v>
      </c>
      <c r="G3041" s="917"/>
      <c r="H3041" s="100"/>
      <c r="I3041" s="334"/>
      <c r="J3041" s="299"/>
      <c r="K3041" s="101"/>
      <c r="L3041" s="216"/>
      <c r="M3041" s="217"/>
      <c r="O3041" s="77" t="b">
        <f t="shared" si="402"/>
        <v>1</v>
      </c>
      <c r="P3041" s="77" t="b">
        <f t="shared" si="403"/>
        <v>1</v>
      </c>
      <c r="Q3041" s="77" t="b">
        <f t="shared" si="404"/>
        <v>1</v>
      </c>
      <c r="R3041" s="77">
        <f t="shared" si="405"/>
        <v>0</v>
      </c>
      <c r="T3041" s="77">
        <v>3030</v>
      </c>
    </row>
    <row r="3042" spans="1:20" s="5" customFormat="1" ht="15" outlineLevel="1">
      <c r="A3042" s="169"/>
      <c r="B3042" s="618"/>
      <c r="C3042" s="621"/>
      <c r="D3042" s="438"/>
      <c r="E3042" s="850" t="s">
        <v>3930</v>
      </c>
      <c r="F3042" s="850" t="s">
        <v>5546</v>
      </c>
      <c r="G3042" s="907"/>
      <c r="H3042" s="51"/>
      <c r="I3042" s="335"/>
      <c r="J3042" s="300"/>
      <c r="K3042" s="52"/>
      <c r="L3042" s="197"/>
      <c r="M3042" s="198"/>
      <c r="O3042" s="77" t="b">
        <f t="shared" si="402"/>
        <v>1</v>
      </c>
      <c r="P3042" s="77" t="b">
        <f t="shared" si="403"/>
        <v>1</v>
      </c>
      <c r="Q3042" s="77" t="b">
        <f t="shared" si="404"/>
        <v>1</v>
      </c>
      <c r="R3042" s="77">
        <f t="shared" si="405"/>
        <v>0</v>
      </c>
      <c r="T3042" s="77">
        <v>3031</v>
      </c>
    </row>
    <row r="3043" spans="1:20" s="5" customFormat="1" ht="33.75" outlineLevel="1">
      <c r="A3043" s="29" t="s">
        <v>5251</v>
      </c>
      <c r="B3043" s="606">
        <v>400</v>
      </c>
      <c r="C3043" s="616">
        <v>456</v>
      </c>
      <c r="D3043" s="549">
        <v>1</v>
      </c>
      <c r="E3043" s="851" t="s">
        <v>3932</v>
      </c>
      <c r="F3043" s="851" t="s">
        <v>3931</v>
      </c>
      <c r="G3043" s="904">
        <v>1</v>
      </c>
      <c r="H3043" s="32" t="s">
        <v>3551</v>
      </c>
      <c r="I3043" s="530"/>
      <c r="J3043" s="159">
        <v>0</v>
      </c>
      <c r="K3043" s="58">
        <v>0</v>
      </c>
      <c r="L3043" s="199">
        <f t="shared" ref="L3043:L3086" si="408">J3043+K3043</f>
        <v>0</v>
      </c>
      <c r="M3043" s="200">
        <f t="shared" ref="M3043:M3086" si="409">L3043*(G3043+I3043)</f>
        <v>0</v>
      </c>
      <c r="O3043" s="77" t="b">
        <f t="shared" si="402"/>
        <v>0</v>
      </c>
      <c r="P3043" s="77" t="b">
        <f t="shared" si="403"/>
        <v>0</v>
      </c>
      <c r="Q3043" s="77" t="b">
        <f t="shared" si="404"/>
        <v>0</v>
      </c>
      <c r="R3043" s="77">
        <f t="shared" si="405"/>
        <v>0</v>
      </c>
      <c r="T3043" s="77">
        <v>3032</v>
      </c>
    </row>
    <row r="3044" spans="1:20" s="5" customFormat="1" outlineLevel="1">
      <c r="A3044" s="29" t="s">
        <v>5251</v>
      </c>
      <c r="B3044" s="606">
        <v>400</v>
      </c>
      <c r="C3044" s="616">
        <v>456</v>
      </c>
      <c r="D3044" s="549">
        <v>2</v>
      </c>
      <c r="E3044" s="851" t="s">
        <v>3934</v>
      </c>
      <c r="F3044" s="851" t="s">
        <v>3933</v>
      </c>
      <c r="G3044" s="904">
        <v>2</v>
      </c>
      <c r="H3044" s="32" t="s">
        <v>3551</v>
      </c>
      <c r="I3044" s="530"/>
      <c r="J3044" s="159">
        <v>0</v>
      </c>
      <c r="K3044" s="58">
        <v>0</v>
      </c>
      <c r="L3044" s="199">
        <f t="shared" si="408"/>
        <v>0</v>
      </c>
      <c r="M3044" s="200">
        <f t="shared" si="409"/>
        <v>0</v>
      </c>
      <c r="O3044" s="77" t="b">
        <f t="shared" si="402"/>
        <v>0</v>
      </c>
      <c r="P3044" s="77" t="b">
        <f t="shared" si="403"/>
        <v>0</v>
      </c>
      <c r="Q3044" s="77" t="b">
        <f t="shared" si="404"/>
        <v>0</v>
      </c>
      <c r="R3044" s="77">
        <f t="shared" si="405"/>
        <v>0</v>
      </c>
      <c r="T3044" s="77">
        <v>3033</v>
      </c>
    </row>
    <row r="3045" spans="1:20" s="5" customFormat="1" outlineLevel="1">
      <c r="A3045" s="29" t="s">
        <v>5251</v>
      </c>
      <c r="B3045" s="606">
        <v>400</v>
      </c>
      <c r="C3045" s="616">
        <v>456</v>
      </c>
      <c r="D3045" s="549">
        <v>3</v>
      </c>
      <c r="E3045" s="31" t="s">
        <v>3936</v>
      </c>
      <c r="F3045" s="31" t="s">
        <v>3935</v>
      </c>
      <c r="G3045" s="904">
        <v>64</v>
      </c>
      <c r="H3045" s="32" t="s">
        <v>3551</v>
      </c>
      <c r="I3045" s="530"/>
      <c r="J3045" s="159">
        <v>0</v>
      </c>
      <c r="K3045" s="58">
        <v>0</v>
      </c>
      <c r="L3045" s="199">
        <f t="shared" si="408"/>
        <v>0</v>
      </c>
      <c r="M3045" s="200">
        <f t="shared" si="409"/>
        <v>0</v>
      </c>
      <c r="O3045" s="77" t="b">
        <f t="shared" si="402"/>
        <v>0</v>
      </c>
      <c r="P3045" s="77" t="b">
        <f t="shared" si="403"/>
        <v>0</v>
      </c>
      <c r="Q3045" s="77" t="b">
        <f t="shared" si="404"/>
        <v>0</v>
      </c>
      <c r="R3045" s="77">
        <f t="shared" si="405"/>
        <v>0</v>
      </c>
      <c r="T3045" s="77">
        <v>3034</v>
      </c>
    </row>
    <row r="3046" spans="1:20" s="5" customFormat="1" outlineLevel="1">
      <c r="A3046" s="29" t="s">
        <v>5251</v>
      </c>
      <c r="B3046" s="606">
        <v>400</v>
      </c>
      <c r="C3046" s="616">
        <v>456</v>
      </c>
      <c r="D3046" s="549">
        <v>4</v>
      </c>
      <c r="E3046" s="31" t="s">
        <v>3938</v>
      </c>
      <c r="F3046" s="31" t="s">
        <v>3937</v>
      </c>
      <c r="G3046" s="904">
        <v>1</v>
      </c>
      <c r="H3046" s="32" t="s">
        <v>3551</v>
      </c>
      <c r="I3046" s="530"/>
      <c r="J3046" s="159">
        <v>0</v>
      </c>
      <c r="K3046" s="58">
        <v>0</v>
      </c>
      <c r="L3046" s="199">
        <f t="shared" si="408"/>
        <v>0</v>
      </c>
      <c r="M3046" s="200">
        <f t="shared" si="409"/>
        <v>0</v>
      </c>
      <c r="O3046" s="77" t="b">
        <f t="shared" si="402"/>
        <v>0</v>
      </c>
      <c r="P3046" s="77" t="b">
        <f t="shared" si="403"/>
        <v>0</v>
      </c>
      <c r="Q3046" s="77" t="b">
        <f t="shared" si="404"/>
        <v>0</v>
      </c>
      <c r="R3046" s="77">
        <f t="shared" si="405"/>
        <v>0</v>
      </c>
      <c r="T3046" s="77">
        <v>3035</v>
      </c>
    </row>
    <row r="3047" spans="1:20" s="5" customFormat="1" ht="22.5" outlineLevel="1">
      <c r="A3047" s="29" t="s">
        <v>5251</v>
      </c>
      <c r="B3047" s="606">
        <v>400</v>
      </c>
      <c r="C3047" s="616">
        <v>456</v>
      </c>
      <c r="D3047" s="549">
        <v>5</v>
      </c>
      <c r="E3047" s="31" t="s">
        <v>3940</v>
      </c>
      <c r="F3047" s="851" t="s">
        <v>3939</v>
      </c>
      <c r="G3047" s="904">
        <v>2</v>
      </c>
      <c r="H3047" s="32" t="s">
        <v>3551</v>
      </c>
      <c r="I3047" s="530"/>
      <c r="J3047" s="159">
        <v>0</v>
      </c>
      <c r="K3047" s="58">
        <v>0</v>
      </c>
      <c r="L3047" s="199">
        <f t="shared" si="408"/>
        <v>0</v>
      </c>
      <c r="M3047" s="200">
        <f t="shared" si="409"/>
        <v>0</v>
      </c>
      <c r="O3047" s="77" t="b">
        <f t="shared" si="402"/>
        <v>0</v>
      </c>
      <c r="P3047" s="77" t="b">
        <f t="shared" si="403"/>
        <v>0</v>
      </c>
      <c r="Q3047" s="77" t="b">
        <f t="shared" si="404"/>
        <v>0</v>
      </c>
      <c r="R3047" s="77">
        <f t="shared" si="405"/>
        <v>0</v>
      </c>
      <c r="T3047" s="77">
        <v>3036</v>
      </c>
    </row>
    <row r="3048" spans="1:20" s="5" customFormat="1" outlineLevel="1">
      <c r="A3048" s="29" t="s">
        <v>5251</v>
      </c>
      <c r="B3048" s="606">
        <v>400</v>
      </c>
      <c r="C3048" s="616">
        <v>456</v>
      </c>
      <c r="D3048" s="549">
        <v>6</v>
      </c>
      <c r="E3048" s="31" t="s">
        <v>3942</v>
      </c>
      <c r="F3048" s="851" t="s">
        <v>3941</v>
      </c>
      <c r="G3048" s="904">
        <v>2</v>
      </c>
      <c r="H3048" s="32" t="s">
        <v>3551</v>
      </c>
      <c r="I3048" s="530"/>
      <c r="J3048" s="159">
        <v>0</v>
      </c>
      <c r="K3048" s="58">
        <v>0</v>
      </c>
      <c r="L3048" s="199">
        <f t="shared" si="408"/>
        <v>0</v>
      </c>
      <c r="M3048" s="200">
        <f t="shared" si="409"/>
        <v>0</v>
      </c>
      <c r="O3048" s="77" t="b">
        <f t="shared" si="402"/>
        <v>0</v>
      </c>
      <c r="P3048" s="77" t="b">
        <f t="shared" si="403"/>
        <v>0</v>
      </c>
      <c r="Q3048" s="77" t="b">
        <f t="shared" si="404"/>
        <v>0</v>
      </c>
      <c r="R3048" s="77">
        <f t="shared" si="405"/>
        <v>0</v>
      </c>
      <c r="T3048" s="77">
        <v>3037</v>
      </c>
    </row>
    <row r="3049" spans="1:20" s="5" customFormat="1" outlineLevel="1">
      <c r="A3049" s="29" t="s">
        <v>5251</v>
      </c>
      <c r="B3049" s="606">
        <v>400</v>
      </c>
      <c r="C3049" s="616">
        <v>456</v>
      </c>
      <c r="D3049" s="549">
        <v>7</v>
      </c>
      <c r="E3049" s="31" t="s">
        <v>3944</v>
      </c>
      <c r="F3049" s="851" t="s">
        <v>3943</v>
      </c>
      <c r="G3049" s="904">
        <v>1</v>
      </c>
      <c r="H3049" s="32" t="s">
        <v>3551</v>
      </c>
      <c r="I3049" s="530"/>
      <c r="J3049" s="159">
        <v>0</v>
      </c>
      <c r="K3049" s="58">
        <v>0</v>
      </c>
      <c r="L3049" s="199">
        <f t="shared" si="408"/>
        <v>0</v>
      </c>
      <c r="M3049" s="200">
        <f t="shared" si="409"/>
        <v>0</v>
      </c>
      <c r="O3049" s="77" t="b">
        <f t="shared" si="402"/>
        <v>0</v>
      </c>
      <c r="P3049" s="77" t="b">
        <f t="shared" si="403"/>
        <v>0</v>
      </c>
      <c r="Q3049" s="77" t="b">
        <f t="shared" si="404"/>
        <v>0</v>
      </c>
      <c r="R3049" s="77">
        <f t="shared" si="405"/>
        <v>0</v>
      </c>
      <c r="T3049" s="77">
        <v>3038</v>
      </c>
    </row>
    <row r="3050" spans="1:20" s="5" customFormat="1" outlineLevel="1">
      <c r="A3050" s="29" t="s">
        <v>5251</v>
      </c>
      <c r="B3050" s="606">
        <v>400</v>
      </c>
      <c r="C3050" s="616">
        <v>456</v>
      </c>
      <c r="D3050" s="549">
        <v>8</v>
      </c>
      <c r="E3050" s="31" t="s">
        <v>3946</v>
      </c>
      <c r="F3050" s="31" t="s">
        <v>3945</v>
      </c>
      <c r="G3050" s="904">
        <v>413</v>
      </c>
      <c r="H3050" s="32" t="s">
        <v>3551</v>
      </c>
      <c r="I3050" s="530"/>
      <c r="J3050" s="159">
        <v>0</v>
      </c>
      <c r="K3050" s="58">
        <v>0</v>
      </c>
      <c r="L3050" s="199">
        <f t="shared" si="408"/>
        <v>0</v>
      </c>
      <c r="M3050" s="200">
        <f t="shared" si="409"/>
        <v>0</v>
      </c>
      <c r="O3050" s="77" t="b">
        <f t="shared" si="402"/>
        <v>0</v>
      </c>
      <c r="P3050" s="77" t="b">
        <f t="shared" si="403"/>
        <v>0</v>
      </c>
      <c r="Q3050" s="77" t="b">
        <f t="shared" si="404"/>
        <v>0</v>
      </c>
      <c r="R3050" s="77">
        <f t="shared" si="405"/>
        <v>0</v>
      </c>
      <c r="T3050" s="77">
        <v>3039</v>
      </c>
    </row>
    <row r="3051" spans="1:20" s="5" customFormat="1" outlineLevel="1">
      <c r="A3051" s="29" t="s">
        <v>5251</v>
      </c>
      <c r="B3051" s="606">
        <v>400</v>
      </c>
      <c r="C3051" s="616">
        <v>456</v>
      </c>
      <c r="D3051" s="549">
        <v>9</v>
      </c>
      <c r="E3051" s="31" t="s">
        <v>3948</v>
      </c>
      <c r="F3051" s="31" t="s">
        <v>3947</v>
      </c>
      <c r="G3051" s="904">
        <v>7</v>
      </c>
      <c r="H3051" s="32" t="s">
        <v>3551</v>
      </c>
      <c r="I3051" s="530"/>
      <c r="J3051" s="159">
        <v>0</v>
      </c>
      <c r="K3051" s="58">
        <v>0</v>
      </c>
      <c r="L3051" s="199">
        <f t="shared" si="408"/>
        <v>0</v>
      </c>
      <c r="M3051" s="200">
        <f t="shared" si="409"/>
        <v>0</v>
      </c>
      <c r="O3051" s="77" t="b">
        <f t="shared" si="402"/>
        <v>0</v>
      </c>
      <c r="P3051" s="77" t="b">
        <f t="shared" si="403"/>
        <v>0</v>
      </c>
      <c r="Q3051" s="77" t="b">
        <f t="shared" si="404"/>
        <v>0</v>
      </c>
      <c r="R3051" s="77">
        <f t="shared" si="405"/>
        <v>0</v>
      </c>
      <c r="T3051" s="77">
        <v>3040</v>
      </c>
    </row>
    <row r="3052" spans="1:20" s="5" customFormat="1" outlineLevel="1">
      <c r="A3052" s="29" t="s">
        <v>5251</v>
      </c>
      <c r="B3052" s="606">
        <v>400</v>
      </c>
      <c r="C3052" s="616">
        <v>456</v>
      </c>
      <c r="D3052" s="549">
        <v>10</v>
      </c>
      <c r="E3052" s="31" t="s">
        <v>3950</v>
      </c>
      <c r="F3052" s="31" t="s">
        <v>3949</v>
      </c>
      <c r="G3052" s="904">
        <v>16</v>
      </c>
      <c r="H3052" s="32" t="s">
        <v>3551</v>
      </c>
      <c r="I3052" s="530"/>
      <c r="J3052" s="159">
        <v>0</v>
      </c>
      <c r="K3052" s="58">
        <v>0</v>
      </c>
      <c r="L3052" s="199">
        <f t="shared" si="408"/>
        <v>0</v>
      </c>
      <c r="M3052" s="200">
        <f t="shared" si="409"/>
        <v>0</v>
      </c>
      <c r="O3052" s="77" t="b">
        <f t="shared" si="402"/>
        <v>0</v>
      </c>
      <c r="P3052" s="77" t="b">
        <f t="shared" si="403"/>
        <v>0</v>
      </c>
      <c r="Q3052" s="77" t="b">
        <f t="shared" si="404"/>
        <v>0</v>
      </c>
      <c r="R3052" s="77">
        <f t="shared" si="405"/>
        <v>0</v>
      </c>
      <c r="T3052" s="77">
        <v>3041</v>
      </c>
    </row>
    <row r="3053" spans="1:20" s="5" customFormat="1" outlineLevel="1">
      <c r="A3053" s="29" t="s">
        <v>5251</v>
      </c>
      <c r="B3053" s="606">
        <v>400</v>
      </c>
      <c r="C3053" s="616">
        <v>456</v>
      </c>
      <c r="D3053" s="549">
        <v>11</v>
      </c>
      <c r="E3053" s="31" t="s">
        <v>3952</v>
      </c>
      <c r="F3053" s="31" t="s">
        <v>3951</v>
      </c>
      <c r="G3053" s="904">
        <v>436</v>
      </c>
      <c r="H3053" s="32" t="s">
        <v>3551</v>
      </c>
      <c r="I3053" s="530"/>
      <c r="J3053" s="159">
        <v>0</v>
      </c>
      <c r="K3053" s="58">
        <v>0</v>
      </c>
      <c r="L3053" s="199">
        <f t="shared" si="408"/>
        <v>0</v>
      </c>
      <c r="M3053" s="200">
        <f t="shared" si="409"/>
        <v>0</v>
      </c>
      <c r="O3053" s="77" t="b">
        <f t="shared" si="402"/>
        <v>0</v>
      </c>
      <c r="P3053" s="77" t="b">
        <f t="shared" si="403"/>
        <v>0</v>
      </c>
      <c r="Q3053" s="77" t="b">
        <f t="shared" si="404"/>
        <v>0</v>
      </c>
      <c r="R3053" s="77">
        <f t="shared" si="405"/>
        <v>0</v>
      </c>
      <c r="T3053" s="77">
        <v>3042</v>
      </c>
    </row>
    <row r="3054" spans="1:20" s="5" customFormat="1" outlineLevel="1">
      <c r="A3054" s="29" t="s">
        <v>5251</v>
      </c>
      <c r="B3054" s="606">
        <v>400</v>
      </c>
      <c r="C3054" s="616">
        <v>456</v>
      </c>
      <c r="D3054" s="549">
        <v>12</v>
      </c>
      <c r="E3054" s="31" t="s">
        <v>3954</v>
      </c>
      <c r="F3054" s="31" t="s">
        <v>3953</v>
      </c>
      <c r="G3054" s="904">
        <v>165</v>
      </c>
      <c r="H3054" s="32" t="s">
        <v>3551</v>
      </c>
      <c r="I3054" s="530"/>
      <c r="J3054" s="159">
        <v>0</v>
      </c>
      <c r="K3054" s="58">
        <v>0</v>
      </c>
      <c r="L3054" s="199">
        <f t="shared" si="408"/>
        <v>0</v>
      </c>
      <c r="M3054" s="200">
        <f t="shared" si="409"/>
        <v>0</v>
      </c>
      <c r="O3054" s="77" t="b">
        <f t="shared" si="402"/>
        <v>0</v>
      </c>
      <c r="P3054" s="77" t="b">
        <f t="shared" si="403"/>
        <v>0</v>
      </c>
      <c r="Q3054" s="77" t="b">
        <f t="shared" si="404"/>
        <v>0</v>
      </c>
      <c r="R3054" s="77">
        <f t="shared" si="405"/>
        <v>0</v>
      </c>
      <c r="T3054" s="77">
        <v>3043</v>
      </c>
    </row>
    <row r="3055" spans="1:20" s="5" customFormat="1" ht="22.5" outlineLevel="1">
      <c r="A3055" s="29" t="s">
        <v>5251</v>
      </c>
      <c r="B3055" s="606">
        <v>400</v>
      </c>
      <c r="C3055" s="616">
        <v>456</v>
      </c>
      <c r="D3055" s="549">
        <v>13</v>
      </c>
      <c r="E3055" s="31" t="s">
        <v>3956</v>
      </c>
      <c r="F3055" s="31" t="s">
        <v>3955</v>
      </c>
      <c r="G3055" s="904">
        <v>32</v>
      </c>
      <c r="H3055" s="32" t="s">
        <v>3551</v>
      </c>
      <c r="I3055" s="530"/>
      <c r="J3055" s="159">
        <v>0</v>
      </c>
      <c r="K3055" s="58">
        <v>0</v>
      </c>
      <c r="L3055" s="199">
        <f t="shared" si="408"/>
        <v>0</v>
      </c>
      <c r="M3055" s="200">
        <f t="shared" si="409"/>
        <v>0</v>
      </c>
      <c r="O3055" s="77" t="b">
        <f t="shared" si="402"/>
        <v>0</v>
      </c>
      <c r="P3055" s="77" t="b">
        <f t="shared" si="403"/>
        <v>0</v>
      </c>
      <c r="Q3055" s="77" t="b">
        <f t="shared" si="404"/>
        <v>0</v>
      </c>
      <c r="R3055" s="77">
        <f t="shared" si="405"/>
        <v>0</v>
      </c>
      <c r="T3055" s="77">
        <v>3044</v>
      </c>
    </row>
    <row r="3056" spans="1:20" s="5" customFormat="1" ht="22.5" outlineLevel="1">
      <c r="A3056" s="29" t="s">
        <v>5251</v>
      </c>
      <c r="B3056" s="606">
        <v>400</v>
      </c>
      <c r="C3056" s="616">
        <v>456</v>
      </c>
      <c r="D3056" s="549">
        <v>14</v>
      </c>
      <c r="E3056" s="31" t="s">
        <v>3958</v>
      </c>
      <c r="F3056" s="31" t="s">
        <v>3957</v>
      </c>
      <c r="G3056" s="904">
        <v>93</v>
      </c>
      <c r="H3056" s="32" t="s">
        <v>3551</v>
      </c>
      <c r="I3056" s="530"/>
      <c r="J3056" s="159">
        <v>0</v>
      </c>
      <c r="K3056" s="58">
        <v>0</v>
      </c>
      <c r="L3056" s="199">
        <f t="shared" si="408"/>
        <v>0</v>
      </c>
      <c r="M3056" s="200">
        <f t="shared" si="409"/>
        <v>0</v>
      </c>
      <c r="O3056" s="77" t="b">
        <f t="shared" si="402"/>
        <v>0</v>
      </c>
      <c r="P3056" s="77" t="b">
        <f t="shared" si="403"/>
        <v>0</v>
      </c>
      <c r="Q3056" s="77" t="b">
        <f t="shared" si="404"/>
        <v>0</v>
      </c>
      <c r="R3056" s="77">
        <f t="shared" si="405"/>
        <v>0</v>
      </c>
      <c r="T3056" s="77">
        <v>3045</v>
      </c>
    </row>
    <row r="3057" spans="1:20" s="5" customFormat="1" ht="45" outlineLevel="1">
      <c r="A3057" s="29" t="s">
        <v>5251</v>
      </c>
      <c r="B3057" s="606">
        <v>400</v>
      </c>
      <c r="C3057" s="616">
        <v>456</v>
      </c>
      <c r="D3057" s="549">
        <v>15</v>
      </c>
      <c r="E3057" s="31" t="s">
        <v>3960</v>
      </c>
      <c r="F3057" s="31" t="s">
        <v>3959</v>
      </c>
      <c r="G3057" s="904">
        <v>93</v>
      </c>
      <c r="H3057" s="32" t="s">
        <v>3551</v>
      </c>
      <c r="I3057" s="530"/>
      <c r="J3057" s="159">
        <v>0</v>
      </c>
      <c r="K3057" s="58">
        <v>0</v>
      </c>
      <c r="L3057" s="199">
        <f t="shared" si="408"/>
        <v>0</v>
      </c>
      <c r="M3057" s="200">
        <f t="shared" si="409"/>
        <v>0</v>
      </c>
      <c r="O3057" s="77" t="b">
        <f t="shared" si="402"/>
        <v>0</v>
      </c>
      <c r="P3057" s="77" t="b">
        <f t="shared" si="403"/>
        <v>0</v>
      </c>
      <c r="Q3057" s="77" t="b">
        <f t="shared" si="404"/>
        <v>0</v>
      </c>
      <c r="R3057" s="77">
        <f t="shared" si="405"/>
        <v>0</v>
      </c>
      <c r="T3057" s="77">
        <v>3046</v>
      </c>
    </row>
    <row r="3058" spans="1:20" s="5" customFormat="1" ht="45" outlineLevel="1">
      <c r="A3058" s="29" t="s">
        <v>5251</v>
      </c>
      <c r="B3058" s="606">
        <v>400</v>
      </c>
      <c r="C3058" s="616">
        <v>456</v>
      </c>
      <c r="D3058" s="549">
        <v>16</v>
      </c>
      <c r="E3058" s="31" t="s">
        <v>3962</v>
      </c>
      <c r="F3058" s="31" t="s">
        <v>3961</v>
      </c>
      <c r="G3058" s="904">
        <v>1</v>
      </c>
      <c r="H3058" s="32" t="s">
        <v>3551</v>
      </c>
      <c r="I3058" s="530"/>
      <c r="J3058" s="159">
        <v>0</v>
      </c>
      <c r="K3058" s="58">
        <v>0</v>
      </c>
      <c r="L3058" s="199">
        <f t="shared" si="408"/>
        <v>0</v>
      </c>
      <c r="M3058" s="200">
        <f t="shared" si="409"/>
        <v>0</v>
      </c>
      <c r="O3058" s="77" t="b">
        <f t="shared" si="402"/>
        <v>0</v>
      </c>
      <c r="P3058" s="77" t="b">
        <f t="shared" si="403"/>
        <v>0</v>
      </c>
      <c r="Q3058" s="77" t="b">
        <f t="shared" si="404"/>
        <v>0</v>
      </c>
      <c r="R3058" s="77">
        <f t="shared" si="405"/>
        <v>0</v>
      </c>
      <c r="T3058" s="77">
        <v>3047</v>
      </c>
    </row>
    <row r="3059" spans="1:20" s="5" customFormat="1" outlineLevel="1">
      <c r="A3059" s="29" t="s">
        <v>5251</v>
      </c>
      <c r="B3059" s="606">
        <v>400</v>
      </c>
      <c r="C3059" s="616">
        <v>456</v>
      </c>
      <c r="D3059" s="549">
        <v>17</v>
      </c>
      <c r="E3059" s="31" t="s">
        <v>3964</v>
      </c>
      <c r="F3059" s="31" t="s">
        <v>3963</v>
      </c>
      <c r="G3059" s="904">
        <v>112</v>
      </c>
      <c r="H3059" s="32" t="s">
        <v>3551</v>
      </c>
      <c r="I3059" s="530"/>
      <c r="J3059" s="159">
        <v>0</v>
      </c>
      <c r="K3059" s="58">
        <v>0</v>
      </c>
      <c r="L3059" s="199">
        <f t="shared" si="408"/>
        <v>0</v>
      </c>
      <c r="M3059" s="200">
        <f t="shared" si="409"/>
        <v>0</v>
      </c>
      <c r="O3059" s="77" t="b">
        <f t="shared" si="402"/>
        <v>0</v>
      </c>
      <c r="P3059" s="77" t="b">
        <f t="shared" si="403"/>
        <v>0</v>
      </c>
      <c r="Q3059" s="77" t="b">
        <f t="shared" si="404"/>
        <v>0</v>
      </c>
      <c r="R3059" s="77">
        <f t="shared" si="405"/>
        <v>0</v>
      </c>
      <c r="T3059" s="77">
        <v>3048</v>
      </c>
    </row>
    <row r="3060" spans="1:20" s="5" customFormat="1" ht="22.5" outlineLevel="1">
      <c r="A3060" s="29" t="s">
        <v>5251</v>
      </c>
      <c r="B3060" s="606">
        <v>400</v>
      </c>
      <c r="C3060" s="616">
        <v>456</v>
      </c>
      <c r="D3060" s="549">
        <v>18</v>
      </c>
      <c r="E3060" s="31" t="s">
        <v>3966</v>
      </c>
      <c r="F3060" s="31" t="s">
        <v>3965</v>
      </c>
      <c r="G3060" s="904">
        <v>29</v>
      </c>
      <c r="H3060" s="32" t="s">
        <v>3551</v>
      </c>
      <c r="I3060" s="530"/>
      <c r="J3060" s="159">
        <v>0</v>
      </c>
      <c r="K3060" s="58">
        <v>0</v>
      </c>
      <c r="L3060" s="199">
        <f t="shared" si="408"/>
        <v>0</v>
      </c>
      <c r="M3060" s="200">
        <f t="shared" si="409"/>
        <v>0</v>
      </c>
      <c r="O3060" s="77" t="b">
        <f t="shared" si="402"/>
        <v>0</v>
      </c>
      <c r="P3060" s="77" t="b">
        <f t="shared" si="403"/>
        <v>0</v>
      </c>
      <c r="Q3060" s="77" t="b">
        <f t="shared" si="404"/>
        <v>0</v>
      </c>
      <c r="R3060" s="77">
        <f t="shared" si="405"/>
        <v>0</v>
      </c>
      <c r="T3060" s="77">
        <v>3049</v>
      </c>
    </row>
    <row r="3061" spans="1:20" s="5" customFormat="1" outlineLevel="1">
      <c r="A3061" s="29" t="s">
        <v>5251</v>
      </c>
      <c r="B3061" s="606">
        <v>400</v>
      </c>
      <c r="C3061" s="616">
        <v>456</v>
      </c>
      <c r="D3061" s="549">
        <v>19</v>
      </c>
      <c r="E3061" s="31" t="s">
        <v>3968</v>
      </c>
      <c r="F3061" s="31" t="s">
        <v>3967</v>
      </c>
      <c r="G3061" s="904">
        <v>19</v>
      </c>
      <c r="H3061" s="32" t="s">
        <v>3551</v>
      </c>
      <c r="I3061" s="530"/>
      <c r="J3061" s="159">
        <v>0</v>
      </c>
      <c r="K3061" s="58">
        <v>0</v>
      </c>
      <c r="L3061" s="199">
        <f t="shared" si="408"/>
        <v>0</v>
      </c>
      <c r="M3061" s="200">
        <f t="shared" si="409"/>
        <v>0</v>
      </c>
      <c r="O3061" s="77" t="b">
        <f t="shared" si="402"/>
        <v>0</v>
      </c>
      <c r="P3061" s="77" t="b">
        <f t="shared" si="403"/>
        <v>0</v>
      </c>
      <c r="Q3061" s="77" t="b">
        <f t="shared" si="404"/>
        <v>0</v>
      </c>
      <c r="R3061" s="77">
        <f t="shared" si="405"/>
        <v>0</v>
      </c>
      <c r="T3061" s="77">
        <v>3050</v>
      </c>
    </row>
    <row r="3062" spans="1:20" s="5" customFormat="1" outlineLevel="1">
      <c r="A3062" s="29" t="s">
        <v>5251</v>
      </c>
      <c r="B3062" s="606">
        <v>400</v>
      </c>
      <c r="C3062" s="616">
        <v>456</v>
      </c>
      <c r="D3062" s="549">
        <v>20</v>
      </c>
      <c r="E3062" s="31" t="s">
        <v>3970</v>
      </c>
      <c r="F3062" s="31" t="s">
        <v>3969</v>
      </c>
      <c r="G3062" s="904">
        <v>105</v>
      </c>
      <c r="H3062" s="32" t="s">
        <v>3551</v>
      </c>
      <c r="I3062" s="530"/>
      <c r="J3062" s="159">
        <v>0</v>
      </c>
      <c r="K3062" s="58">
        <v>0</v>
      </c>
      <c r="L3062" s="199">
        <f t="shared" si="408"/>
        <v>0</v>
      </c>
      <c r="M3062" s="200">
        <f t="shared" si="409"/>
        <v>0</v>
      </c>
      <c r="O3062" s="77" t="b">
        <f t="shared" si="402"/>
        <v>0</v>
      </c>
      <c r="P3062" s="77" t="b">
        <f t="shared" si="403"/>
        <v>0</v>
      </c>
      <c r="Q3062" s="77" t="b">
        <f t="shared" si="404"/>
        <v>0</v>
      </c>
      <c r="R3062" s="77">
        <f t="shared" si="405"/>
        <v>0</v>
      </c>
      <c r="T3062" s="77">
        <v>3051</v>
      </c>
    </row>
    <row r="3063" spans="1:20" s="5" customFormat="1" outlineLevel="1">
      <c r="A3063" s="29" t="s">
        <v>5251</v>
      </c>
      <c r="B3063" s="606">
        <v>400</v>
      </c>
      <c r="C3063" s="616">
        <v>456</v>
      </c>
      <c r="D3063" s="549">
        <v>21</v>
      </c>
      <c r="E3063" s="31" t="s">
        <v>3972</v>
      </c>
      <c r="F3063" s="31" t="s">
        <v>3971</v>
      </c>
      <c r="G3063" s="904">
        <v>80</v>
      </c>
      <c r="H3063" s="32" t="s">
        <v>3551</v>
      </c>
      <c r="I3063" s="530"/>
      <c r="J3063" s="159">
        <v>0</v>
      </c>
      <c r="K3063" s="58">
        <v>0</v>
      </c>
      <c r="L3063" s="199">
        <f t="shared" si="408"/>
        <v>0</v>
      </c>
      <c r="M3063" s="200">
        <f t="shared" si="409"/>
        <v>0</v>
      </c>
      <c r="O3063" s="77" t="b">
        <f t="shared" si="402"/>
        <v>0</v>
      </c>
      <c r="P3063" s="77" t="b">
        <f t="shared" si="403"/>
        <v>0</v>
      </c>
      <c r="Q3063" s="77" t="b">
        <f t="shared" si="404"/>
        <v>0</v>
      </c>
      <c r="R3063" s="77">
        <f t="shared" si="405"/>
        <v>0</v>
      </c>
      <c r="T3063" s="77">
        <v>3052</v>
      </c>
    </row>
    <row r="3064" spans="1:20" s="5" customFormat="1" outlineLevel="1">
      <c r="A3064" s="29" t="s">
        <v>5251</v>
      </c>
      <c r="B3064" s="606">
        <v>400</v>
      </c>
      <c r="C3064" s="616">
        <v>456</v>
      </c>
      <c r="D3064" s="549">
        <v>22</v>
      </c>
      <c r="E3064" s="31" t="s">
        <v>3974</v>
      </c>
      <c r="F3064" s="31" t="s">
        <v>3973</v>
      </c>
      <c r="G3064" s="904">
        <v>1</v>
      </c>
      <c r="H3064" s="32" t="s">
        <v>3975</v>
      </c>
      <c r="I3064" s="530"/>
      <c r="J3064" s="159">
        <v>0</v>
      </c>
      <c r="K3064" s="58">
        <v>0</v>
      </c>
      <c r="L3064" s="199">
        <f t="shared" si="408"/>
        <v>0</v>
      </c>
      <c r="M3064" s="200">
        <f t="shared" si="409"/>
        <v>0</v>
      </c>
      <c r="O3064" s="77" t="b">
        <f t="shared" si="402"/>
        <v>0</v>
      </c>
      <c r="P3064" s="77" t="b">
        <f t="shared" si="403"/>
        <v>0</v>
      </c>
      <c r="Q3064" s="77" t="b">
        <f t="shared" si="404"/>
        <v>0</v>
      </c>
      <c r="R3064" s="77">
        <f t="shared" si="405"/>
        <v>0</v>
      </c>
      <c r="T3064" s="77">
        <v>3053</v>
      </c>
    </row>
    <row r="3065" spans="1:20" s="5" customFormat="1" outlineLevel="1">
      <c r="A3065" s="29" t="s">
        <v>5251</v>
      </c>
      <c r="B3065" s="606">
        <v>400</v>
      </c>
      <c r="C3065" s="616">
        <v>456</v>
      </c>
      <c r="D3065" s="549">
        <v>23</v>
      </c>
      <c r="E3065" s="31" t="s">
        <v>3977</v>
      </c>
      <c r="F3065" s="31" t="s">
        <v>3976</v>
      </c>
      <c r="G3065" s="904">
        <v>1</v>
      </c>
      <c r="H3065" s="32" t="s">
        <v>3975</v>
      </c>
      <c r="I3065" s="530"/>
      <c r="J3065" s="159">
        <v>0</v>
      </c>
      <c r="K3065" s="58">
        <v>0</v>
      </c>
      <c r="L3065" s="199">
        <f t="shared" si="408"/>
        <v>0</v>
      </c>
      <c r="M3065" s="200">
        <f t="shared" si="409"/>
        <v>0</v>
      </c>
      <c r="O3065" s="77" t="b">
        <f t="shared" si="402"/>
        <v>0</v>
      </c>
      <c r="P3065" s="77" t="b">
        <f t="shared" si="403"/>
        <v>0</v>
      </c>
      <c r="Q3065" s="77" t="b">
        <f t="shared" si="404"/>
        <v>0</v>
      </c>
      <c r="R3065" s="77">
        <f t="shared" si="405"/>
        <v>0</v>
      </c>
      <c r="T3065" s="77">
        <v>3054</v>
      </c>
    </row>
    <row r="3066" spans="1:20" s="5" customFormat="1" outlineLevel="1">
      <c r="A3066" s="29" t="s">
        <v>5251</v>
      </c>
      <c r="B3066" s="606">
        <v>400</v>
      </c>
      <c r="C3066" s="616">
        <v>456</v>
      </c>
      <c r="D3066" s="549">
        <v>24</v>
      </c>
      <c r="E3066" s="31" t="s">
        <v>3979</v>
      </c>
      <c r="F3066" s="31" t="s">
        <v>3978</v>
      </c>
      <c r="G3066" s="904">
        <v>8</v>
      </c>
      <c r="H3066" s="32" t="s">
        <v>3551</v>
      </c>
      <c r="I3066" s="530"/>
      <c r="J3066" s="159">
        <v>0</v>
      </c>
      <c r="K3066" s="58">
        <v>0</v>
      </c>
      <c r="L3066" s="199">
        <f t="shared" si="408"/>
        <v>0</v>
      </c>
      <c r="M3066" s="200">
        <f t="shared" si="409"/>
        <v>0</v>
      </c>
      <c r="O3066" s="77" t="b">
        <f t="shared" si="402"/>
        <v>0</v>
      </c>
      <c r="P3066" s="77" t="b">
        <f t="shared" si="403"/>
        <v>0</v>
      </c>
      <c r="Q3066" s="77" t="b">
        <f t="shared" si="404"/>
        <v>0</v>
      </c>
      <c r="R3066" s="77">
        <f t="shared" si="405"/>
        <v>0</v>
      </c>
      <c r="T3066" s="77">
        <v>3055</v>
      </c>
    </row>
    <row r="3067" spans="1:20" s="5" customFormat="1" outlineLevel="1">
      <c r="A3067" s="29" t="s">
        <v>5251</v>
      </c>
      <c r="B3067" s="606">
        <v>400</v>
      </c>
      <c r="C3067" s="616">
        <v>456</v>
      </c>
      <c r="D3067" s="549">
        <v>25</v>
      </c>
      <c r="E3067" s="31" t="s">
        <v>3981</v>
      </c>
      <c r="F3067" s="31" t="s">
        <v>3980</v>
      </c>
      <c r="G3067" s="904">
        <v>12000</v>
      </c>
      <c r="H3067" s="32" t="s">
        <v>3982</v>
      </c>
      <c r="I3067" s="530"/>
      <c r="J3067" s="159">
        <v>0</v>
      </c>
      <c r="K3067" s="58">
        <v>0</v>
      </c>
      <c r="L3067" s="199">
        <f t="shared" si="408"/>
        <v>0</v>
      </c>
      <c r="M3067" s="200">
        <f t="shared" si="409"/>
        <v>0</v>
      </c>
      <c r="O3067" s="77" t="b">
        <f t="shared" si="402"/>
        <v>0</v>
      </c>
      <c r="P3067" s="77" t="b">
        <f t="shared" si="403"/>
        <v>0</v>
      </c>
      <c r="Q3067" s="77" t="b">
        <f t="shared" si="404"/>
        <v>0</v>
      </c>
      <c r="R3067" s="77">
        <f t="shared" si="405"/>
        <v>0</v>
      </c>
      <c r="T3067" s="77">
        <v>3056</v>
      </c>
    </row>
    <row r="3068" spans="1:20" s="5" customFormat="1" outlineLevel="1">
      <c r="A3068" s="29" t="s">
        <v>5251</v>
      </c>
      <c r="B3068" s="606">
        <v>400</v>
      </c>
      <c r="C3068" s="617">
        <v>456</v>
      </c>
      <c r="D3068" s="549">
        <v>26</v>
      </c>
      <c r="E3068" s="31" t="s">
        <v>3984</v>
      </c>
      <c r="F3068" s="31" t="s">
        <v>3983</v>
      </c>
      <c r="G3068" s="904">
        <v>4500</v>
      </c>
      <c r="H3068" s="32" t="s">
        <v>3982</v>
      </c>
      <c r="I3068" s="530"/>
      <c r="J3068" s="159">
        <v>0</v>
      </c>
      <c r="K3068" s="159">
        <v>0</v>
      </c>
      <c r="L3068" s="232">
        <f t="shared" si="408"/>
        <v>0</v>
      </c>
      <c r="M3068" s="200">
        <f t="shared" si="409"/>
        <v>0</v>
      </c>
      <c r="O3068" s="77" t="b">
        <f t="shared" si="402"/>
        <v>0</v>
      </c>
      <c r="P3068" s="77" t="b">
        <f t="shared" si="403"/>
        <v>0</v>
      </c>
      <c r="Q3068" s="77" t="b">
        <f t="shared" si="404"/>
        <v>0</v>
      </c>
      <c r="R3068" s="77">
        <f t="shared" si="405"/>
        <v>0</v>
      </c>
      <c r="T3068" s="77">
        <v>3057</v>
      </c>
    </row>
    <row r="3069" spans="1:20" s="5" customFormat="1" outlineLevel="1">
      <c r="A3069" s="29" t="s">
        <v>5251</v>
      </c>
      <c r="B3069" s="606">
        <v>400</v>
      </c>
      <c r="C3069" s="617">
        <v>456</v>
      </c>
      <c r="D3069" s="549">
        <v>27</v>
      </c>
      <c r="E3069" s="31" t="s">
        <v>3986</v>
      </c>
      <c r="F3069" s="31" t="s">
        <v>3985</v>
      </c>
      <c r="G3069" s="904">
        <v>600</v>
      </c>
      <c r="H3069" s="32" t="s">
        <v>3982</v>
      </c>
      <c r="I3069" s="530"/>
      <c r="J3069" s="159">
        <v>0</v>
      </c>
      <c r="K3069" s="159">
        <v>0</v>
      </c>
      <c r="L3069" s="232">
        <f t="shared" si="408"/>
        <v>0</v>
      </c>
      <c r="M3069" s="200">
        <f t="shared" si="409"/>
        <v>0</v>
      </c>
      <c r="O3069" s="77" t="b">
        <f t="shared" si="402"/>
        <v>0</v>
      </c>
      <c r="P3069" s="77" t="b">
        <f t="shared" si="403"/>
        <v>0</v>
      </c>
      <c r="Q3069" s="77" t="b">
        <f t="shared" si="404"/>
        <v>0</v>
      </c>
      <c r="R3069" s="77">
        <f t="shared" si="405"/>
        <v>0</v>
      </c>
      <c r="T3069" s="77">
        <v>3058</v>
      </c>
    </row>
    <row r="3070" spans="1:20" s="5" customFormat="1" ht="22.5" outlineLevel="1">
      <c r="A3070" s="29" t="s">
        <v>5251</v>
      </c>
      <c r="B3070" s="606">
        <v>400</v>
      </c>
      <c r="C3070" s="617">
        <v>456</v>
      </c>
      <c r="D3070" s="549">
        <v>28</v>
      </c>
      <c r="E3070" s="31" t="s">
        <v>3988</v>
      </c>
      <c r="F3070" s="31" t="s">
        <v>3987</v>
      </c>
      <c r="G3070" s="904">
        <v>1</v>
      </c>
      <c r="H3070" s="32" t="s">
        <v>3975</v>
      </c>
      <c r="I3070" s="530"/>
      <c r="J3070" s="159">
        <v>0</v>
      </c>
      <c r="K3070" s="159">
        <v>0</v>
      </c>
      <c r="L3070" s="232">
        <f t="shared" si="408"/>
        <v>0</v>
      </c>
      <c r="M3070" s="200">
        <f t="shared" si="409"/>
        <v>0</v>
      </c>
      <c r="O3070" s="77" t="b">
        <f t="shared" si="402"/>
        <v>0</v>
      </c>
      <c r="P3070" s="77" t="b">
        <f t="shared" si="403"/>
        <v>0</v>
      </c>
      <c r="Q3070" s="77" t="b">
        <f t="shared" si="404"/>
        <v>0</v>
      </c>
      <c r="R3070" s="77">
        <f t="shared" si="405"/>
        <v>0</v>
      </c>
      <c r="T3070" s="77">
        <v>3059</v>
      </c>
    </row>
    <row r="3071" spans="1:20" s="5" customFormat="1" outlineLevel="1">
      <c r="A3071" s="29" t="s">
        <v>5251</v>
      </c>
      <c r="B3071" s="606">
        <v>400</v>
      </c>
      <c r="C3071" s="616">
        <v>456</v>
      </c>
      <c r="D3071" s="549">
        <v>29</v>
      </c>
      <c r="E3071" s="31" t="s">
        <v>3990</v>
      </c>
      <c r="F3071" s="31" t="s">
        <v>3989</v>
      </c>
      <c r="G3071" s="904">
        <v>1</v>
      </c>
      <c r="H3071" s="32" t="s">
        <v>3975</v>
      </c>
      <c r="I3071" s="530"/>
      <c r="J3071" s="159">
        <v>0</v>
      </c>
      <c r="K3071" s="58">
        <v>0</v>
      </c>
      <c r="L3071" s="199">
        <f t="shared" si="408"/>
        <v>0</v>
      </c>
      <c r="M3071" s="200">
        <f t="shared" si="409"/>
        <v>0</v>
      </c>
      <c r="O3071" s="77" t="b">
        <f t="shared" si="402"/>
        <v>0</v>
      </c>
      <c r="P3071" s="77" t="b">
        <f t="shared" si="403"/>
        <v>0</v>
      </c>
      <c r="Q3071" s="77" t="b">
        <f t="shared" si="404"/>
        <v>0</v>
      </c>
      <c r="R3071" s="77">
        <f t="shared" si="405"/>
        <v>0</v>
      </c>
      <c r="T3071" s="77">
        <v>3060</v>
      </c>
    </row>
    <row r="3072" spans="1:20" s="5" customFormat="1" ht="22.5" outlineLevel="1">
      <c r="A3072" s="29" t="s">
        <v>5251</v>
      </c>
      <c r="B3072" s="606">
        <v>400</v>
      </c>
      <c r="C3072" s="616">
        <v>456</v>
      </c>
      <c r="D3072" s="549">
        <v>30</v>
      </c>
      <c r="E3072" s="31" t="s">
        <v>3992</v>
      </c>
      <c r="F3072" s="31" t="s">
        <v>3991</v>
      </c>
      <c r="G3072" s="904">
        <v>3500</v>
      </c>
      <c r="H3072" s="32" t="s">
        <v>3982</v>
      </c>
      <c r="I3072" s="530"/>
      <c r="J3072" s="159">
        <v>0</v>
      </c>
      <c r="K3072" s="58">
        <v>0</v>
      </c>
      <c r="L3072" s="199">
        <f t="shared" si="408"/>
        <v>0</v>
      </c>
      <c r="M3072" s="200">
        <f t="shared" si="409"/>
        <v>0</v>
      </c>
      <c r="O3072" s="77" t="b">
        <f t="shared" si="402"/>
        <v>0</v>
      </c>
      <c r="P3072" s="77" t="b">
        <f t="shared" si="403"/>
        <v>0</v>
      </c>
      <c r="Q3072" s="77" t="b">
        <f t="shared" si="404"/>
        <v>0</v>
      </c>
      <c r="R3072" s="77">
        <f t="shared" si="405"/>
        <v>0</v>
      </c>
      <c r="T3072" s="77">
        <v>3061</v>
      </c>
    </row>
    <row r="3073" spans="1:20" s="5" customFormat="1" ht="22.5" outlineLevel="1">
      <c r="A3073" s="29" t="s">
        <v>5251</v>
      </c>
      <c r="B3073" s="606">
        <v>400</v>
      </c>
      <c r="C3073" s="616">
        <v>456</v>
      </c>
      <c r="D3073" s="549">
        <v>31</v>
      </c>
      <c r="E3073" s="31" t="s">
        <v>3994</v>
      </c>
      <c r="F3073" s="31" t="s">
        <v>3993</v>
      </c>
      <c r="G3073" s="904">
        <v>8000</v>
      </c>
      <c r="H3073" s="32" t="s">
        <v>3982</v>
      </c>
      <c r="I3073" s="530"/>
      <c r="J3073" s="159">
        <v>0</v>
      </c>
      <c r="K3073" s="58">
        <v>0</v>
      </c>
      <c r="L3073" s="199">
        <f t="shared" si="408"/>
        <v>0</v>
      </c>
      <c r="M3073" s="200">
        <f t="shared" si="409"/>
        <v>0</v>
      </c>
      <c r="O3073" s="77" t="b">
        <f t="shared" si="402"/>
        <v>0</v>
      </c>
      <c r="P3073" s="77" t="b">
        <f t="shared" si="403"/>
        <v>0</v>
      </c>
      <c r="Q3073" s="77" t="b">
        <f t="shared" si="404"/>
        <v>0</v>
      </c>
      <c r="R3073" s="77">
        <f t="shared" si="405"/>
        <v>0</v>
      </c>
      <c r="T3073" s="77">
        <v>3062</v>
      </c>
    </row>
    <row r="3074" spans="1:20" s="5" customFormat="1" ht="22.5" outlineLevel="1">
      <c r="A3074" s="29" t="s">
        <v>5251</v>
      </c>
      <c r="B3074" s="606">
        <v>400</v>
      </c>
      <c r="C3074" s="616">
        <v>456</v>
      </c>
      <c r="D3074" s="549">
        <v>32</v>
      </c>
      <c r="E3074" s="31" t="s">
        <v>3996</v>
      </c>
      <c r="F3074" s="31" t="s">
        <v>3995</v>
      </c>
      <c r="G3074" s="904">
        <v>1</v>
      </c>
      <c r="H3074" s="32" t="s">
        <v>3975</v>
      </c>
      <c r="I3074" s="530"/>
      <c r="J3074" s="159">
        <v>0</v>
      </c>
      <c r="K3074" s="58">
        <v>0</v>
      </c>
      <c r="L3074" s="199">
        <f t="shared" si="408"/>
        <v>0</v>
      </c>
      <c r="M3074" s="200">
        <f t="shared" si="409"/>
        <v>0</v>
      </c>
      <c r="O3074" s="77" t="b">
        <f t="shared" si="402"/>
        <v>0</v>
      </c>
      <c r="P3074" s="77" t="b">
        <f t="shared" si="403"/>
        <v>0</v>
      </c>
      <c r="Q3074" s="77" t="b">
        <f t="shared" si="404"/>
        <v>0</v>
      </c>
      <c r="R3074" s="77">
        <f t="shared" si="405"/>
        <v>0</v>
      </c>
      <c r="T3074" s="77">
        <v>3063</v>
      </c>
    </row>
    <row r="3075" spans="1:20" s="5" customFormat="1" ht="33.75" outlineLevel="1">
      <c r="A3075" s="29" t="s">
        <v>5251</v>
      </c>
      <c r="B3075" s="606">
        <v>400</v>
      </c>
      <c r="C3075" s="616">
        <v>456</v>
      </c>
      <c r="D3075" s="549">
        <v>33</v>
      </c>
      <c r="E3075" s="31" t="s">
        <v>3998</v>
      </c>
      <c r="F3075" s="31" t="s">
        <v>3997</v>
      </c>
      <c r="G3075" s="904">
        <v>15</v>
      </c>
      <c r="H3075" s="32" t="s">
        <v>3551</v>
      </c>
      <c r="I3075" s="530"/>
      <c r="J3075" s="159">
        <v>0</v>
      </c>
      <c r="K3075" s="58">
        <v>0</v>
      </c>
      <c r="L3075" s="199">
        <f t="shared" si="408"/>
        <v>0</v>
      </c>
      <c r="M3075" s="200">
        <f t="shared" si="409"/>
        <v>0</v>
      </c>
      <c r="O3075" s="77" t="b">
        <f t="shared" si="402"/>
        <v>0</v>
      </c>
      <c r="P3075" s="77" t="b">
        <f t="shared" si="403"/>
        <v>0</v>
      </c>
      <c r="Q3075" s="77" t="b">
        <f t="shared" si="404"/>
        <v>0</v>
      </c>
      <c r="R3075" s="77">
        <f t="shared" si="405"/>
        <v>0</v>
      </c>
      <c r="T3075" s="77">
        <v>3064</v>
      </c>
    </row>
    <row r="3076" spans="1:20" s="5" customFormat="1" outlineLevel="1">
      <c r="A3076" s="29" t="s">
        <v>5251</v>
      </c>
      <c r="B3076" s="606">
        <v>400</v>
      </c>
      <c r="C3076" s="616">
        <v>456</v>
      </c>
      <c r="D3076" s="549">
        <v>34</v>
      </c>
      <c r="E3076" s="31" t="s">
        <v>5547</v>
      </c>
      <c r="F3076" s="31" t="s">
        <v>5551</v>
      </c>
      <c r="G3076" s="904">
        <v>32</v>
      </c>
      <c r="H3076" s="32" t="s">
        <v>3551</v>
      </c>
      <c r="I3076" s="530"/>
      <c r="J3076" s="159">
        <v>0</v>
      </c>
      <c r="K3076" s="58">
        <v>0</v>
      </c>
      <c r="L3076" s="199">
        <f t="shared" si="408"/>
        <v>0</v>
      </c>
      <c r="M3076" s="200">
        <f t="shared" si="409"/>
        <v>0</v>
      </c>
      <c r="O3076" s="77" t="b">
        <f t="shared" si="402"/>
        <v>0</v>
      </c>
      <c r="P3076" s="77" t="b">
        <f t="shared" si="403"/>
        <v>0</v>
      </c>
      <c r="Q3076" s="77" t="b">
        <f t="shared" si="404"/>
        <v>0</v>
      </c>
      <c r="R3076" s="77">
        <f t="shared" si="405"/>
        <v>0</v>
      </c>
      <c r="T3076" s="77">
        <v>3065</v>
      </c>
    </row>
    <row r="3077" spans="1:20" s="5" customFormat="1" ht="22.5" outlineLevel="1">
      <c r="A3077" s="29" t="s">
        <v>5251</v>
      </c>
      <c r="B3077" s="606">
        <v>400</v>
      </c>
      <c r="C3077" s="616">
        <v>456</v>
      </c>
      <c r="D3077" s="549">
        <v>35</v>
      </c>
      <c r="E3077" s="31" t="s">
        <v>5548</v>
      </c>
      <c r="F3077" s="31" t="s">
        <v>5552</v>
      </c>
      <c r="G3077" s="904">
        <v>32</v>
      </c>
      <c r="H3077" s="32" t="s">
        <v>3551</v>
      </c>
      <c r="I3077" s="530"/>
      <c r="J3077" s="159">
        <v>0</v>
      </c>
      <c r="K3077" s="58">
        <v>0</v>
      </c>
      <c r="L3077" s="199">
        <f t="shared" si="408"/>
        <v>0</v>
      </c>
      <c r="M3077" s="200">
        <f t="shared" si="409"/>
        <v>0</v>
      </c>
      <c r="O3077" s="77" t="b">
        <f t="shared" si="402"/>
        <v>0</v>
      </c>
      <c r="P3077" s="77" t="b">
        <f t="shared" si="403"/>
        <v>0</v>
      </c>
      <c r="Q3077" s="77" t="b">
        <f t="shared" si="404"/>
        <v>0</v>
      </c>
      <c r="R3077" s="77">
        <f t="shared" si="405"/>
        <v>0</v>
      </c>
      <c r="T3077" s="77">
        <v>3066</v>
      </c>
    </row>
    <row r="3078" spans="1:20" s="5" customFormat="1" ht="22.5" outlineLevel="1">
      <c r="A3078" s="29" t="s">
        <v>5251</v>
      </c>
      <c r="B3078" s="606">
        <v>400</v>
      </c>
      <c r="C3078" s="616">
        <v>456</v>
      </c>
      <c r="D3078" s="549">
        <v>36</v>
      </c>
      <c r="E3078" s="31" t="s">
        <v>5549</v>
      </c>
      <c r="F3078" s="31" t="s">
        <v>5553</v>
      </c>
      <c r="G3078" s="904">
        <v>16</v>
      </c>
      <c r="H3078" s="32" t="s">
        <v>3551</v>
      </c>
      <c r="I3078" s="530"/>
      <c r="J3078" s="159">
        <v>0</v>
      </c>
      <c r="K3078" s="58">
        <v>0</v>
      </c>
      <c r="L3078" s="199">
        <f t="shared" si="408"/>
        <v>0</v>
      </c>
      <c r="M3078" s="200">
        <f t="shared" si="409"/>
        <v>0</v>
      </c>
      <c r="O3078" s="77" t="b">
        <f t="shared" si="402"/>
        <v>0</v>
      </c>
      <c r="P3078" s="77" t="b">
        <f t="shared" si="403"/>
        <v>0</v>
      </c>
      <c r="Q3078" s="77" t="b">
        <f t="shared" si="404"/>
        <v>0</v>
      </c>
      <c r="R3078" s="77">
        <f t="shared" si="405"/>
        <v>0</v>
      </c>
      <c r="T3078" s="77">
        <v>3067</v>
      </c>
    </row>
    <row r="3079" spans="1:20" s="5" customFormat="1" outlineLevel="1">
      <c r="A3079" s="29" t="s">
        <v>5251</v>
      </c>
      <c r="B3079" s="606">
        <v>400</v>
      </c>
      <c r="C3079" s="616">
        <v>456</v>
      </c>
      <c r="D3079" s="549">
        <v>37</v>
      </c>
      <c r="E3079" s="31" t="s">
        <v>5550</v>
      </c>
      <c r="F3079" s="31" t="s">
        <v>5554</v>
      </c>
      <c r="G3079" s="904">
        <v>600</v>
      </c>
      <c r="H3079" s="32" t="s">
        <v>3982</v>
      </c>
      <c r="I3079" s="530"/>
      <c r="J3079" s="159">
        <v>0</v>
      </c>
      <c r="K3079" s="58">
        <v>0</v>
      </c>
      <c r="L3079" s="199">
        <f t="shared" si="408"/>
        <v>0</v>
      </c>
      <c r="M3079" s="200">
        <f t="shared" si="409"/>
        <v>0</v>
      </c>
      <c r="O3079" s="77" t="b">
        <f t="shared" si="402"/>
        <v>0</v>
      </c>
      <c r="P3079" s="77" t="b">
        <f t="shared" si="403"/>
        <v>0</v>
      </c>
      <c r="Q3079" s="77" t="b">
        <f t="shared" si="404"/>
        <v>0</v>
      </c>
      <c r="R3079" s="77">
        <f t="shared" si="405"/>
        <v>0</v>
      </c>
      <c r="T3079" s="77">
        <v>3068</v>
      </c>
    </row>
    <row r="3080" spans="1:20" s="5" customFormat="1" outlineLevel="1">
      <c r="A3080" s="29" t="s">
        <v>5251</v>
      </c>
      <c r="B3080" s="606">
        <v>400</v>
      </c>
      <c r="C3080" s="616">
        <v>456</v>
      </c>
      <c r="D3080" s="549">
        <v>38</v>
      </c>
      <c r="E3080" s="31" t="s">
        <v>4000</v>
      </c>
      <c r="F3080" s="31" t="s">
        <v>3999</v>
      </c>
      <c r="G3080" s="904">
        <v>1</v>
      </c>
      <c r="H3080" s="32" t="s">
        <v>3975</v>
      </c>
      <c r="I3080" s="530"/>
      <c r="J3080" s="159">
        <v>0</v>
      </c>
      <c r="K3080" s="58">
        <v>0</v>
      </c>
      <c r="L3080" s="199">
        <f t="shared" si="408"/>
        <v>0</v>
      </c>
      <c r="M3080" s="200">
        <f t="shared" si="409"/>
        <v>0</v>
      </c>
      <c r="O3080" s="77" t="b">
        <f t="shared" si="402"/>
        <v>0</v>
      </c>
      <c r="P3080" s="77" t="b">
        <f t="shared" si="403"/>
        <v>0</v>
      </c>
      <c r="Q3080" s="77" t="b">
        <f t="shared" si="404"/>
        <v>0</v>
      </c>
      <c r="R3080" s="77">
        <f t="shared" si="405"/>
        <v>0</v>
      </c>
      <c r="T3080" s="77">
        <v>3069</v>
      </c>
    </row>
    <row r="3081" spans="1:20" s="5" customFormat="1" ht="22.5" outlineLevel="1">
      <c r="A3081" s="29" t="s">
        <v>5251</v>
      </c>
      <c r="B3081" s="606">
        <v>400</v>
      </c>
      <c r="C3081" s="616">
        <v>456</v>
      </c>
      <c r="D3081" s="549">
        <v>39</v>
      </c>
      <c r="E3081" s="31" t="s">
        <v>4002</v>
      </c>
      <c r="F3081" s="31" t="s">
        <v>4001</v>
      </c>
      <c r="G3081" s="904">
        <v>1</v>
      </c>
      <c r="H3081" s="32" t="s">
        <v>3975</v>
      </c>
      <c r="I3081" s="530"/>
      <c r="J3081" s="159">
        <v>0</v>
      </c>
      <c r="K3081" s="58">
        <v>0</v>
      </c>
      <c r="L3081" s="199">
        <f t="shared" si="408"/>
        <v>0</v>
      </c>
      <c r="M3081" s="200">
        <f t="shared" si="409"/>
        <v>0</v>
      </c>
      <c r="O3081" s="77" t="b">
        <f t="shared" si="402"/>
        <v>0</v>
      </c>
      <c r="P3081" s="77" t="b">
        <f t="shared" si="403"/>
        <v>0</v>
      </c>
      <c r="Q3081" s="77" t="b">
        <f t="shared" si="404"/>
        <v>0</v>
      </c>
      <c r="R3081" s="77">
        <f t="shared" si="405"/>
        <v>0</v>
      </c>
      <c r="T3081" s="77">
        <v>3070</v>
      </c>
    </row>
    <row r="3082" spans="1:20" s="5" customFormat="1" ht="33.75" outlineLevel="1">
      <c r="A3082" s="29" t="s">
        <v>5251</v>
      </c>
      <c r="B3082" s="606">
        <v>400</v>
      </c>
      <c r="C3082" s="616">
        <v>456</v>
      </c>
      <c r="D3082" s="549">
        <v>40</v>
      </c>
      <c r="E3082" s="31" t="s">
        <v>3919</v>
      </c>
      <c r="F3082" s="31" t="s">
        <v>4003</v>
      </c>
      <c r="G3082" s="904">
        <v>1</v>
      </c>
      <c r="H3082" s="32" t="s">
        <v>3975</v>
      </c>
      <c r="I3082" s="530"/>
      <c r="J3082" s="159">
        <v>0</v>
      </c>
      <c r="K3082" s="58">
        <v>0</v>
      </c>
      <c r="L3082" s="199">
        <f t="shared" si="408"/>
        <v>0</v>
      </c>
      <c r="M3082" s="200">
        <f t="shared" si="409"/>
        <v>0</v>
      </c>
      <c r="O3082" s="77" t="b">
        <f t="shared" si="402"/>
        <v>0</v>
      </c>
      <c r="P3082" s="77" t="b">
        <f t="shared" si="403"/>
        <v>0</v>
      </c>
      <c r="Q3082" s="77" t="b">
        <f t="shared" si="404"/>
        <v>0</v>
      </c>
      <c r="R3082" s="77">
        <f t="shared" si="405"/>
        <v>0</v>
      </c>
      <c r="T3082" s="77">
        <v>3071</v>
      </c>
    </row>
    <row r="3083" spans="1:20" s="5" customFormat="1" ht="33.75" outlineLevel="1">
      <c r="A3083" s="29" t="s">
        <v>5251</v>
      </c>
      <c r="B3083" s="606">
        <v>400</v>
      </c>
      <c r="C3083" s="616">
        <v>456</v>
      </c>
      <c r="D3083" s="549">
        <v>41</v>
      </c>
      <c r="E3083" s="31" t="s">
        <v>4005</v>
      </c>
      <c r="F3083" s="31" t="s">
        <v>4004</v>
      </c>
      <c r="G3083" s="904">
        <v>1</v>
      </c>
      <c r="H3083" s="32" t="s">
        <v>3975</v>
      </c>
      <c r="I3083" s="530"/>
      <c r="J3083" s="159">
        <v>0</v>
      </c>
      <c r="K3083" s="58">
        <v>0</v>
      </c>
      <c r="L3083" s="199">
        <f t="shared" si="408"/>
        <v>0</v>
      </c>
      <c r="M3083" s="200">
        <f t="shared" si="409"/>
        <v>0</v>
      </c>
      <c r="O3083" s="77" t="b">
        <f t="shared" si="402"/>
        <v>0</v>
      </c>
      <c r="P3083" s="77" t="b">
        <f t="shared" si="403"/>
        <v>0</v>
      </c>
      <c r="Q3083" s="77" t="b">
        <f t="shared" si="404"/>
        <v>0</v>
      </c>
      <c r="R3083" s="77">
        <f t="shared" si="405"/>
        <v>0</v>
      </c>
      <c r="T3083" s="77">
        <v>3072</v>
      </c>
    </row>
    <row r="3084" spans="1:20" s="5" customFormat="1" outlineLevel="1">
      <c r="A3084" s="29" t="s">
        <v>5251</v>
      </c>
      <c r="B3084" s="606">
        <v>400</v>
      </c>
      <c r="C3084" s="616">
        <v>456</v>
      </c>
      <c r="D3084" s="549">
        <v>42</v>
      </c>
      <c r="E3084" s="31" t="s">
        <v>4007</v>
      </c>
      <c r="F3084" s="31" t="s">
        <v>4006</v>
      </c>
      <c r="G3084" s="904">
        <v>1</v>
      </c>
      <c r="H3084" s="32" t="s">
        <v>3975</v>
      </c>
      <c r="I3084" s="530"/>
      <c r="J3084" s="159">
        <v>0</v>
      </c>
      <c r="K3084" s="58">
        <v>0</v>
      </c>
      <c r="L3084" s="199">
        <f t="shared" si="408"/>
        <v>0</v>
      </c>
      <c r="M3084" s="200">
        <f t="shared" si="409"/>
        <v>0</v>
      </c>
      <c r="O3084" s="77" t="b">
        <f t="shared" si="402"/>
        <v>0</v>
      </c>
      <c r="P3084" s="77" t="b">
        <f t="shared" si="403"/>
        <v>0</v>
      </c>
      <c r="Q3084" s="77" t="b">
        <f t="shared" si="404"/>
        <v>0</v>
      </c>
      <c r="R3084" s="77">
        <f t="shared" si="405"/>
        <v>0</v>
      </c>
      <c r="T3084" s="77">
        <v>3073</v>
      </c>
    </row>
    <row r="3085" spans="1:20" s="5" customFormat="1" outlineLevel="1">
      <c r="A3085" s="29" t="s">
        <v>5251</v>
      </c>
      <c r="B3085" s="606">
        <v>400</v>
      </c>
      <c r="C3085" s="616">
        <v>456</v>
      </c>
      <c r="D3085" s="549">
        <v>43</v>
      </c>
      <c r="E3085" s="31" t="s">
        <v>4009</v>
      </c>
      <c r="F3085" s="31" t="s">
        <v>4008</v>
      </c>
      <c r="G3085" s="904">
        <v>1</v>
      </c>
      <c r="H3085" s="32" t="s">
        <v>3975</v>
      </c>
      <c r="I3085" s="530"/>
      <c r="J3085" s="159">
        <v>0</v>
      </c>
      <c r="K3085" s="58">
        <v>0</v>
      </c>
      <c r="L3085" s="199">
        <f t="shared" si="408"/>
        <v>0</v>
      </c>
      <c r="M3085" s="200">
        <f t="shared" si="409"/>
        <v>0</v>
      </c>
      <c r="O3085" s="77" t="b">
        <f t="shared" si="402"/>
        <v>0</v>
      </c>
      <c r="P3085" s="77" t="b">
        <f t="shared" si="403"/>
        <v>0</v>
      </c>
      <c r="Q3085" s="77" t="b">
        <f t="shared" si="404"/>
        <v>0</v>
      </c>
      <c r="R3085" s="77">
        <f t="shared" si="405"/>
        <v>0</v>
      </c>
      <c r="T3085" s="77">
        <v>3074</v>
      </c>
    </row>
    <row r="3086" spans="1:20" s="5" customFormat="1" outlineLevel="1">
      <c r="A3086" s="29" t="s">
        <v>5251</v>
      </c>
      <c r="B3086" s="606">
        <v>400</v>
      </c>
      <c r="C3086" s="616">
        <v>456</v>
      </c>
      <c r="D3086" s="549">
        <v>44</v>
      </c>
      <c r="E3086" s="31" t="s">
        <v>4011</v>
      </c>
      <c r="F3086" s="31" t="s">
        <v>4010</v>
      </c>
      <c r="G3086" s="904">
        <v>1</v>
      </c>
      <c r="H3086" s="32" t="s">
        <v>3975</v>
      </c>
      <c r="I3086" s="530"/>
      <c r="J3086" s="159">
        <v>0</v>
      </c>
      <c r="K3086" s="58">
        <v>0</v>
      </c>
      <c r="L3086" s="199">
        <f t="shared" si="408"/>
        <v>0</v>
      </c>
      <c r="M3086" s="200">
        <f t="shared" si="409"/>
        <v>0</v>
      </c>
      <c r="O3086" s="77" t="b">
        <f t="shared" si="402"/>
        <v>0</v>
      </c>
      <c r="P3086" s="77" t="b">
        <f t="shared" si="403"/>
        <v>0</v>
      </c>
      <c r="Q3086" s="77" t="b">
        <f t="shared" si="404"/>
        <v>0</v>
      </c>
      <c r="R3086" s="77">
        <f t="shared" si="405"/>
        <v>0</v>
      </c>
      <c r="T3086" s="77">
        <v>3075</v>
      </c>
    </row>
    <row r="3087" spans="1:20" s="5" customFormat="1" outlineLevel="1">
      <c r="A3087" s="29" t="s">
        <v>5251</v>
      </c>
      <c r="B3087" s="606">
        <v>400</v>
      </c>
      <c r="C3087" s="616">
        <v>456</v>
      </c>
      <c r="D3087" s="549">
        <v>45</v>
      </c>
      <c r="E3087" s="31" t="s">
        <v>4013</v>
      </c>
      <c r="F3087" s="31" t="s">
        <v>4012</v>
      </c>
      <c r="G3087" s="904">
        <v>1</v>
      </c>
      <c r="H3087" s="32" t="s">
        <v>3975</v>
      </c>
      <c r="I3087" s="530"/>
      <c r="J3087" s="159">
        <v>0</v>
      </c>
      <c r="K3087" s="58">
        <v>0</v>
      </c>
      <c r="L3087" s="199">
        <f t="shared" ref="L3087:L3112" si="410">J3087+K3087</f>
        <v>0</v>
      </c>
      <c r="M3087" s="200">
        <f t="shared" ref="M3087:M3112" si="411">L3087*(G3087+I3087)</f>
        <v>0</v>
      </c>
      <c r="O3087" s="77" t="b">
        <f t="shared" si="402"/>
        <v>0</v>
      </c>
      <c r="P3087" s="77" t="b">
        <f t="shared" si="403"/>
        <v>0</v>
      </c>
      <c r="Q3087" s="77" t="b">
        <f t="shared" si="404"/>
        <v>0</v>
      </c>
      <c r="R3087" s="77">
        <f t="shared" si="405"/>
        <v>0</v>
      </c>
      <c r="T3087" s="77">
        <v>3076</v>
      </c>
    </row>
    <row r="3088" spans="1:20" s="5" customFormat="1" ht="90" outlineLevel="1">
      <c r="A3088" s="29" t="s">
        <v>5251</v>
      </c>
      <c r="B3088" s="606">
        <v>400</v>
      </c>
      <c r="C3088" s="617">
        <v>456</v>
      </c>
      <c r="D3088" s="549">
        <v>46</v>
      </c>
      <c r="E3088" s="31" t="s">
        <v>4015</v>
      </c>
      <c r="F3088" s="31" t="s">
        <v>4014</v>
      </c>
      <c r="G3088" s="904">
        <v>1</v>
      </c>
      <c r="H3088" s="32" t="s">
        <v>3975</v>
      </c>
      <c r="I3088" s="530"/>
      <c r="J3088" s="159">
        <v>0</v>
      </c>
      <c r="K3088" s="159">
        <v>0</v>
      </c>
      <c r="L3088" s="232">
        <f t="shared" si="410"/>
        <v>0</v>
      </c>
      <c r="M3088" s="200">
        <f t="shared" si="411"/>
        <v>0</v>
      </c>
      <c r="O3088" s="77" t="b">
        <f t="shared" si="402"/>
        <v>0</v>
      </c>
      <c r="P3088" s="77" t="b">
        <f t="shared" si="403"/>
        <v>0</v>
      </c>
      <c r="Q3088" s="77" t="b">
        <f t="shared" si="404"/>
        <v>0</v>
      </c>
      <c r="R3088" s="77">
        <f t="shared" si="405"/>
        <v>0</v>
      </c>
      <c r="T3088" s="77">
        <v>3077</v>
      </c>
    </row>
    <row r="3089" spans="1:20" s="5" customFormat="1" outlineLevel="1">
      <c r="A3089" s="29" t="s">
        <v>5251</v>
      </c>
      <c r="B3089" s="606">
        <v>400</v>
      </c>
      <c r="C3089" s="617">
        <v>456</v>
      </c>
      <c r="D3089" s="37"/>
      <c r="E3089" s="56" t="s">
        <v>4016</v>
      </c>
      <c r="F3089" s="56" t="s">
        <v>578</v>
      </c>
      <c r="G3089" s="904"/>
      <c r="H3089" s="32"/>
      <c r="I3089" s="530"/>
      <c r="J3089" s="159"/>
      <c r="K3089" s="159"/>
      <c r="L3089" s="232"/>
      <c r="M3089" s="200"/>
      <c r="O3089" s="77" t="b">
        <f t="shared" si="402"/>
        <v>1</v>
      </c>
      <c r="P3089" s="77" t="b">
        <f t="shared" si="403"/>
        <v>1</v>
      </c>
      <c r="Q3089" s="77" t="b">
        <f t="shared" si="404"/>
        <v>1</v>
      </c>
      <c r="R3089" s="77">
        <f t="shared" si="405"/>
        <v>0</v>
      </c>
      <c r="T3089" s="77">
        <v>3078</v>
      </c>
    </row>
    <row r="3090" spans="1:20" s="5" customFormat="1" outlineLevel="1">
      <c r="A3090" s="29" t="s">
        <v>5251</v>
      </c>
      <c r="B3090" s="606">
        <v>400</v>
      </c>
      <c r="C3090" s="616">
        <v>456</v>
      </c>
      <c r="D3090" s="549">
        <v>47</v>
      </c>
      <c r="E3090" s="31" t="s">
        <v>4018</v>
      </c>
      <c r="F3090" s="31" t="s">
        <v>4017</v>
      </c>
      <c r="G3090" s="904">
        <v>1500</v>
      </c>
      <c r="H3090" s="32" t="s">
        <v>3882</v>
      </c>
      <c r="I3090" s="530"/>
      <c r="J3090" s="159">
        <v>0</v>
      </c>
      <c r="K3090" s="58">
        <v>0</v>
      </c>
      <c r="L3090" s="199">
        <f t="shared" si="410"/>
        <v>0</v>
      </c>
      <c r="M3090" s="200">
        <f t="shared" si="411"/>
        <v>0</v>
      </c>
      <c r="O3090" s="77" t="b">
        <f t="shared" si="402"/>
        <v>0</v>
      </c>
      <c r="P3090" s="77" t="b">
        <f t="shared" si="403"/>
        <v>0</v>
      </c>
      <c r="Q3090" s="77" t="b">
        <f t="shared" si="404"/>
        <v>0</v>
      </c>
      <c r="R3090" s="77">
        <f t="shared" si="405"/>
        <v>0</v>
      </c>
      <c r="T3090" s="77">
        <v>3079</v>
      </c>
    </row>
    <row r="3091" spans="1:20" s="5" customFormat="1" outlineLevel="1">
      <c r="A3091" s="29" t="s">
        <v>5251</v>
      </c>
      <c r="B3091" s="606">
        <v>400</v>
      </c>
      <c r="C3091" s="616">
        <v>456</v>
      </c>
      <c r="D3091" s="549">
        <v>48</v>
      </c>
      <c r="E3091" s="31" t="s">
        <v>4020</v>
      </c>
      <c r="F3091" s="31" t="s">
        <v>4019</v>
      </c>
      <c r="G3091" s="904">
        <v>92</v>
      </c>
      <c r="H3091" s="32" t="s">
        <v>3882</v>
      </c>
      <c r="I3091" s="530"/>
      <c r="J3091" s="159">
        <v>0</v>
      </c>
      <c r="K3091" s="58">
        <v>0</v>
      </c>
      <c r="L3091" s="199">
        <f t="shared" si="410"/>
        <v>0</v>
      </c>
      <c r="M3091" s="200">
        <f t="shared" si="411"/>
        <v>0</v>
      </c>
      <c r="O3091" s="77" t="b">
        <f t="shared" ref="O3091:O3154" si="412">ISBLANK(D3091)</f>
        <v>0</v>
      </c>
      <c r="P3091" s="77" t="b">
        <f t="shared" ref="P3091:P3154" si="413">ISBLANK(G3091)</f>
        <v>0</v>
      </c>
      <c r="Q3091" s="77" t="b">
        <f t="shared" ref="Q3091:Q3154" si="414">ISBLANK(M3091)</f>
        <v>0</v>
      </c>
      <c r="R3091" s="77">
        <f t="shared" ref="R3091:R3154" si="415">IF(AND(O3091=P3091,O3091=Q3091),,"!!!")</f>
        <v>0</v>
      </c>
      <c r="T3091" s="77">
        <v>3080</v>
      </c>
    </row>
    <row r="3092" spans="1:20" s="5" customFormat="1" ht="22.5" outlineLevel="1">
      <c r="A3092" s="29" t="s">
        <v>5251</v>
      </c>
      <c r="B3092" s="606">
        <v>400</v>
      </c>
      <c r="C3092" s="616">
        <v>456</v>
      </c>
      <c r="D3092" s="549">
        <v>49</v>
      </c>
      <c r="E3092" s="31" t="s">
        <v>4022</v>
      </c>
      <c r="F3092" s="31" t="s">
        <v>4021</v>
      </c>
      <c r="G3092" s="904">
        <v>92</v>
      </c>
      <c r="H3092" s="32" t="s">
        <v>3882</v>
      </c>
      <c r="I3092" s="530"/>
      <c r="J3092" s="159">
        <v>0</v>
      </c>
      <c r="K3092" s="58">
        <v>0</v>
      </c>
      <c r="L3092" s="199">
        <f t="shared" si="410"/>
        <v>0</v>
      </c>
      <c r="M3092" s="200">
        <f t="shared" si="411"/>
        <v>0</v>
      </c>
      <c r="O3092" s="77" t="b">
        <f t="shared" si="412"/>
        <v>0</v>
      </c>
      <c r="P3092" s="77" t="b">
        <f t="shared" si="413"/>
        <v>0</v>
      </c>
      <c r="Q3092" s="77" t="b">
        <f t="shared" si="414"/>
        <v>0</v>
      </c>
      <c r="R3092" s="77">
        <f t="shared" si="415"/>
        <v>0</v>
      </c>
      <c r="T3092" s="77">
        <v>3081</v>
      </c>
    </row>
    <row r="3093" spans="1:20" s="5" customFormat="1" outlineLevel="1">
      <c r="A3093" s="29" t="s">
        <v>5251</v>
      </c>
      <c r="B3093" s="606">
        <v>400</v>
      </c>
      <c r="C3093" s="616">
        <v>456</v>
      </c>
      <c r="D3093" s="549">
        <v>50</v>
      </c>
      <c r="E3093" s="31" t="s">
        <v>3936</v>
      </c>
      <c r="F3093" s="31" t="s">
        <v>4023</v>
      </c>
      <c r="G3093" s="904">
        <v>184</v>
      </c>
      <c r="H3093" s="32" t="s">
        <v>3882</v>
      </c>
      <c r="I3093" s="530"/>
      <c r="J3093" s="159">
        <v>0</v>
      </c>
      <c r="K3093" s="58">
        <v>0</v>
      </c>
      <c r="L3093" s="199">
        <f t="shared" si="410"/>
        <v>0</v>
      </c>
      <c r="M3093" s="200">
        <f t="shared" si="411"/>
        <v>0</v>
      </c>
      <c r="O3093" s="77" t="b">
        <f t="shared" si="412"/>
        <v>0</v>
      </c>
      <c r="P3093" s="77" t="b">
        <f t="shared" si="413"/>
        <v>0</v>
      </c>
      <c r="Q3093" s="77" t="b">
        <f t="shared" si="414"/>
        <v>0</v>
      </c>
      <c r="R3093" s="77">
        <f t="shared" si="415"/>
        <v>0</v>
      </c>
      <c r="T3093" s="77">
        <v>3082</v>
      </c>
    </row>
    <row r="3094" spans="1:20" s="5" customFormat="1" outlineLevel="1">
      <c r="A3094" s="29" t="s">
        <v>5251</v>
      </c>
      <c r="B3094" s="606">
        <v>400</v>
      </c>
      <c r="C3094" s="616">
        <v>456</v>
      </c>
      <c r="D3094" s="549">
        <v>51</v>
      </c>
      <c r="E3094" s="31" t="s">
        <v>4025</v>
      </c>
      <c r="F3094" s="31" t="s">
        <v>4024</v>
      </c>
      <c r="G3094" s="904">
        <v>158</v>
      </c>
      <c r="H3094" s="32" t="s">
        <v>3882</v>
      </c>
      <c r="I3094" s="530"/>
      <c r="J3094" s="159">
        <v>0</v>
      </c>
      <c r="K3094" s="58">
        <v>0</v>
      </c>
      <c r="L3094" s="199">
        <f t="shared" si="410"/>
        <v>0</v>
      </c>
      <c r="M3094" s="200">
        <f t="shared" si="411"/>
        <v>0</v>
      </c>
      <c r="O3094" s="77" t="b">
        <f t="shared" si="412"/>
        <v>0</v>
      </c>
      <c r="P3094" s="77" t="b">
        <f t="shared" si="413"/>
        <v>0</v>
      </c>
      <c r="Q3094" s="77" t="b">
        <f t="shared" si="414"/>
        <v>0</v>
      </c>
      <c r="R3094" s="77">
        <f t="shared" si="415"/>
        <v>0</v>
      </c>
      <c r="T3094" s="77">
        <v>3083</v>
      </c>
    </row>
    <row r="3095" spans="1:20" s="5" customFormat="1" outlineLevel="1">
      <c r="A3095" s="29" t="s">
        <v>5251</v>
      </c>
      <c r="B3095" s="606">
        <v>400</v>
      </c>
      <c r="C3095" s="616">
        <v>456</v>
      </c>
      <c r="D3095" s="549">
        <v>52</v>
      </c>
      <c r="E3095" s="31" t="s">
        <v>4025</v>
      </c>
      <c r="F3095" s="31" t="s">
        <v>4026</v>
      </c>
      <c r="G3095" s="904">
        <v>3</v>
      </c>
      <c r="H3095" s="32" t="s">
        <v>3882</v>
      </c>
      <c r="I3095" s="530"/>
      <c r="J3095" s="159">
        <v>0</v>
      </c>
      <c r="K3095" s="58">
        <v>0</v>
      </c>
      <c r="L3095" s="199">
        <f t="shared" si="410"/>
        <v>0</v>
      </c>
      <c r="M3095" s="200">
        <f t="shared" si="411"/>
        <v>0</v>
      </c>
      <c r="O3095" s="77" t="b">
        <f t="shared" si="412"/>
        <v>0</v>
      </c>
      <c r="P3095" s="77" t="b">
        <f t="shared" si="413"/>
        <v>0</v>
      </c>
      <c r="Q3095" s="77" t="b">
        <f t="shared" si="414"/>
        <v>0</v>
      </c>
      <c r="R3095" s="77">
        <f t="shared" si="415"/>
        <v>0</v>
      </c>
      <c r="T3095" s="77">
        <v>3084</v>
      </c>
    </row>
    <row r="3096" spans="1:20" s="5" customFormat="1" outlineLevel="1">
      <c r="A3096" s="29" t="s">
        <v>5251</v>
      </c>
      <c r="B3096" s="606">
        <v>400</v>
      </c>
      <c r="C3096" s="616">
        <v>456</v>
      </c>
      <c r="D3096" s="549">
        <v>53</v>
      </c>
      <c r="E3096" s="31" t="s">
        <v>4028</v>
      </c>
      <c r="F3096" s="31" t="s">
        <v>4027</v>
      </c>
      <c r="G3096" s="904">
        <v>62</v>
      </c>
      <c r="H3096" s="32" t="s">
        <v>3882</v>
      </c>
      <c r="I3096" s="530"/>
      <c r="J3096" s="159">
        <v>0</v>
      </c>
      <c r="K3096" s="58">
        <v>0</v>
      </c>
      <c r="L3096" s="199">
        <f t="shared" si="410"/>
        <v>0</v>
      </c>
      <c r="M3096" s="200">
        <f t="shared" si="411"/>
        <v>0</v>
      </c>
      <c r="O3096" s="77" t="b">
        <f t="shared" si="412"/>
        <v>0</v>
      </c>
      <c r="P3096" s="77" t="b">
        <f t="shared" si="413"/>
        <v>0</v>
      </c>
      <c r="Q3096" s="77" t="b">
        <f t="shared" si="414"/>
        <v>0</v>
      </c>
      <c r="R3096" s="77">
        <f t="shared" si="415"/>
        <v>0</v>
      </c>
      <c r="T3096" s="77">
        <v>3085</v>
      </c>
    </row>
    <row r="3097" spans="1:20" s="5" customFormat="1" outlineLevel="1">
      <c r="A3097" s="29" t="s">
        <v>5251</v>
      </c>
      <c r="B3097" s="606">
        <v>400</v>
      </c>
      <c r="C3097" s="616">
        <v>456</v>
      </c>
      <c r="D3097" s="549">
        <v>54</v>
      </c>
      <c r="E3097" s="31" t="s">
        <v>4030</v>
      </c>
      <c r="F3097" s="31" t="s">
        <v>4029</v>
      </c>
      <c r="G3097" s="904">
        <v>62</v>
      </c>
      <c r="H3097" s="32" t="s">
        <v>3882</v>
      </c>
      <c r="I3097" s="530"/>
      <c r="J3097" s="159">
        <v>0</v>
      </c>
      <c r="K3097" s="58">
        <v>0</v>
      </c>
      <c r="L3097" s="199">
        <f t="shared" si="410"/>
        <v>0</v>
      </c>
      <c r="M3097" s="200">
        <f t="shared" si="411"/>
        <v>0</v>
      </c>
      <c r="O3097" s="77" t="b">
        <f t="shared" si="412"/>
        <v>0</v>
      </c>
      <c r="P3097" s="77" t="b">
        <f t="shared" si="413"/>
        <v>0</v>
      </c>
      <c r="Q3097" s="77" t="b">
        <f t="shared" si="414"/>
        <v>0</v>
      </c>
      <c r="R3097" s="77">
        <f t="shared" si="415"/>
        <v>0</v>
      </c>
      <c r="T3097" s="77">
        <v>3086</v>
      </c>
    </row>
    <row r="3098" spans="1:20" s="5" customFormat="1" outlineLevel="1">
      <c r="A3098" s="29" t="s">
        <v>5251</v>
      </c>
      <c r="B3098" s="606">
        <v>400</v>
      </c>
      <c r="C3098" s="616">
        <v>456</v>
      </c>
      <c r="D3098" s="549">
        <v>55</v>
      </c>
      <c r="E3098" s="31" t="s">
        <v>4032</v>
      </c>
      <c r="F3098" s="31" t="s">
        <v>4031</v>
      </c>
      <c r="G3098" s="904">
        <v>62</v>
      </c>
      <c r="H3098" s="32" t="s">
        <v>3882</v>
      </c>
      <c r="I3098" s="530"/>
      <c r="J3098" s="159">
        <v>0</v>
      </c>
      <c r="K3098" s="58">
        <v>0</v>
      </c>
      <c r="L3098" s="199">
        <f t="shared" si="410"/>
        <v>0</v>
      </c>
      <c r="M3098" s="200">
        <f t="shared" si="411"/>
        <v>0</v>
      </c>
      <c r="O3098" s="77" t="b">
        <f t="shared" si="412"/>
        <v>0</v>
      </c>
      <c r="P3098" s="77" t="b">
        <f t="shared" si="413"/>
        <v>0</v>
      </c>
      <c r="Q3098" s="77" t="b">
        <f t="shared" si="414"/>
        <v>0</v>
      </c>
      <c r="R3098" s="77">
        <f t="shared" si="415"/>
        <v>0</v>
      </c>
      <c r="T3098" s="77">
        <v>3087</v>
      </c>
    </row>
    <row r="3099" spans="1:20" s="5" customFormat="1" outlineLevel="1">
      <c r="A3099" s="29" t="s">
        <v>5251</v>
      </c>
      <c r="B3099" s="606">
        <v>400</v>
      </c>
      <c r="C3099" s="616">
        <v>456</v>
      </c>
      <c r="D3099" s="549">
        <v>56</v>
      </c>
      <c r="E3099" s="31" t="s">
        <v>4034</v>
      </c>
      <c r="F3099" s="31" t="s">
        <v>4033</v>
      </c>
      <c r="G3099" s="904">
        <v>46</v>
      </c>
      <c r="H3099" s="32" t="s">
        <v>3882</v>
      </c>
      <c r="I3099" s="530"/>
      <c r="J3099" s="159">
        <v>0</v>
      </c>
      <c r="K3099" s="58">
        <v>0</v>
      </c>
      <c r="L3099" s="199">
        <f t="shared" si="410"/>
        <v>0</v>
      </c>
      <c r="M3099" s="200">
        <f t="shared" si="411"/>
        <v>0</v>
      </c>
      <c r="O3099" s="77" t="b">
        <f t="shared" si="412"/>
        <v>0</v>
      </c>
      <c r="P3099" s="77" t="b">
        <f t="shared" si="413"/>
        <v>0</v>
      </c>
      <c r="Q3099" s="77" t="b">
        <f t="shared" si="414"/>
        <v>0</v>
      </c>
      <c r="R3099" s="77">
        <f t="shared" si="415"/>
        <v>0</v>
      </c>
      <c r="T3099" s="77">
        <v>3088</v>
      </c>
    </row>
    <row r="3100" spans="1:20" s="5" customFormat="1" outlineLevel="1">
      <c r="A3100" s="29" t="s">
        <v>5251</v>
      </c>
      <c r="B3100" s="606">
        <v>400</v>
      </c>
      <c r="C3100" s="616">
        <v>456</v>
      </c>
      <c r="D3100" s="549">
        <v>57</v>
      </c>
      <c r="E3100" s="31" t="s">
        <v>4036</v>
      </c>
      <c r="F3100" s="31" t="s">
        <v>4035</v>
      </c>
      <c r="G3100" s="904">
        <v>2</v>
      </c>
      <c r="H3100" s="32" t="s">
        <v>3882</v>
      </c>
      <c r="I3100" s="530"/>
      <c r="J3100" s="159">
        <v>0</v>
      </c>
      <c r="K3100" s="58">
        <v>0</v>
      </c>
      <c r="L3100" s="199">
        <f t="shared" si="410"/>
        <v>0</v>
      </c>
      <c r="M3100" s="200">
        <f t="shared" si="411"/>
        <v>0</v>
      </c>
      <c r="O3100" s="77" t="b">
        <f t="shared" si="412"/>
        <v>0</v>
      </c>
      <c r="P3100" s="77" t="b">
        <f t="shared" si="413"/>
        <v>0</v>
      </c>
      <c r="Q3100" s="77" t="b">
        <f t="shared" si="414"/>
        <v>0</v>
      </c>
      <c r="R3100" s="77">
        <f t="shared" si="415"/>
        <v>0</v>
      </c>
      <c r="T3100" s="77">
        <v>3089</v>
      </c>
    </row>
    <row r="3101" spans="1:20" s="5" customFormat="1" outlineLevel="1">
      <c r="A3101" s="29" t="s">
        <v>5251</v>
      </c>
      <c r="B3101" s="606">
        <v>400</v>
      </c>
      <c r="C3101" s="616">
        <v>456</v>
      </c>
      <c r="D3101" s="549">
        <v>58</v>
      </c>
      <c r="E3101" s="31" t="s">
        <v>4038</v>
      </c>
      <c r="F3101" s="31" t="s">
        <v>4037</v>
      </c>
      <c r="G3101" s="904">
        <v>119</v>
      </c>
      <c r="H3101" s="32" t="s">
        <v>3882</v>
      </c>
      <c r="I3101" s="530"/>
      <c r="J3101" s="159">
        <v>0</v>
      </c>
      <c r="K3101" s="58">
        <v>0</v>
      </c>
      <c r="L3101" s="199">
        <f t="shared" si="410"/>
        <v>0</v>
      </c>
      <c r="M3101" s="200">
        <f t="shared" si="411"/>
        <v>0</v>
      </c>
      <c r="O3101" s="77" t="b">
        <f t="shared" si="412"/>
        <v>0</v>
      </c>
      <c r="P3101" s="77" t="b">
        <f t="shared" si="413"/>
        <v>0</v>
      </c>
      <c r="Q3101" s="77" t="b">
        <f t="shared" si="414"/>
        <v>0</v>
      </c>
      <c r="R3101" s="77">
        <f t="shared" si="415"/>
        <v>0</v>
      </c>
      <c r="T3101" s="77">
        <v>3090</v>
      </c>
    </row>
    <row r="3102" spans="1:20" s="5" customFormat="1" outlineLevel="1">
      <c r="A3102" s="29" t="s">
        <v>5251</v>
      </c>
      <c r="B3102" s="606">
        <v>400</v>
      </c>
      <c r="C3102" s="616">
        <v>456</v>
      </c>
      <c r="D3102" s="549">
        <v>59</v>
      </c>
      <c r="E3102" s="31" t="s">
        <v>4040</v>
      </c>
      <c r="F3102" s="31" t="s">
        <v>4039</v>
      </c>
      <c r="G3102" s="904">
        <v>10</v>
      </c>
      <c r="H3102" s="32" t="s">
        <v>3882</v>
      </c>
      <c r="I3102" s="530"/>
      <c r="J3102" s="159">
        <v>0</v>
      </c>
      <c r="K3102" s="58">
        <v>0</v>
      </c>
      <c r="L3102" s="199">
        <f t="shared" si="410"/>
        <v>0</v>
      </c>
      <c r="M3102" s="200">
        <f t="shared" si="411"/>
        <v>0</v>
      </c>
      <c r="O3102" s="77" t="b">
        <f t="shared" si="412"/>
        <v>0</v>
      </c>
      <c r="P3102" s="77" t="b">
        <f t="shared" si="413"/>
        <v>0</v>
      </c>
      <c r="Q3102" s="77" t="b">
        <f t="shared" si="414"/>
        <v>0</v>
      </c>
      <c r="R3102" s="77">
        <f t="shared" si="415"/>
        <v>0</v>
      </c>
      <c r="T3102" s="77">
        <v>3091</v>
      </c>
    </row>
    <row r="3103" spans="1:20" s="5" customFormat="1" outlineLevel="1">
      <c r="A3103" s="29" t="s">
        <v>5251</v>
      </c>
      <c r="B3103" s="606">
        <v>400</v>
      </c>
      <c r="C3103" s="616">
        <v>456</v>
      </c>
      <c r="D3103" s="549">
        <v>60</v>
      </c>
      <c r="E3103" s="31" t="s">
        <v>5557</v>
      </c>
      <c r="F3103" s="31" t="s">
        <v>5555</v>
      </c>
      <c r="G3103" s="904">
        <v>1</v>
      </c>
      <c r="H3103" s="32" t="s">
        <v>3975</v>
      </c>
      <c r="I3103" s="530"/>
      <c r="J3103" s="159">
        <v>0</v>
      </c>
      <c r="K3103" s="58">
        <v>0</v>
      </c>
      <c r="L3103" s="199">
        <f t="shared" si="410"/>
        <v>0</v>
      </c>
      <c r="M3103" s="200">
        <f t="shared" si="411"/>
        <v>0</v>
      </c>
      <c r="O3103" s="77" t="b">
        <f t="shared" si="412"/>
        <v>0</v>
      </c>
      <c r="P3103" s="77" t="b">
        <f t="shared" si="413"/>
        <v>0</v>
      </c>
      <c r="Q3103" s="77" t="b">
        <f t="shared" si="414"/>
        <v>0</v>
      </c>
      <c r="R3103" s="77">
        <f t="shared" si="415"/>
        <v>0</v>
      </c>
      <c r="T3103" s="77">
        <v>3092</v>
      </c>
    </row>
    <row r="3104" spans="1:20" s="5" customFormat="1" ht="22.5" outlineLevel="1">
      <c r="A3104" s="29" t="s">
        <v>5251</v>
      </c>
      <c r="B3104" s="606">
        <v>400</v>
      </c>
      <c r="C3104" s="616">
        <v>456</v>
      </c>
      <c r="D3104" s="549">
        <v>61</v>
      </c>
      <c r="E3104" s="31" t="s">
        <v>5558</v>
      </c>
      <c r="F3104" s="31" t="s">
        <v>5556</v>
      </c>
      <c r="G3104" s="904">
        <v>3</v>
      </c>
      <c r="H3104" s="32" t="s">
        <v>3882</v>
      </c>
      <c r="I3104" s="530"/>
      <c r="J3104" s="159">
        <v>0</v>
      </c>
      <c r="K3104" s="58">
        <v>0</v>
      </c>
      <c r="L3104" s="199">
        <f t="shared" si="410"/>
        <v>0</v>
      </c>
      <c r="M3104" s="200">
        <f t="shared" si="411"/>
        <v>0</v>
      </c>
      <c r="O3104" s="77" t="b">
        <f t="shared" si="412"/>
        <v>0</v>
      </c>
      <c r="P3104" s="77" t="b">
        <f t="shared" si="413"/>
        <v>0</v>
      </c>
      <c r="Q3104" s="77" t="b">
        <f t="shared" si="414"/>
        <v>0</v>
      </c>
      <c r="R3104" s="77">
        <f t="shared" si="415"/>
        <v>0</v>
      </c>
      <c r="T3104" s="77">
        <v>3093</v>
      </c>
    </row>
    <row r="3105" spans="1:20" s="5" customFormat="1" ht="22.5" outlineLevel="1">
      <c r="A3105" s="29" t="s">
        <v>5251</v>
      </c>
      <c r="B3105" s="606">
        <v>400</v>
      </c>
      <c r="C3105" s="616">
        <v>456</v>
      </c>
      <c r="D3105" s="549">
        <v>62</v>
      </c>
      <c r="E3105" s="31" t="s">
        <v>4042</v>
      </c>
      <c r="F3105" s="31" t="s">
        <v>4041</v>
      </c>
      <c r="G3105" s="904">
        <v>1950</v>
      </c>
      <c r="H3105" s="32" t="s">
        <v>3982</v>
      </c>
      <c r="I3105" s="530"/>
      <c r="J3105" s="159">
        <v>0</v>
      </c>
      <c r="K3105" s="58">
        <v>0</v>
      </c>
      <c r="L3105" s="199">
        <f t="shared" si="410"/>
        <v>0</v>
      </c>
      <c r="M3105" s="200">
        <f t="shared" si="411"/>
        <v>0</v>
      </c>
      <c r="O3105" s="77" t="b">
        <f t="shared" si="412"/>
        <v>0</v>
      </c>
      <c r="P3105" s="77" t="b">
        <f t="shared" si="413"/>
        <v>0</v>
      </c>
      <c r="Q3105" s="77" t="b">
        <f t="shared" si="414"/>
        <v>0</v>
      </c>
      <c r="R3105" s="77">
        <f t="shared" si="415"/>
        <v>0</v>
      </c>
      <c r="T3105" s="77">
        <v>3094</v>
      </c>
    </row>
    <row r="3106" spans="1:20" s="5" customFormat="1" outlineLevel="1">
      <c r="A3106" s="29" t="s">
        <v>5251</v>
      </c>
      <c r="B3106" s="606">
        <v>400</v>
      </c>
      <c r="C3106" s="616">
        <v>456</v>
      </c>
      <c r="D3106" s="549">
        <v>63</v>
      </c>
      <c r="E3106" s="31" t="s">
        <v>4044</v>
      </c>
      <c r="F3106" s="31" t="s">
        <v>4043</v>
      </c>
      <c r="G3106" s="904">
        <v>500</v>
      </c>
      <c r="H3106" s="32" t="s">
        <v>3982</v>
      </c>
      <c r="I3106" s="530"/>
      <c r="J3106" s="159">
        <v>0</v>
      </c>
      <c r="K3106" s="58">
        <v>0</v>
      </c>
      <c r="L3106" s="199">
        <f t="shared" si="410"/>
        <v>0</v>
      </c>
      <c r="M3106" s="200">
        <f t="shared" si="411"/>
        <v>0</v>
      </c>
      <c r="O3106" s="77" t="b">
        <f t="shared" si="412"/>
        <v>0</v>
      </c>
      <c r="P3106" s="77" t="b">
        <f t="shared" si="413"/>
        <v>0</v>
      </c>
      <c r="Q3106" s="77" t="b">
        <f t="shared" si="414"/>
        <v>0</v>
      </c>
      <c r="R3106" s="77">
        <f t="shared" si="415"/>
        <v>0</v>
      </c>
      <c r="T3106" s="77">
        <v>3095</v>
      </c>
    </row>
    <row r="3107" spans="1:20" s="5" customFormat="1" outlineLevel="1">
      <c r="A3107" s="29" t="s">
        <v>5251</v>
      </c>
      <c r="B3107" s="606">
        <v>400</v>
      </c>
      <c r="C3107" s="616">
        <v>456</v>
      </c>
      <c r="D3107" s="549">
        <v>64</v>
      </c>
      <c r="E3107" s="31" t="s">
        <v>4046</v>
      </c>
      <c r="F3107" s="31" t="s">
        <v>4045</v>
      </c>
      <c r="G3107" s="904">
        <v>500</v>
      </c>
      <c r="H3107" s="32" t="s">
        <v>3982</v>
      </c>
      <c r="I3107" s="530"/>
      <c r="J3107" s="159">
        <v>0</v>
      </c>
      <c r="K3107" s="58">
        <v>0</v>
      </c>
      <c r="L3107" s="199">
        <f t="shared" si="410"/>
        <v>0</v>
      </c>
      <c r="M3107" s="200">
        <f t="shared" si="411"/>
        <v>0</v>
      </c>
      <c r="O3107" s="77" t="b">
        <f t="shared" si="412"/>
        <v>0</v>
      </c>
      <c r="P3107" s="77" t="b">
        <f t="shared" si="413"/>
        <v>0</v>
      </c>
      <c r="Q3107" s="77" t="b">
        <f t="shared" si="414"/>
        <v>0</v>
      </c>
      <c r="R3107" s="77">
        <f t="shared" si="415"/>
        <v>0</v>
      </c>
      <c r="T3107" s="77">
        <v>3096</v>
      </c>
    </row>
    <row r="3108" spans="1:20" s="5" customFormat="1" ht="22.5" outlineLevel="1">
      <c r="A3108" s="29" t="s">
        <v>5251</v>
      </c>
      <c r="B3108" s="606">
        <v>400</v>
      </c>
      <c r="C3108" s="616">
        <v>456</v>
      </c>
      <c r="D3108" s="549">
        <v>65</v>
      </c>
      <c r="E3108" s="31" t="s">
        <v>3992</v>
      </c>
      <c r="F3108" s="31" t="s">
        <v>3991</v>
      </c>
      <c r="G3108" s="904">
        <v>1000</v>
      </c>
      <c r="H3108" s="32" t="s">
        <v>3982</v>
      </c>
      <c r="I3108" s="530"/>
      <c r="J3108" s="159">
        <v>0</v>
      </c>
      <c r="K3108" s="58">
        <v>0</v>
      </c>
      <c r="L3108" s="199">
        <f t="shared" si="410"/>
        <v>0</v>
      </c>
      <c r="M3108" s="200">
        <f t="shared" si="411"/>
        <v>0</v>
      </c>
      <c r="O3108" s="77" t="b">
        <f t="shared" si="412"/>
        <v>0</v>
      </c>
      <c r="P3108" s="77" t="b">
        <f t="shared" si="413"/>
        <v>0</v>
      </c>
      <c r="Q3108" s="77" t="b">
        <f t="shared" si="414"/>
        <v>0</v>
      </c>
      <c r="R3108" s="77">
        <f t="shared" si="415"/>
        <v>0</v>
      </c>
      <c r="T3108" s="77">
        <v>3097</v>
      </c>
    </row>
    <row r="3109" spans="1:20" s="5" customFormat="1" ht="22.5" outlineLevel="1">
      <c r="A3109" s="29" t="s">
        <v>5251</v>
      </c>
      <c r="B3109" s="606">
        <v>400</v>
      </c>
      <c r="C3109" s="616">
        <v>456</v>
      </c>
      <c r="D3109" s="549">
        <v>66</v>
      </c>
      <c r="E3109" s="31" t="s">
        <v>3994</v>
      </c>
      <c r="F3109" s="31" t="s">
        <v>3993</v>
      </c>
      <c r="G3109" s="904">
        <v>1800</v>
      </c>
      <c r="H3109" s="32" t="s">
        <v>3982</v>
      </c>
      <c r="I3109" s="530"/>
      <c r="J3109" s="159">
        <v>0</v>
      </c>
      <c r="K3109" s="58">
        <v>0</v>
      </c>
      <c r="L3109" s="199">
        <f t="shared" si="410"/>
        <v>0</v>
      </c>
      <c r="M3109" s="200">
        <f t="shared" si="411"/>
        <v>0</v>
      </c>
      <c r="O3109" s="77" t="b">
        <f t="shared" si="412"/>
        <v>0</v>
      </c>
      <c r="P3109" s="77" t="b">
        <f t="shared" si="413"/>
        <v>0</v>
      </c>
      <c r="Q3109" s="77" t="b">
        <f t="shared" si="414"/>
        <v>0</v>
      </c>
      <c r="R3109" s="77">
        <f t="shared" si="415"/>
        <v>0</v>
      </c>
      <c r="T3109" s="77">
        <v>3098</v>
      </c>
    </row>
    <row r="3110" spans="1:20" s="5" customFormat="1" ht="22.5" outlineLevel="1">
      <c r="A3110" s="29" t="s">
        <v>5251</v>
      </c>
      <c r="B3110" s="606">
        <v>400</v>
      </c>
      <c r="C3110" s="616">
        <v>456</v>
      </c>
      <c r="D3110" s="549">
        <v>67</v>
      </c>
      <c r="E3110" s="31" t="s">
        <v>3996</v>
      </c>
      <c r="F3110" s="31" t="s">
        <v>3995</v>
      </c>
      <c r="G3110" s="904">
        <v>1</v>
      </c>
      <c r="H3110" s="32" t="s">
        <v>3975</v>
      </c>
      <c r="I3110" s="530"/>
      <c r="J3110" s="159">
        <v>0</v>
      </c>
      <c r="K3110" s="58">
        <v>0</v>
      </c>
      <c r="L3110" s="199">
        <f t="shared" si="410"/>
        <v>0</v>
      </c>
      <c r="M3110" s="200">
        <f t="shared" si="411"/>
        <v>0</v>
      </c>
      <c r="O3110" s="77" t="b">
        <f t="shared" si="412"/>
        <v>0</v>
      </c>
      <c r="P3110" s="77" t="b">
        <f t="shared" si="413"/>
        <v>0</v>
      </c>
      <c r="Q3110" s="77" t="b">
        <f t="shared" si="414"/>
        <v>0</v>
      </c>
      <c r="R3110" s="77">
        <f t="shared" si="415"/>
        <v>0</v>
      </c>
      <c r="T3110" s="77">
        <v>3099</v>
      </c>
    </row>
    <row r="3111" spans="1:20" s="5" customFormat="1" outlineLevel="1">
      <c r="A3111" s="29" t="s">
        <v>5251</v>
      </c>
      <c r="B3111" s="606">
        <v>400</v>
      </c>
      <c r="C3111" s="616">
        <v>456</v>
      </c>
      <c r="D3111" s="549">
        <v>68</v>
      </c>
      <c r="E3111" s="31" t="s">
        <v>4000</v>
      </c>
      <c r="F3111" s="31" t="s">
        <v>3999</v>
      </c>
      <c r="G3111" s="904">
        <v>1</v>
      </c>
      <c r="H3111" s="32" t="s">
        <v>3975</v>
      </c>
      <c r="I3111" s="530"/>
      <c r="J3111" s="159">
        <v>0</v>
      </c>
      <c r="K3111" s="58">
        <v>0</v>
      </c>
      <c r="L3111" s="199">
        <f t="shared" si="410"/>
        <v>0</v>
      </c>
      <c r="M3111" s="200">
        <f t="shared" si="411"/>
        <v>0</v>
      </c>
      <c r="O3111" s="77" t="b">
        <f t="shared" si="412"/>
        <v>0</v>
      </c>
      <c r="P3111" s="77" t="b">
        <f t="shared" si="413"/>
        <v>0</v>
      </c>
      <c r="Q3111" s="77" t="b">
        <f t="shared" si="414"/>
        <v>0</v>
      </c>
      <c r="R3111" s="77">
        <f t="shared" si="415"/>
        <v>0</v>
      </c>
      <c r="T3111" s="77">
        <v>3100</v>
      </c>
    </row>
    <row r="3112" spans="1:20" s="5" customFormat="1" ht="33.75" outlineLevel="1">
      <c r="A3112" s="29" t="s">
        <v>5251</v>
      </c>
      <c r="B3112" s="606">
        <v>400</v>
      </c>
      <c r="C3112" s="616">
        <v>456</v>
      </c>
      <c r="D3112" s="549">
        <v>69</v>
      </c>
      <c r="E3112" s="31" t="s">
        <v>3919</v>
      </c>
      <c r="F3112" s="31" t="s">
        <v>4047</v>
      </c>
      <c r="G3112" s="904">
        <v>1</v>
      </c>
      <c r="H3112" s="32" t="s">
        <v>3975</v>
      </c>
      <c r="I3112" s="530"/>
      <c r="J3112" s="159">
        <v>0</v>
      </c>
      <c r="K3112" s="58">
        <v>0</v>
      </c>
      <c r="L3112" s="199">
        <f t="shared" si="410"/>
        <v>0</v>
      </c>
      <c r="M3112" s="200">
        <f t="shared" si="411"/>
        <v>0</v>
      </c>
      <c r="O3112" s="77" t="b">
        <f t="shared" si="412"/>
        <v>0</v>
      </c>
      <c r="P3112" s="77" t="b">
        <f t="shared" si="413"/>
        <v>0</v>
      </c>
      <c r="Q3112" s="77" t="b">
        <f t="shared" si="414"/>
        <v>0</v>
      </c>
      <c r="R3112" s="77">
        <f t="shared" si="415"/>
        <v>0</v>
      </c>
      <c r="T3112" s="77">
        <v>3101</v>
      </c>
    </row>
    <row r="3113" spans="1:20" s="5" customFormat="1" outlineLevel="1">
      <c r="A3113" s="29" t="s">
        <v>5251</v>
      </c>
      <c r="B3113" s="606">
        <v>400</v>
      </c>
      <c r="C3113" s="616">
        <v>456</v>
      </c>
      <c r="D3113" s="549">
        <v>70</v>
      </c>
      <c r="E3113" s="31" t="s">
        <v>4007</v>
      </c>
      <c r="F3113" s="31" t="s">
        <v>4006</v>
      </c>
      <c r="G3113" s="904">
        <v>1</v>
      </c>
      <c r="H3113" s="32" t="s">
        <v>3975</v>
      </c>
      <c r="I3113" s="530"/>
      <c r="J3113" s="159">
        <v>0</v>
      </c>
      <c r="K3113" s="58">
        <v>0</v>
      </c>
      <c r="L3113" s="199">
        <f t="shared" ref="L3113:L3136" si="416">J3113+K3113</f>
        <v>0</v>
      </c>
      <c r="M3113" s="200">
        <f t="shared" ref="M3113:M3136" si="417">L3113*(G3113+I3113)</f>
        <v>0</v>
      </c>
      <c r="O3113" s="77" t="b">
        <f t="shared" si="412"/>
        <v>0</v>
      </c>
      <c r="P3113" s="77" t="b">
        <f t="shared" si="413"/>
        <v>0</v>
      </c>
      <c r="Q3113" s="77" t="b">
        <f t="shared" si="414"/>
        <v>0</v>
      </c>
      <c r="R3113" s="77">
        <f t="shared" si="415"/>
        <v>0</v>
      </c>
      <c r="T3113" s="77">
        <v>3102</v>
      </c>
    </row>
    <row r="3114" spans="1:20" s="5" customFormat="1" outlineLevel="1">
      <c r="A3114" s="29" t="s">
        <v>5251</v>
      </c>
      <c r="B3114" s="606">
        <v>400</v>
      </c>
      <c r="C3114" s="616">
        <v>456</v>
      </c>
      <c r="D3114" s="549">
        <v>71</v>
      </c>
      <c r="E3114" s="31" t="s">
        <v>4011</v>
      </c>
      <c r="F3114" s="31" t="s">
        <v>4010</v>
      </c>
      <c r="G3114" s="904">
        <v>1</v>
      </c>
      <c r="H3114" s="32" t="s">
        <v>3975</v>
      </c>
      <c r="I3114" s="530"/>
      <c r="J3114" s="159">
        <v>0</v>
      </c>
      <c r="K3114" s="58">
        <v>0</v>
      </c>
      <c r="L3114" s="199">
        <f t="shared" si="416"/>
        <v>0</v>
      </c>
      <c r="M3114" s="200">
        <f t="shared" si="417"/>
        <v>0</v>
      </c>
      <c r="O3114" s="77" t="b">
        <f t="shared" si="412"/>
        <v>0</v>
      </c>
      <c r="P3114" s="77" t="b">
        <f t="shared" si="413"/>
        <v>0</v>
      </c>
      <c r="Q3114" s="77" t="b">
        <f t="shared" si="414"/>
        <v>0</v>
      </c>
      <c r="R3114" s="77">
        <f t="shared" si="415"/>
        <v>0</v>
      </c>
      <c r="T3114" s="77">
        <v>3103</v>
      </c>
    </row>
    <row r="3115" spans="1:20" s="5" customFormat="1" outlineLevel="1">
      <c r="A3115" s="29" t="s">
        <v>5251</v>
      </c>
      <c r="B3115" s="606">
        <v>400</v>
      </c>
      <c r="C3115" s="616">
        <v>456</v>
      </c>
      <c r="D3115" s="549">
        <v>72</v>
      </c>
      <c r="E3115" s="31" t="s">
        <v>4013</v>
      </c>
      <c r="F3115" s="31" t="s">
        <v>4012</v>
      </c>
      <c r="G3115" s="904">
        <v>1</v>
      </c>
      <c r="H3115" s="32" t="s">
        <v>3975</v>
      </c>
      <c r="I3115" s="530"/>
      <c r="J3115" s="159">
        <v>0</v>
      </c>
      <c r="K3115" s="58">
        <v>0</v>
      </c>
      <c r="L3115" s="199">
        <f t="shared" si="416"/>
        <v>0</v>
      </c>
      <c r="M3115" s="200">
        <f t="shared" si="417"/>
        <v>0</v>
      </c>
      <c r="O3115" s="77" t="b">
        <f t="shared" si="412"/>
        <v>0</v>
      </c>
      <c r="P3115" s="77" t="b">
        <f t="shared" si="413"/>
        <v>0</v>
      </c>
      <c r="Q3115" s="77" t="b">
        <f t="shared" si="414"/>
        <v>0</v>
      </c>
      <c r="R3115" s="77">
        <f t="shared" si="415"/>
        <v>0</v>
      </c>
      <c r="T3115" s="77">
        <v>3104</v>
      </c>
    </row>
    <row r="3116" spans="1:20" s="5" customFormat="1" ht="90" outlineLevel="1">
      <c r="A3116" s="29" t="s">
        <v>5251</v>
      </c>
      <c r="B3116" s="606">
        <v>400</v>
      </c>
      <c r="C3116" s="616">
        <v>456</v>
      </c>
      <c r="D3116" s="549">
        <v>73</v>
      </c>
      <c r="E3116" s="31" t="s">
        <v>4015</v>
      </c>
      <c r="F3116" s="31" t="s">
        <v>4014</v>
      </c>
      <c r="G3116" s="904">
        <v>1</v>
      </c>
      <c r="H3116" s="32" t="s">
        <v>3975</v>
      </c>
      <c r="I3116" s="530"/>
      <c r="J3116" s="159">
        <v>0</v>
      </c>
      <c r="K3116" s="58">
        <v>0</v>
      </c>
      <c r="L3116" s="199">
        <f t="shared" si="416"/>
        <v>0</v>
      </c>
      <c r="M3116" s="200">
        <f t="shared" si="417"/>
        <v>0</v>
      </c>
      <c r="O3116" s="77" t="b">
        <f t="shared" si="412"/>
        <v>0</v>
      </c>
      <c r="P3116" s="77" t="b">
        <f t="shared" si="413"/>
        <v>0</v>
      </c>
      <c r="Q3116" s="77" t="b">
        <f t="shared" si="414"/>
        <v>0</v>
      </c>
      <c r="R3116" s="77">
        <f t="shared" si="415"/>
        <v>0</v>
      </c>
      <c r="T3116" s="77">
        <v>3105</v>
      </c>
    </row>
    <row r="3117" spans="1:20" s="5" customFormat="1" outlineLevel="1">
      <c r="A3117" s="29" t="s">
        <v>5251</v>
      </c>
      <c r="B3117" s="606">
        <v>400</v>
      </c>
      <c r="C3117" s="616">
        <v>456</v>
      </c>
      <c r="D3117" s="852"/>
      <c r="E3117" s="56" t="s">
        <v>14</v>
      </c>
      <c r="F3117" s="56" t="s">
        <v>4048</v>
      </c>
      <c r="G3117" s="904"/>
      <c r="H3117" s="32"/>
      <c r="I3117" s="530"/>
      <c r="J3117" s="159"/>
      <c r="K3117" s="58"/>
      <c r="L3117" s="199"/>
      <c r="M3117" s="200"/>
      <c r="O3117" s="77" t="b">
        <f t="shared" si="412"/>
        <v>1</v>
      </c>
      <c r="P3117" s="77" t="b">
        <f t="shared" si="413"/>
        <v>1</v>
      </c>
      <c r="Q3117" s="77" t="b">
        <f t="shared" si="414"/>
        <v>1</v>
      </c>
      <c r="R3117" s="77">
        <f t="shared" si="415"/>
        <v>0</v>
      </c>
      <c r="T3117" s="77">
        <v>3106</v>
      </c>
    </row>
    <row r="3118" spans="1:20" s="5" customFormat="1" ht="45" outlineLevel="1">
      <c r="A3118" s="29" t="s">
        <v>5251</v>
      </c>
      <c r="B3118" s="606">
        <v>400</v>
      </c>
      <c r="C3118" s="616">
        <v>456</v>
      </c>
      <c r="D3118" s="549">
        <v>74</v>
      </c>
      <c r="E3118" s="31" t="s">
        <v>4050</v>
      </c>
      <c r="F3118" s="31" t="s">
        <v>4049</v>
      </c>
      <c r="G3118" s="904">
        <v>11</v>
      </c>
      <c r="H3118" s="32" t="s">
        <v>3882</v>
      </c>
      <c r="I3118" s="530"/>
      <c r="J3118" s="159">
        <v>0</v>
      </c>
      <c r="K3118" s="58">
        <v>0</v>
      </c>
      <c r="L3118" s="199">
        <f t="shared" si="416"/>
        <v>0</v>
      </c>
      <c r="M3118" s="200">
        <f t="shared" si="417"/>
        <v>0</v>
      </c>
      <c r="O3118" s="77" t="b">
        <f t="shared" si="412"/>
        <v>0</v>
      </c>
      <c r="P3118" s="77" t="b">
        <f t="shared" si="413"/>
        <v>0</v>
      </c>
      <c r="Q3118" s="77" t="b">
        <f t="shared" si="414"/>
        <v>0</v>
      </c>
      <c r="R3118" s="77">
        <f t="shared" si="415"/>
        <v>0</v>
      </c>
      <c r="T3118" s="77">
        <v>3107</v>
      </c>
    </row>
    <row r="3119" spans="1:20" s="5" customFormat="1" ht="56.25" outlineLevel="1">
      <c r="A3119" s="29" t="s">
        <v>5251</v>
      </c>
      <c r="B3119" s="606">
        <v>400</v>
      </c>
      <c r="C3119" s="616">
        <v>456</v>
      </c>
      <c r="D3119" s="549">
        <v>75</v>
      </c>
      <c r="E3119" s="31" t="s">
        <v>4052</v>
      </c>
      <c r="F3119" s="31" t="s">
        <v>4051</v>
      </c>
      <c r="G3119" s="904">
        <v>6</v>
      </c>
      <c r="H3119" s="32" t="s">
        <v>3882</v>
      </c>
      <c r="I3119" s="530"/>
      <c r="J3119" s="159">
        <v>0</v>
      </c>
      <c r="K3119" s="58">
        <v>0</v>
      </c>
      <c r="L3119" s="199">
        <f t="shared" si="416"/>
        <v>0</v>
      </c>
      <c r="M3119" s="200">
        <f t="shared" si="417"/>
        <v>0</v>
      </c>
      <c r="O3119" s="77" t="b">
        <f t="shared" si="412"/>
        <v>0</v>
      </c>
      <c r="P3119" s="77" t="b">
        <f t="shared" si="413"/>
        <v>0</v>
      </c>
      <c r="Q3119" s="77" t="b">
        <f t="shared" si="414"/>
        <v>0</v>
      </c>
      <c r="R3119" s="77">
        <f t="shared" si="415"/>
        <v>0</v>
      </c>
      <c r="T3119" s="77">
        <v>3108</v>
      </c>
    </row>
    <row r="3120" spans="1:20" s="5" customFormat="1" ht="45" outlineLevel="1">
      <c r="A3120" s="29" t="s">
        <v>5251</v>
      </c>
      <c r="B3120" s="606">
        <v>400</v>
      </c>
      <c r="C3120" s="616">
        <v>456</v>
      </c>
      <c r="D3120" s="549">
        <v>76</v>
      </c>
      <c r="E3120" s="31" t="s">
        <v>4053</v>
      </c>
      <c r="F3120" s="31" t="s">
        <v>5538</v>
      </c>
      <c r="G3120" s="904">
        <v>28</v>
      </c>
      <c r="H3120" s="32" t="s">
        <v>3882</v>
      </c>
      <c r="I3120" s="530"/>
      <c r="J3120" s="159">
        <v>0</v>
      </c>
      <c r="K3120" s="58">
        <v>0</v>
      </c>
      <c r="L3120" s="199">
        <f t="shared" si="416"/>
        <v>0</v>
      </c>
      <c r="M3120" s="200">
        <f t="shared" si="417"/>
        <v>0</v>
      </c>
      <c r="O3120" s="77" t="b">
        <f t="shared" si="412"/>
        <v>0</v>
      </c>
      <c r="P3120" s="77" t="b">
        <f t="shared" si="413"/>
        <v>0</v>
      </c>
      <c r="Q3120" s="77" t="b">
        <f t="shared" si="414"/>
        <v>0</v>
      </c>
      <c r="R3120" s="77">
        <f t="shared" si="415"/>
        <v>0</v>
      </c>
      <c r="T3120" s="77">
        <v>3109</v>
      </c>
    </row>
    <row r="3121" spans="1:20" s="5" customFormat="1" ht="56.25" outlineLevel="1">
      <c r="A3121" s="29" t="s">
        <v>5251</v>
      </c>
      <c r="B3121" s="606">
        <v>400</v>
      </c>
      <c r="C3121" s="616">
        <v>456</v>
      </c>
      <c r="D3121" s="549">
        <v>77</v>
      </c>
      <c r="E3121" s="31" t="s">
        <v>4054</v>
      </c>
      <c r="F3121" s="31" t="s">
        <v>5539</v>
      </c>
      <c r="G3121" s="904">
        <v>7</v>
      </c>
      <c r="H3121" s="32" t="s">
        <v>3882</v>
      </c>
      <c r="I3121" s="530"/>
      <c r="J3121" s="159">
        <v>0</v>
      </c>
      <c r="K3121" s="58">
        <v>0</v>
      </c>
      <c r="L3121" s="199">
        <f t="shared" si="416"/>
        <v>0</v>
      </c>
      <c r="M3121" s="200">
        <f t="shared" si="417"/>
        <v>0</v>
      </c>
      <c r="O3121" s="77" t="b">
        <f t="shared" si="412"/>
        <v>0</v>
      </c>
      <c r="P3121" s="77" t="b">
        <f t="shared" si="413"/>
        <v>0</v>
      </c>
      <c r="Q3121" s="77" t="b">
        <f t="shared" si="414"/>
        <v>0</v>
      </c>
      <c r="R3121" s="77">
        <f t="shared" si="415"/>
        <v>0</v>
      </c>
      <c r="T3121" s="77">
        <v>3110</v>
      </c>
    </row>
    <row r="3122" spans="1:20" s="5" customFormat="1" ht="45" outlineLevel="1">
      <c r="A3122" s="29" t="s">
        <v>5251</v>
      </c>
      <c r="B3122" s="606">
        <v>400</v>
      </c>
      <c r="C3122" s="616">
        <v>456</v>
      </c>
      <c r="D3122" s="549">
        <v>78</v>
      </c>
      <c r="E3122" s="31" t="s">
        <v>4055</v>
      </c>
      <c r="F3122" s="31" t="s">
        <v>5540</v>
      </c>
      <c r="G3122" s="904">
        <v>46</v>
      </c>
      <c r="H3122" s="32" t="s">
        <v>3882</v>
      </c>
      <c r="I3122" s="530"/>
      <c r="J3122" s="159">
        <v>0</v>
      </c>
      <c r="K3122" s="58">
        <v>0</v>
      </c>
      <c r="L3122" s="199">
        <f t="shared" si="416"/>
        <v>0</v>
      </c>
      <c r="M3122" s="200">
        <f t="shared" si="417"/>
        <v>0</v>
      </c>
      <c r="O3122" s="77" t="b">
        <f t="shared" si="412"/>
        <v>0</v>
      </c>
      <c r="P3122" s="77" t="b">
        <f t="shared" si="413"/>
        <v>0</v>
      </c>
      <c r="Q3122" s="77" t="b">
        <f t="shared" si="414"/>
        <v>0</v>
      </c>
      <c r="R3122" s="77">
        <f t="shared" si="415"/>
        <v>0</v>
      </c>
      <c r="T3122" s="77">
        <v>3111</v>
      </c>
    </row>
    <row r="3123" spans="1:20" s="5" customFormat="1" ht="56.25" outlineLevel="1">
      <c r="A3123" s="29" t="s">
        <v>5251</v>
      </c>
      <c r="B3123" s="606">
        <v>400</v>
      </c>
      <c r="C3123" s="616">
        <v>456</v>
      </c>
      <c r="D3123" s="549">
        <v>79</v>
      </c>
      <c r="E3123" s="31" t="s">
        <v>4056</v>
      </c>
      <c r="F3123" s="31" t="s">
        <v>5541</v>
      </c>
      <c r="G3123" s="904">
        <v>2</v>
      </c>
      <c r="H3123" s="32" t="s">
        <v>3882</v>
      </c>
      <c r="I3123" s="530"/>
      <c r="J3123" s="159">
        <v>0</v>
      </c>
      <c r="K3123" s="58">
        <v>0</v>
      </c>
      <c r="L3123" s="199">
        <f t="shared" si="416"/>
        <v>0</v>
      </c>
      <c r="M3123" s="200">
        <f t="shared" si="417"/>
        <v>0</v>
      </c>
      <c r="O3123" s="77" t="b">
        <f t="shared" si="412"/>
        <v>0</v>
      </c>
      <c r="P3123" s="77" t="b">
        <f t="shared" si="413"/>
        <v>0</v>
      </c>
      <c r="Q3123" s="77" t="b">
        <f t="shared" si="414"/>
        <v>0</v>
      </c>
      <c r="R3123" s="77">
        <f t="shared" si="415"/>
        <v>0</v>
      </c>
      <c r="T3123" s="77">
        <v>3112</v>
      </c>
    </row>
    <row r="3124" spans="1:20" s="5" customFormat="1" outlineLevel="1">
      <c r="A3124" s="29" t="s">
        <v>5251</v>
      </c>
      <c r="B3124" s="606">
        <v>400</v>
      </c>
      <c r="C3124" s="616">
        <v>456</v>
      </c>
      <c r="D3124" s="549">
        <v>80</v>
      </c>
      <c r="E3124" s="31" t="s">
        <v>4058</v>
      </c>
      <c r="F3124" s="31" t="s">
        <v>4057</v>
      </c>
      <c r="G3124" s="904">
        <v>5</v>
      </c>
      <c r="H3124" s="32" t="s">
        <v>3882</v>
      </c>
      <c r="I3124" s="530"/>
      <c r="J3124" s="159">
        <v>0</v>
      </c>
      <c r="K3124" s="58">
        <v>0</v>
      </c>
      <c r="L3124" s="199">
        <f t="shared" si="416"/>
        <v>0</v>
      </c>
      <c r="M3124" s="200">
        <f t="shared" si="417"/>
        <v>0</v>
      </c>
      <c r="O3124" s="77" t="b">
        <f t="shared" si="412"/>
        <v>0</v>
      </c>
      <c r="P3124" s="77" t="b">
        <f t="shared" si="413"/>
        <v>0</v>
      </c>
      <c r="Q3124" s="77" t="b">
        <f t="shared" si="414"/>
        <v>0</v>
      </c>
      <c r="R3124" s="77">
        <f t="shared" si="415"/>
        <v>0</v>
      </c>
      <c r="T3124" s="77">
        <v>3113</v>
      </c>
    </row>
    <row r="3125" spans="1:20" s="5" customFormat="1" outlineLevel="1">
      <c r="A3125" s="29" t="s">
        <v>5251</v>
      </c>
      <c r="B3125" s="606">
        <v>400</v>
      </c>
      <c r="C3125" s="616">
        <v>456</v>
      </c>
      <c r="D3125" s="549">
        <v>81</v>
      </c>
      <c r="E3125" s="31" t="s">
        <v>5544</v>
      </c>
      <c r="F3125" s="31" t="s">
        <v>5542</v>
      </c>
      <c r="G3125" s="904">
        <v>2</v>
      </c>
      <c r="H3125" s="32" t="s">
        <v>3882</v>
      </c>
      <c r="I3125" s="530"/>
      <c r="J3125" s="159">
        <v>0</v>
      </c>
      <c r="K3125" s="58">
        <v>0</v>
      </c>
      <c r="L3125" s="199">
        <f t="shared" si="416"/>
        <v>0</v>
      </c>
      <c r="M3125" s="200">
        <f t="shared" si="417"/>
        <v>0</v>
      </c>
      <c r="O3125" s="77" t="b">
        <f t="shared" si="412"/>
        <v>0</v>
      </c>
      <c r="P3125" s="77" t="b">
        <f t="shared" si="413"/>
        <v>0</v>
      </c>
      <c r="Q3125" s="77" t="b">
        <f t="shared" si="414"/>
        <v>0</v>
      </c>
      <c r="R3125" s="77">
        <f t="shared" si="415"/>
        <v>0</v>
      </c>
      <c r="T3125" s="77">
        <v>3114</v>
      </c>
    </row>
    <row r="3126" spans="1:20" s="5" customFormat="1" ht="33.75" outlineLevel="1">
      <c r="A3126" s="29" t="s">
        <v>5251</v>
      </c>
      <c r="B3126" s="606">
        <v>400</v>
      </c>
      <c r="C3126" s="616">
        <v>456</v>
      </c>
      <c r="D3126" s="549">
        <v>82</v>
      </c>
      <c r="E3126" s="31" t="s">
        <v>4060</v>
      </c>
      <c r="F3126" s="31" t="s">
        <v>4059</v>
      </c>
      <c r="G3126" s="904">
        <v>1</v>
      </c>
      <c r="H3126" s="32" t="s">
        <v>3975</v>
      </c>
      <c r="I3126" s="530"/>
      <c r="J3126" s="159">
        <v>0</v>
      </c>
      <c r="K3126" s="58">
        <v>0</v>
      </c>
      <c r="L3126" s="199">
        <f t="shared" si="416"/>
        <v>0</v>
      </c>
      <c r="M3126" s="200">
        <f t="shared" si="417"/>
        <v>0</v>
      </c>
      <c r="O3126" s="77" t="b">
        <f t="shared" si="412"/>
        <v>0</v>
      </c>
      <c r="P3126" s="77" t="b">
        <f t="shared" si="413"/>
        <v>0</v>
      </c>
      <c r="Q3126" s="77" t="b">
        <f t="shared" si="414"/>
        <v>0</v>
      </c>
      <c r="R3126" s="77">
        <f t="shared" si="415"/>
        <v>0</v>
      </c>
      <c r="T3126" s="77">
        <v>3115</v>
      </c>
    </row>
    <row r="3127" spans="1:20" s="5" customFormat="1" outlineLevel="1">
      <c r="A3127" s="29" t="s">
        <v>5251</v>
      </c>
      <c r="B3127" s="606">
        <v>400</v>
      </c>
      <c r="C3127" s="616">
        <v>456</v>
      </c>
      <c r="D3127" s="549">
        <v>83</v>
      </c>
      <c r="E3127" s="31" t="s">
        <v>4062</v>
      </c>
      <c r="F3127" s="31" t="s">
        <v>4061</v>
      </c>
      <c r="G3127" s="904">
        <v>15</v>
      </c>
      <c r="H3127" s="32" t="s">
        <v>3882</v>
      </c>
      <c r="I3127" s="530"/>
      <c r="J3127" s="159">
        <v>0</v>
      </c>
      <c r="K3127" s="58">
        <v>0</v>
      </c>
      <c r="L3127" s="199">
        <f t="shared" si="416"/>
        <v>0</v>
      </c>
      <c r="M3127" s="200">
        <f t="shared" si="417"/>
        <v>0</v>
      </c>
      <c r="O3127" s="77" t="b">
        <f t="shared" si="412"/>
        <v>0</v>
      </c>
      <c r="P3127" s="77" t="b">
        <f t="shared" si="413"/>
        <v>0</v>
      </c>
      <c r="Q3127" s="77" t="b">
        <f t="shared" si="414"/>
        <v>0</v>
      </c>
      <c r="R3127" s="77">
        <f t="shared" si="415"/>
        <v>0</v>
      </c>
      <c r="T3127" s="77">
        <v>3116</v>
      </c>
    </row>
    <row r="3128" spans="1:20" s="5" customFormat="1" outlineLevel="1">
      <c r="A3128" s="29" t="s">
        <v>5251</v>
      </c>
      <c r="B3128" s="606">
        <v>400</v>
      </c>
      <c r="C3128" s="616">
        <v>456</v>
      </c>
      <c r="D3128" s="549">
        <v>84</v>
      </c>
      <c r="E3128" s="31" t="s">
        <v>4064</v>
      </c>
      <c r="F3128" s="31" t="s">
        <v>4063</v>
      </c>
      <c r="G3128" s="904">
        <v>100</v>
      </c>
      <c r="H3128" s="32" t="s">
        <v>3882</v>
      </c>
      <c r="I3128" s="530"/>
      <c r="J3128" s="159">
        <v>0</v>
      </c>
      <c r="K3128" s="58">
        <v>0</v>
      </c>
      <c r="L3128" s="199">
        <f t="shared" si="416"/>
        <v>0</v>
      </c>
      <c r="M3128" s="200">
        <f t="shared" si="417"/>
        <v>0</v>
      </c>
      <c r="O3128" s="77" t="b">
        <f t="shared" si="412"/>
        <v>0</v>
      </c>
      <c r="P3128" s="77" t="b">
        <f t="shared" si="413"/>
        <v>0</v>
      </c>
      <c r="Q3128" s="77" t="b">
        <f t="shared" si="414"/>
        <v>0</v>
      </c>
      <c r="R3128" s="77">
        <f t="shared" si="415"/>
        <v>0</v>
      </c>
      <c r="T3128" s="77">
        <v>3117</v>
      </c>
    </row>
    <row r="3129" spans="1:20" s="5" customFormat="1" ht="78.75" outlineLevel="1">
      <c r="A3129" s="29" t="s">
        <v>5251</v>
      </c>
      <c r="B3129" s="606">
        <v>400</v>
      </c>
      <c r="C3129" s="616">
        <v>456</v>
      </c>
      <c r="D3129" s="549">
        <v>85</v>
      </c>
      <c r="E3129" s="31" t="s">
        <v>5545</v>
      </c>
      <c r="F3129" s="31" t="s">
        <v>5543</v>
      </c>
      <c r="G3129" s="904">
        <v>10</v>
      </c>
      <c r="H3129" s="32" t="s">
        <v>3882</v>
      </c>
      <c r="I3129" s="530"/>
      <c r="J3129" s="159">
        <v>0</v>
      </c>
      <c r="K3129" s="58">
        <v>0</v>
      </c>
      <c r="L3129" s="199">
        <f t="shared" si="416"/>
        <v>0</v>
      </c>
      <c r="M3129" s="200">
        <f t="shared" si="417"/>
        <v>0</v>
      </c>
      <c r="O3129" s="77" t="b">
        <f t="shared" si="412"/>
        <v>0</v>
      </c>
      <c r="P3129" s="77" t="b">
        <f t="shared" si="413"/>
        <v>0</v>
      </c>
      <c r="Q3129" s="77" t="b">
        <f t="shared" si="414"/>
        <v>0</v>
      </c>
      <c r="R3129" s="77">
        <f t="shared" si="415"/>
        <v>0</v>
      </c>
      <c r="T3129" s="77">
        <v>3118</v>
      </c>
    </row>
    <row r="3130" spans="1:20" s="5" customFormat="1" outlineLevel="1">
      <c r="A3130" s="29" t="s">
        <v>5251</v>
      </c>
      <c r="B3130" s="606">
        <v>400</v>
      </c>
      <c r="C3130" s="616">
        <v>456</v>
      </c>
      <c r="D3130" s="549">
        <v>86</v>
      </c>
      <c r="E3130" s="31" t="s">
        <v>4066</v>
      </c>
      <c r="F3130" s="31" t="s">
        <v>4065</v>
      </c>
      <c r="G3130" s="904">
        <v>500</v>
      </c>
      <c r="H3130" s="32" t="s">
        <v>3982</v>
      </c>
      <c r="I3130" s="530"/>
      <c r="J3130" s="159">
        <v>0</v>
      </c>
      <c r="K3130" s="58">
        <v>0</v>
      </c>
      <c r="L3130" s="199">
        <f t="shared" si="416"/>
        <v>0</v>
      </c>
      <c r="M3130" s="200">
        <f t="shared" si="417"/>
        <v>0</v>
      </c>
      <c r="O3130" s="77" t="b">
        <f t="shared" si="412"/>
        <v>0</v>
      </c>
      <c r="P3130" s="77" t="b">
        <f t="shared" si="413"/>
        <v>0</v>
      </c>
      <c r="Q3130" s="77" t="b">
        <f t="shared" si="414"/>
        <v>0</v>
      </c>
      <c r="R3130" s="77">
        <f t="shared" si="415"/>
        <v>0</v>
      </c>
      <c r="T3130" s="77">
        <v>3119</v>
      </c>
    </row>
    <row r="3131" spans="1:20" s="5" customFormat="1" ht="22.5" outlineLevel="1">
      <c r="A3131" s="29" t="s">
        <v>5251</v>
      </c>
      <c r="B3131" s="606">
        <v>400</v>
      </c>
      <c r="C3131" s="616">
        <v>456</v>
      </c>
      <c r="D3131" s="549">
        <v>87</v>
      </c>
      <c r="E3131" s="31" t="s">
        <v>3988</v>
      </c>
      <c r="F3131" s="31" t="s">
        <v>3987</v>
      </c>
      <c r="G3131" s="904">
        <v>1</v>
      </c>
      <c r="H3131" s="32" t="s">
        <v>3975</v>
      </c>
      <c r="I3131" s="530"/>
      <c r="J3131" s="159">
        <v>0</v>
      </c>
      <c r="K3131" s="58">
        <v>0</v>
      </c>
      <c r="L3131" s="199">
        <f t="shared" si="416"/>
        <v>0</v>
      </c>
      <c r="M3131" s="200">
        <f t="shared" si="417"/>
        <v>0</v>
      </c>
      <c r="O3131" s="77" t="b">
        <f t="shared" si="412"/>
        <v>0</v>
      </c>
      <c r="P3131" s="77" t="b">
        <f t="shared" si="413"/>
        <v>0</v>
      </c>
      <c r="Q3131" s="77" t="b">
        <f t="shared" si="414"/>
        <v>0</v>
      </c>
      <c r="R3131" s="77">
        <f t="shared" si="415"/>
        <v>0</v>
      </c>
      <c r="T3131" s="77">
        <v>3120</v>
      </c>
    </row>
    <row r="3132" spans="1:20" s="5" customFormat="1" outlineLevel="1">
      <c r="A3132" s="29" t="s">
        <v>5251</v>
      </c>
      <c r="B3132" s="606">
        <v>400</v>
      </c>
      <c r="C3132" s="616">
        <v>456</v>
      </c>
      <c r="D3132" s="549">
        <v>88</v>
      </c>
      <c r="E3132" s="31" t="s">
        <v>3990</v>
      </c>
      <c r="F3132" s="31" t="s">
        <v>3989</v>
      </c>
      <c r="G3132" s="904">
        <v>1</v>
      </c>
      <c r="H3132" s="32" t="s">
        <v>3975</v>
      </c>
      <c r="I3132" s="530"/>
      <c r="J3132" s="159">
        <v>0</v>
      </c>
      <c r="K3132" s="58">
        <v>0</v>
      </c>
      <c r="L3132" s="199">
        <f t="shared" si="416"/>
        <v>0</v>
      </c>
      <c r="M3132" s="200">
        <f t="shared" si="417"/>
        <v>0</v>
      </c>
      <c r="O3132" s="77" t="b">
        <f t="shared" si="412"/>
        <v>0</v>
      </c>
      <c r="P3132" s="77" t="b">
        <f t="shared" si="413"/>
        <v>0</v>
      </c>
      <c r="Q3132" s="77" t="b">
        <f t="shared" si="414"/>
        <v>0</v>
      </c>
      <c r="R3132" s="77">
        <f t="shared" si="415"/>
        <v>0</v>
      </c>
      <c r="T3132" s="77">
        <v>3121</v>
      </c>
    </row>
    <row r="3133" spans="1:20" s="5" customFormat="1" ht="22.5" outlineLevel="1">
      <c r="A3133" s="29" t="s">
        <v>5251</v>
      </c>
      <c r="B3133" s="606">
        <v>400</v>
      </c>
      <c r="C3133" s="616">
        <v>456</v>
      </c>
      <c r="D3133" s="549">
        <v>89</v>
      </c>
      <c r="E3133" s="31" t="s">
        <v>3992</v>
      </c>
      <c r="F3133" s="31" t="s">
        <v>3991</v>
      </c>
      <c r="G3133" s="904">
        <v>200</v>
      </c>
      <c r="H3133" s="32" t="s">
        <v>3982</v>
      </c>
      <c r="I3133" s="530"/>
      <c r="J3133" s="159">
        <v>0</v>
      </c>
      <c r="K3133" s="58">
        <v>0</v>
      </c>
      <c r="L3133" s="199">
        <f t="shared" si="416"/>
        <v>0</v>
      </c>
      <c r="M3133" s="200">
        <f t="shared" si="417"/>
        <v>0</v>
      </c>
      <c r="O3133" s="77" t="b">
        <f t="shared" si="412"/>
        <v>0</v>
      </c>
      <c r="P3133" s="77" t="b">
        <f t="shared" si="413"/>
        <v>0</v>
      </c>
      <c r="Q3133" s="77" t="b">
        <f t="shared" si="414"/>
        <v>0</v>
      </c>
      <c r="R3133" s="77">
        <f t="shared" si="415"/>
        <v>0</v>
      </c>
      <c r="T3133" s="77">
        <v>3122</v>
      </c>
    </row>
    <row r="3134" spans="1:20" s="5" customFormat="1" ht="22.5" outlineLevel="1">
      <c r="A3134" s="29" t="s">
        <v>5251</v>
      </c>
      <c r="B3134" s="606">
        <v>400</v>
      </c>
      <c r="C3134" s="616">
        <v>456</v>
      </c>
      <c r="D3134" s="549">
        <v>90</v>
      </c>
      <c r="E3134" s="31" t="s">
        <v>3994</v>
      </c>
      <c r="F3134" s="31" t="s">
        <v>3993</v>
      </c>
      <c r="G3134" s="904">
        <v>300</v>
      </c>
      <c r="H3134" s="32" t="s">
        <v>3982</v>
      </c>
      <c r="I3134" s="530"/>
      <c r="J3134" s="159">
        <v>0</v>
      </c>
      <c r="K3134" s="58">
        <v>0</v>
      </c>
      <c r="L3134" s="199">
        <f t="shared" si="416"/>
        <v>0</v>
      </c>
      <c r="M3134" s="200">
        <f t="shared" si="417"/>
        <v>0</v>
      </c>
      <c r="O3134" s="77" t="b">
        <f t="shared" si="412"/>
        <v>0</v>
      </c>
      <c r="P3134" s="77" t="b">
        <f t="shared" si="413"/>
        <v>0</v>
      </c>
      <c r="Q3134" s="77" t="b">
        <f t="shared" si="414"/>
        <v>0</v>
      </c>
      <c r="R3134" s="77">
        <f t="shared" si="415"/>
        <v>0</v>
      </c>
      <c r="T3134" s="77">
        <v>3123</v>
      </c>
    </row>
    <row r="3135" spans="1:20" s="5" customFormat="1" ht="22.5" outlineLevel="1">
      <c r="A3135" s="29" t="s">
        <v>5251</v>
      </c>
      <c r="B3135" s="606">
        <v>400</v>
      </c>
      <c r="C3135" s="617">
        <v>456</v>
      </c>
      <c r="D3135" s="549">
        <v>91</v>
      </c>
      <c r="E3135" s="31" t="s">
        <v>3996</v>
      </c>
      <c r="F3135" s="31" t="s">
        <v>3995</v>
      </c>
      <c r="G3135" s="904">
        <v>1</v>
      </c>
      <c r="H3135" s="32" t="s">
        <v>3975</v>
      </c>
      <c r="I3135" s="530"/>
      <c r="J3135" s="159">
        <v>0</v>
      </c>
      <c r="K3135" s="159">
        <v>0</v>
      </c>
      <c r="L3135" s="232">
        <f t="shared" si="416"/>
        <v>0</v>
      </c>
      <c r="M3135" s="200">
        <f t="shared" si="417"/>
        <v>0</v>
      </c>
      <c r="O3135" s="77" t="b">
        <f t="shared" si="412"/>
        <v>0</v>
      </c>
      <c r="P3135" s="77" t="b">
        <f t="shared" si="413"/>
        <v>0</v>
      </c>
      <c r="Q3135" s="77" t="b">
        <f t="shared" si="414"/>
        <v>0</v>
      </c>
      <c r="R3135" s="77">
        <f t="shared" si="415"/>
        <v>0</v>
      </c>
      <c r="T3135" s="77">
        <v>3124</v>
      </c>
    </row>
    <row r="3136" spans="1:20" s="5" customFormat="1" outlineLevel="1">
      <c r="A3136" s="29" t="s">
        <v>5251</v>
      </c>
      <c r="B3136" s="606">
        <v>400</v>
      </c>
      <c r="C3136" s="617">
        <v>456</v>
      </c>
      <c r="D3136" s="549">
        <v>92</v>
      </c>
      <c r="E3136" s="31" t="s">
        <v>4000</v>
      </c>
      <c r="F3136" s="31" t="s">
        <v>3999</v>
      </c>
      <c r="G3136" s="904">
        <v>1</v>
      </c>
      <c r="H3136" s="32" t="s">
        <v>3975</v>
      </c>
      <c r="I3136" s="530"/>
      <c r="J3136" s="159">
        <v>0</v>
      </c>
      <c r="K3136" s="159">
        <v>0</v>
      </c>
      <c r="L3136" s="232">
        <f t="shared" si="416"/>
        <v>0</v>
      </c>
      <c r="M3136" s="200">
        <f t="shared" si="417"/>
        <v>0</v>
      </c>
      <c r="O3136" s="77" t="b">
        <f t="shared" si="412"/>
        <v>0</v>
      </c>
      <c r="P3136" s="77" t="b">
        <f t="shared" si="413"/>
        <v>0</v>
      </c>
      <c r="Q3136" s="77" t="b">
        <f t="shared" si="414"/>
        <v>0</v>
      </c>
      <c r="R3136" s="77">
        <f t="shared" si="415"/>
        <v>0</v>
      </c>
      <c r="T3136" s="77">
        <v>3125</v>
      </c>
    </row>
    <row r="3137" spans="1:20" s="481" customFormat="1" ht="33.75" outlineLevel="1">
      <c r="A3137" s="29" t="s">
        <v>5251</v>
      </c>
      <c r="B3137" s="606">
        <v>400</v>
      </c>
      <c r="C3137" s="607">
        <v>456</v>
      </c>
      <c r="D3137" s="549">
        <v>93</v>
      </c>
      <c r="E3137" s="31" t="s">
        <v>3919</v>
      </c>
      <c r="F3137" s="31" t="s">
        <v>4047</v>
      </c>
      <c r="G3137" s="904">
        <v>1</v>
      </c>
      <c r="H3137" s="32" t="s">
        <v>3975</v>
      </c>
      <c r="I3137" s="530"/>
      <c r="J3137" s="159">
        <v>0</v>
      </c>
      <c r="K3137" s="159">
        <v>0</v>
      </c>
      <c r="L3137" s="232">
        <f t="shared" ref="L3137:L3142" si="418">J3137+K3137</f>
        <v>0</v>
      </c>
      <c r="M3137" s="200">
        <f t="shared" ref="M3137:M3142" si="419">L3137*(G3137+I3137)</f>
        <v>0</v>
      </c>
      <c r="O3137" s="77" t="b">
        <f t="shared" si="412"/>
        <v>0</v>
      </c>
      <c r="P3137" s="77" t="b">
        <f t="shared" si="413"/>
        <v>0</v>
      </c>
      <c r="Q3137" s="77" t="b">
        <f t="shared" si="414"/>
        <v>0</v>
      </c>
      <c r="R3137" s="77">
        <f t="shared" si="415"/>
        <v>0</v>
      </c>
      <c r="T3137" s="77">
        <v>3126</v>
      </c>
    </row>
    <row r="3138" spans="1:20" s="481" customFormat="1" outlineLevel="1">
      <c r="A3138" s="29" t="s">
        <v>5251</v>
      </c>
      <c r="B3138" s="606">
        <v>400</v>
      </c>
      <c r="C3138" s="607">
        <v>456</v>
      </c>
      <c r="D3138" s="549">
        <v>94</v>
      </c>
      <c r="E3138" s="31" t="s">
        <v>4007</v>
      </c>
      <c r="F3138" s="31" t="s">
        <v>4006</v>
      </c>
      <c r="G3138" s="904">
        <v>1</v>
      </c>
      <c r="H3138" s="32" t="s">
        <v>3975</v>
      </c>
      <c r="I3138" s="530"/>
      <c r="J3138" s="159">
        <v>0</v>
      </c>
      <c r="K3138" s="159">
        <v>0</v>
      </c>
      <c r="L3138" s="232">
        <f t="shared" si="418"/>
        <v>0</v>
      </c>
      <c r="M3138" s="200">
        <f t="shared" si="419"/>
        <v>0</v>
      </c>
      <c r="O3138" s="77" t="b">
        <f t="shared" si="412"/>
        <v>0</v>
      </c>
      <c r="P3138" s="77" t="b">
        <f t="shared" si="413"/>
        <v>0</v>
      </c>
      <c r="Q3138" s="77" t="b">
        <f t="shared" si="414"/>
        <v>0</v>
      </c>
      <c r="R3138" s="77">
        <f t="shared" si="415"/>
        <v>0</v>
      </c>
      <c r="T3138" s="77">
        <v>3127</v>
      </c>
    </row>
    <row r="3139" spans="1:20" s="481" customFormat="1" outlineLevel="1">
      <c r="A3139" s="29" t="s">
        <v>5251</v>
      </c>
      <c r="B3139" s="606">
        <v>400</v>
      </c>
      <c r="C3139" s="607">
        <v>456</v>
      </c>
      <c r="D3139" s="549">
        <v>95</v>
      </c>
      <c r="E3139" s="31" t="s">
        <v>4009</v>
      </c>
      <c r="F3139" s="31" t="s">
        <v>4008</v>
      </c>
      <c r="G3139" s="904">
        <v>1</v>
      </c>
      <c r="H3139" s="32" t="s">
        <v>3975</v>
      </c>
      <c r="I3139" s="530"/>
      <c r="J3139" s="159">
        <v>0</v>
      </c>
      <c r="K3139" s="159">
        <v>0</v>
      </c>
      <c r="L3139" s="232">
        <f t="shared" si="418"/>
        <v>0</v>
      </c>
      <c r="M3139" s="200">
        <f t="shared" si="419"/>
        <v>0</v>
      </c>
      <c r="O3139" s="77" t="b">
        <f t="shared" si="412"/>
        <v>0</v>
      </c>
      <c r="P3139" s="77" t="b">
        <f t="shared" si="413"/>
        <v>0</v>
      </c>
      <c r="Q3139" s="77" t="b">
        <f t="shared" si="414"/>
        <v>0</v>
      </c>
      <c r="R3139" s="77">
        <f t="shared" si="415"/>
        <v>0</v>
      </c>
      <c r="T3139" s="77">
        <v>3128</v>
      </c>
    </row>
    <row r="3140" spans="1:20" s="481" customFormat="1" outlineLevel="1">
      <c r="A3140" s="29" t="s">
        <v>5251</v>
      </c>
      <c r="B3140" s="606">
        <v>400</v>
      </c>
      <c r="C3140" s="607">
        <v>456</v>
      </c>
      <c r="D3140" s="549">
        <v>96</v>
      </c>
      <c r="E3140" s="31" t="s">
        <v>4011</v>
      </c>
      <c r="F3140" s="31" t="s">
        <v>4010</v>
      </c>
      <c r="G3140" s="904">
        <v>1</v>
      </c>
      <c r="H3140" s="32" t="s">
        <v>3975</v>
      </c>
      <c r="I3140" s="530"/>
      <c r="J3140" s="159">
        <v>0</v>
      </c>
      <c r="K3140" s="159">
        <v>0</v>
      </c>
      <c r="L3140" s="232">
        <f t="shared" si="418"/>
        <v>0</v>
      </c>
      <c r="M3140" s="200">
        <f t="shared" si="419"/>
        <v>0</v>
      </c>
      <c r="O3140" s="77" t="b">
        <f t="shared" si="412"/>
        <v>0</v>
      </c>
      <c r="P3140" s="77" t="b">
        <f t="shared" si="413"/>
        <v>0</v>
      </c>
      <c r="Q3140" s="77" t="b">
        <f t="shared" si="414"/>
        <v>0</v>
      </c>
      <c r="R3140" s="77">
        <f t="shared" si="415"/>
        <v>0</v>
      </c>
      <c r="T3140" s="77">
        <v>3129</v>
      </c>
    </row>
    <row r="3141" spans="1:20" s="481" customFormat="1" outlineLevel="1">
      <c r="A3141" s="29" t="s">
        <v>5251</v>
      </c>
      <c r="B3141" s="606">
        <v>400</v>
      </c>
      <c r="C3141" s="607">
        <v>456</v>
      </c>
      <c r="D3141" s="549">
        <v>97</v>
      </c>
      <c r="E3141" s="31" t="s">
        <v>4013</v>
      </c>
      <c r="F3141" s="31" t="s">
        <v>4012</v>
      </c>
      <c r="G3141" s="904">
        <v>1</v>
      </c>
      <c r="H3141" s="32" t="s">
        <v>3975</v>
      </c>
      <c r="I3141" s="530"/>
      <c r="J3141" s="159">
        <v>0</v>
      </c>
      <c r="K3141" s="159">
        <v>0</v>
      </c>
      <c r="L3141" s="232">
        <f t="shared" si="418"/>
        <v>0</v>
      </c>
      <c r="M3141" s="200">
        <f t="shared" si="419"/>
        <v>0</v>
      </c>
      <c r="O3141" s="77" t="b">
        <f t="shared" si="412"/>
        <v>0</v>
      </c>
      <c r="P3141" s="77" t="b">
        <f t="shared" si="413"/>
        <v>0</v>
      </c>
      <c r="Q3141" s="77" t="b">
        <f t="shared" si="414"/>
        <v>0</v>
      </c>
      <c r="R3141" s="77">
        <f t="shared" si="415"/>
        <v>0</v>
      </c>
      <c r="T3141" s="77">
        <v>3130</v>
      </c>
    </row>
    <row r="3142" spans="1:20" s="481" customFormat="1" ht="90.75" outlineLevel="1" thickBot="1">
      <c r="A3142" s="29" t="s">
        <v>5251</v>
      </c>
      <c r="B3142" s="606">
        <v>400</v>
      </c>
      <c r="C3142" s="607">
        <v>456</v>
      </c>
      <c r="D3142" s="549">
        <v>98</v>
      </c>
      <c r="E3142" s="31" t="s">
        <v>4015</v>
      </c>
      <c r="F3142" s="31" t="s">
        <v>4014</v>
      </c>
      <c r="G3142" s="904">
        <v>1</v>
      </c>
      <c r="H3142" s="32" t="s">
        <v>3975</v>
      </c>
      <c r="I3142" s="530"/>
      <c r="J3142" s="159">
        <v>0</v>
      </c>
      <c r="K3142" s="159">
        <v>0</v>
      </c>
      <c r="L3142" s="232">
        <f t="shared" si="418"/>
        <v>0</v>
      </c>
      <c r="M3142" s="200">
        <f t="shared" si="419"/>
        <v>0</v>
      </c>
      <c r="O3142" s="77" t="b">
        <f t="shared" si="412"/>
        <v>0</v>
      </c>
      <c r="P3142" s="77" t="b">
        <f t="shared" si="413"/>
        <v>0</v>
      </c>
      <c r="Q3142" s="77" t="b">
        <f t="shared" si="414"/>
        <v>0</v>
      </c>
      <c r="R3142" s="77">
        <f t="shared" si="415"/>
        <v>0</v>
      </c>
      <c r="T3142" s="77">
        <v>3131</v>
      </c>
    </row>
    <row r="3143" spans="1:20" s="5" customFormat="1" ht="13.5" outlineLevel="1" thickBot="1">
      <c r="A3143" s="29"/>
      <c r="B3143" s="622">
        <v>400</v>
      </c>
      <c r="C3143" s="623">
        <v>456</v>
      </c>
      <c r="D3143" s="434"/>
      <c r="E3143" s="91" t="s">
        <v>208</v>
      </c>
      <c r="F3143" s="91" t="s">
        <v>207</v>
      </c>
      <c r="G3143" s="924"/>
      <c r="H3143" s="696"/>
      <c r="I3143" s="531"/>
      <c r="J3143" s="95"/>
      <c r="K3143" s="95"/>
      <c r="L3143" s="213"/>
      <c r="M3143" s="226">
        <f>SUM(M3043:M3142)</f>
        <v>0</v>
      </c>
      <c r="O3143" s="77" t="b">
        <f t="shared" si="412"/>
        <v>1</v>
      </c>
      <c r="P3143" s="77" t="b">
        <f t="shared" si="413"/>
        <v>1</v>
      </c>
      <c r="Q3143" s="77" t="b">
        <f t="shared" si="414"/>
        <v>0</v>
      </c>
      <c r="R3143" s="77" t="str">
        <f t="shared" si="415"/>
        <v>!!!</v>
      </c>
      <c r="T3143" s="77">
        <v>3132</v>
      </c>
    </row>
    <row r="3144" spans="1:20" s="5" customFormat="1" ht="15.75" outlineLevel="1" thickBot="1">
      <c r="A3144" s="29" t="s">
        <v>5251</v>
      </c>
      <c r="B3144" s="631">
        <v>400</v>
      </c>
      <c r="C3144" s="629">
        <v>459</v>
      </c>
      <c r="D3144" s="566"/>
      <c r="E3144" s="99" t="s">
        <v>197</v>
      </c>
      <c r="F3144" s="99" t="s">
        <v>29</v>
      </c>
      <c r="G3144" s="925"/>
      <c r="H3144" s="701"/>
      <c r="I3144" s="359"/>
      <c r="J3144" s="299"/>
      <c r="K3144" s="101"/>
      <c r="L3144" s="216"/>
      <c r="M3144" s="217"/>
      <c r="O3144" s="77" t="b">
        <f t="shared" si="412"/>
        <v>1</v>
      </c>
      <c r="P3144" s="77" t="b">
        <f t="shared" si="413"/>
        <v>1</v>
      </c>
      <c r="Q3144" s="77" t="b">
        <f t="shared" si="414"/>
        <v>1</v>
      </c>
      <c r="R3144" s="77">
        <f t="shared" si="415"/>
        <v>0</v>
      </c>
      <c r="T3144" s="77">
        <v>3133</v>
      </c>
    </row>
    <row r="3145" spans="1:20" s="5" customFormat="1" ht="15" outlineLevel="1">
      <c r="A3145" s="29" t="s">
        <v>5251</v>
      </c>
      <c r="B3145" s="618"/>
      <c r="C3145" s="619"/>
      <c r="D3145" s="438"/>
      <c r="E3145" s="850" t="s">
        <v>4067</v>
      </c>
      <c r="F3145" s="850" t="s">
        <v>4068</v>
      </c>
      <c r="G3145" s="919"/>
      <c r="H3145" s="765"/>
      <c r="I3145" s="360"/>
      <c r="J3145" s="300"/>
      <c r="K3145" s="52"/>
      <c r="L3145" s="197"/>
      <c r="M3145" s="198"/>
      <c r="O3145" s="77" t="b">
        <f t="shared" si="412"/>
        <v>1</v>
      </c>
      <c r="P3145" s="77" t="b">
        <f t="shared" si="413"/>
        <v>1</v>
      </c>
      <c r="Q3145" s="77" t="b">
        <f t="shared" si="414"/>
        <v>1</v>
      </c>
      <c r="R3145" s="77">
        <f t="shared" si="415"/>
        <v>0</v>
      </c>
      <c r="T3145" s="77">
        <v>3134</v>
      </c>
    </row>
    <row r="3146" spans="1:20" s="5" customFormat="1" outlineLevel="1">
      <c r="A3146" s="29" t="s">
        <v>5251</v>
      </c>
      <c r="B3146" s="606">
        <v>400</v>
      </c>
      <c r="C3146" s="617">
        <v>459</v>
      </c>
      <c r="D3146" s="30">
        <v>1</v>
      </c>
      <c r="E3146" s="31" t="s">
        <v>4070</v>
      </c>
      <c r="F3146" s="31" t="s">
        <v>4069</v>
      </c>
      <c r="G3146" s="904">
        <v>265</v>
      </c>
      <c r="H3146" s="32" t="s">
        <v>3551</v>
      </c>
      <c r="I3146" s="530"/>
      <c r="J3146" s="159">
        <v>0</v>
      </c>
      <c r="K3146" s="58">
        <v>0</v>
      </c>
      <c r="L3146" s="199">
        <f t="shared" ref="L3146:L3176" si="420">J3146+K3146</f>
        <v>0</v>
      </c>
      <c r="M3146" s="200">
        <f t="shared" ref="M3146:M3176" si="421">L3146*(G3146+I3146)</f>
        <v>0</v>
      </c>
      <c r="O3146" s="77" t="b">
        <f t="shared" si="412"/>
        <v>0</v>
      </c>
      <c r="P3146" s="77" t="b">
        <f t="shared" si="413"/>
        <v>0</v>
      </c>
      <c r="Q3146" s="77" t="b">
        <f t="shared" si="414"/>
        <v>0</v>
      </c>
      <c r="R3146" s="77">
        <f t="shared" si="415"/>
        <v>0</v>
      </c>
      <c r="T3146" s="77">
        <v>3135</v>
      </c>
    </row>
    <row r="3147" spans="1:20" s="5" customFormat="1" outlineLevel="1">
      <c r="A3147" s="29" t="s">
        <v>5251</v>
      </c>
      <c r="B3147" s="606">
        <v>400</v>
      </c>
      <c r="C3147" s="617">
        <v>459</v>
      </c>
      <c r="D3147" s="30">
        <v>2</v>
      </c>
      <c r="E3147" s="31" t="s">
        <v>4072</v>
      </c>
      <c r="F3147" s="31" t="s">
        <v>4071</v>
      </c>
      <c r="G3147" s="904">
        <v>329</v>
      </c>
      <c r="H3147" s="32" t="s">
        <v>3551</v>
      </c>
      <c r="I3147" s="530"/>
      <c r="J3147" s="159">
        <v>0</v>
      </c>
      <c r="K3147" s="58">
        <v>0</v>
      </c>
      <c r="L3147" s="199">
        <f t="shared" si="420"/>
        <v>0</v>
      </c>
      <c r="M3147" s="200">
        <f t="shared" si="421"/>
        <v>0</v>
      </c>
      <c r="O3147" s="77" t="b">
        <f t="shared" si="412"/>
        <v>0</v>
      </c>
      <c r="P3147" s="77" t="b">
        <f t="shared" si="413"/>
        <v>0</v>
      </c>
      <c r="Q3147" s="77" t="b">
        <f t="shared" si="414"/>
        <v>0</v>
      </c>
      <c r="R3147" s="77">
        <f t="shared" si="415"/>
        <v>0</v>
      </c>
      <c r="T3147" s="77">
        <v>3136</v>
      </c>
    </row>
    <row r="3148" spans="1:20" s="5" customFormat="1" outlineLevel="1">
      <c r="A3148" s="29" t="s">
        <v>5251</v>
      </c>
      <c r="B3148" s="606">
        <v>400</v>
      </c>
      <c r="C3148" s="617">
        <v>459</v>
      </c>
      <c r="D3148" s="30">
        <v>3</v>
      </c>
      <c r="E3148" s="31" t="s">
        <v>5536</v>
      </c>
      <c r="F3148" s="31" t="s">
        <v>5537</v>
      </c>
      <c r="G3148" s="904">
        <v>86</v>
      </c>
      <c r="H3148" s="32" t="s">
        <v>3551</v>
      </c>
      <c r="I3148" s="530"/>
      <c r="J3148" s="159">
        <v>0</v>
      </c>
      <c r="K3148" s="58">
        <v>0</v>
      </c>
      <c r="L3148" s="199">
        <f t="shared" si="420"/>
        <v>0</v>
      </c>
      <c r="M3148" s="200">
        <f t="shared" si="421"/>
        <v>0</v>
      </c>
      <c r="O3148" s="77" t="b">
        <f t="shared" si="412"/>
        <v>0</v>
      </c>
      <c r="P3148" s="77" t="b">
        <f t="shared" si="413"/>
        <v>0</v>
      </c>
      <c r="Q3148" s="77" t="b">
        <f t="shared" si="414"/>
        <v>0</v>
      </c>
      <c r="R3148" s="77">
        <f t="shared" si="415"/>
        <v>0</v>
      </c>
      <c r="T3148" s="77">
        <v>3137</v>
      </c>
    </row>
    <row r="3149" spans="1:20" s="5" customFormat="1" ht="33.75" outlineLevel="1">
      <c r="A3149" s="29" t="s">
        <v>5251</v>
      </c>
      <c r="B3149" s="606">
        <v>400</v>
      </c>
      <c r="C3149" s="617">
        <v>459</v>
      </c>
      <c r="D3149" s="30">
        <v>4</v>
      </c>
      <c r="E3149" s="31" t="s">
        <v>4074</v>
      </c>
      <c r="F3149" s="31" t="s">
        <v>4073</v>
      </c>
      <c r="G3149" s="904">
        <v>11</v>
      </c>
      <c r="H3149" s="32" t="s">
        <v>3551</v>
      </c>
      <c r="I3149" s="530"/>
      <c r="J3149" s="159">
        <v>0</v>
      </c>
      <c r="K3149" s="58">
        <v>0</v>
      </c>
      <c r="L3149" s="199">
        <f t="shared" si="420"/>
        <v>0</v>
      </c>
      <c r="M3149" s="200">
        <f t="shared" si="421"/>
        <v>0</v>
      </c>
      <c r="O3149" s="77" t="b">
        <f t="shared" si="412"/>
        <v>0</v>
      </c>
      <c r="P3149" s="77" t="b">
        <f t="shared" si="413"/>
        <v>0</v>
      </c>
      <c r="Q3149" s="77" t="b">
        <f t="shared" si="414"/>
        <v>0</v>
      </c>
      <c r="R3149" s="77">
        <f t="shared" si="415"/>
        <v>0</v>
      </c>
      <c r="T3149" s="77">
        <v>3138</v>
      </c>
    </row>
    <row r="3150" spans="1:20" s="5" customFormat="1" ht="33.75" outlineLevel="1">
      <c r="A3150" s="29" t="s">
        <v>5251</v>
      </c>
      <c r="B3150" s="606">
        <v>400</v>
      </c>
      <c r="C3150" s="617">
        <v>459</v>
      </c>
      <c r="D3150" s="30">
        <v>5</v>
      </c>
      <c r="E3150" s="31" t="s">
        <v>4076</v>
      </c>
      <c r="F3150" s="31" t="s">
        <v>4075</v>
      </c>
      <c r="G3150" s="904">
        <v>1</v>
      </c>
      <c r="H3150" s="32" t="s">
        <v>3551</v>
      </c>
      <c r="I3150" s="530"/>
      <c r="J3150" s="159">
        <v>0</v>
      </c>
      <c r="K3150" s="58">
        <v>0</v>
      </c>
      <c r="L3150" s="199">
        <f t="shared" si="420"/>
        <v>0</v>
      </c>
      <c r="M3150" s="200">
        <f t="shared" si="421"/>
        <v>0</v>
      </c>
      <c r="O3150" s="77" t="b">
        <f t="shared" si="412"/>
        <v>0</v>
      </c>
      <c r="P3150" s="77" t="b">
        <f t="shared" si="413"/>
        <v>0</v>
      </c>
      <c r="Q3150" s="77" t="b">
        <f t="shared" si="414"/>
        <v>0</v>
      </c>
      <c r="R3150" s="77">
        <f t="shared" si="415"/>
        <v>0</v>
      </c>
      <c r="T3150" s="77">
        <v>3139</v>
      </c>
    </row>
    <row r="3151" spans="1:20" s="5" customFormat="1" ht="22.5" outlineLevel="1">
      <c r="A3151" s="29" t="s">
        <v>5251</v>
      </c>
      <c r="B3151" s="606">
        <v>400</v>
      </c>
      <c r="C3151" s="617">
        <v>459</v>
      </c>
      <c r="D3151" s="30">
        <v>6</v>
      </c>
      <c r="E3151" s="31" t="s">
        <v>4078</v>
      </c>
      <c r="F3151" s="31" t="s">
        <v>4077</v>
      </c>
      <c r="G3151" s="904">
        <v>12</v>
      </c>
      <c r="H3151" s="32" t="s">
        <v>3551</v>
      </c>
      <c r="I3151" s="530"/>
      <c r="J3151" s="159">
        <v>0</v>
      </c>
      <c r="K3151" s="58">
        <v>0</v>
      </c>
      <c r="L3151" s="199">
        <f t="shared" si="420"/>
        <v>0</v>
      </c>
      <c r="M3151" s="200">
        <f t="shared" si="421"/>
        <v>0</v>
      </c>
      <c r="O3151" s="77" t="b">
        <f t="shared" si="412"/>
        <v>0</v>
      </c>
      <c r="P3151" s="77" t="b">
        <f t="shared" si="413"/>
        <v>0</v>
      </c>
      <c r="Q3151" s="77" t="b">
        <f t="shared" si="414"/>
        <v>0</v>
      </c>
      <c r="R3151" s="77">
        <f t="shared" si="415"/>
        <v>0</v>
      </c>
      <c r="T3151" s="77">
        <v>3140</v>
      </c>
    </row>
    <row r="3152" spans="1:20" s="5" customFormat="1" outlineLevel="1">
      <c r="A3152" s="29" t="s">
        <v>5251</v>
      </c>
      <c r="B3152" s="606">
        <v>400</v>
      </c>
      <c r="C3152" s="617">
        <v>459</v>
      </c>
      <c r="D3152" s="30">
        <v>7</v>
      </c>
      <c r="E3152" s="31" t="s">
        <v>4080</v>
      </c>
      <c r="F3152" s="31" t="s">
        <v>4079</v>
      </c>
      <c r="G3152" s="904">
        <v>45</v>
      </c>
      <c r="H3152" s="32" t="s">
        <v>3551</v>
      </c>
      <c r="I3152" s="530"/>
      <c r="J3152" s="159">
        <v>0</v>
      </c>
      <c r="K3152" s="58">
        <v>0</v>
      </c>
      <c r="L3152" s="199">
        <f t="shared" si="420"/>
        <v>0</v>
      </c>
      <c r="M3152" s="200">
        <f t="shared" si="421"/>
        <v>0</v>
      </c>
      <c r="O3152" s="77" t="b">
        <f t="shared" si="412"/>
        <v>0</v>
      </c>
      <c r="P3152" s="77" t="b">
        <f t="shared" si="413"/>
        <v>0</v>
      </c>
      <c r="Q3152" s="77" t="b">
        <f t="shared" si="414"/>
        <v>0</v>
      </c>
      <c r="R3152" s="77">
        <f t="shared" si="415"/>
        <v>0</v>
      </c>
      <c r="T3152" s="77">
        <v>3141</v>
      </c>
    </row>
    <row r="3153" spans="1:20" s="5" customFormat="1" outlineLevel="1">
      <c r="A3153" s="29" t="s">
        <v>5251</v>
      </c>
      <c r="B3153" s="606">
        <v>400</v>
      </c>
      <c r="C3153" s="617">
        <v>459</v>
      </c>
      <c r="D3153" s="37">
        <v>8</v>
      </c>
      <c r="E3153" s="31" t="s">
        <v>4082</v>
      </c>
      <c r="F3153" s="31" t="s">
        <v>4081</v>
      </c>
      <c r="G3153" s="904">
        <v>57</v>
      </c>
      <c r="H3153" s="32" t="s">
        <v>3551</v>
      </c>
      <c r="I3153" s="530"/>
      <c r="J3153" s="159">
        <v>0</v>
      </c>
      <c r="K3153" s="159">
        <v>0</v>
      </c>
      <c r="L3153" s="232">
        <f t="shared" si="420"/>
        <v>0</v>
      </c>
      <c r="M3153" s="200">
        <f t="shared" si="421"/>
        <v>0</v>
      </c>
      <c r="O3153" s="77" t="b">
        <f t="shared" si="412"/>
        <v>0</v>
      </c>
      <c r="P3153" s="77" t="b">
        <f t="shared" si="413"/>
        <v>0</v>
      </c>
      <c r="Q3153" s="77" t="b">
        <f t="shared" si="414"/>
        <v>0</v>
      </c>
      <c r="R3153" s="77">
        <f t="shared" si="415"/>
        <v>0</v>
      </c>
      <c r="T3153" s="77">
        <v>3142</v>
      </c>
    </row>
    <row r="3154" spans="1:20" s="5" customFormat="1" outlineLevel="1">
      <c r="A3154" s="29" t="s">
        <v>5251</v>
      </c>
      <c r="B3154" s="606">
        <v>400</v>
      </c>
      <c r="C3154" s="617">
        <v>459</v>
      </c>
      <c r="D3154" s="37">
        <v>9</v>
      </c>
      <c r="E3154" s="31" t="s">
        <v>4084</v>
      </c>
      <c r="F3154" s="31" t="s">
        <v>4083</v>
      </c>
      <c r="G3154" s="904">
        <v>96</v>
      </c>
      <c r="H3154" s="32" t="s">
        <v>3551</v>
      </c>
      <c r="I3154" s="530"/>
      <c r="J3154" s="159">
        <v>0</v>
      </c>
      <c r="K3154" s="159">
        <v>0</v>
      </c>
      <c r="L3154" s="232">
        <f t="shared" si="420"/>
        <v>0</v>
      </c>
      <c r="M3154" s="200">
        <f t="shared" si="421"/>
        <v>0</v>
      </c>
      <c r="O3154" s="77" t="b">
        <f t="shared" si="412"/>
        <v>0</v>
      </c>
      <c r="P3154" s="77" t="b">
        <f t="shared" si="413"/>
        <v>0</v>
      </c>
      <c r="Q3154" s="77" t="b">
        <f t="shared" si="414"/>
        <v>0</v>
      </c>
      <c r="R3154" s="77">
        <f t="shared" si="415"/>
        <v>0</v>
      </c>
      <c r="T3154" s="77">
        <v>3143</v>
      </c>
    </row>
    <row r="3155" spans="1:20" s="5" customFormat="1" outlineLevel="1">
      <c r="A3155" s="29" t="s">
        <v>5251</v>
      </c>
      <c r="B3155" s="606">
        <v>400</v>
      </c>
      <c r="C3155" s="617">
        <v>459</v>
      </c>
      <c r="D3155" s="30">
        <v>10</v>
      </c>
      <c r="E3155" s="31" t="s">
        <v>4086</v>
      </c>
      <c r="F3155" s="31" t="s">
        <v>4085</v>
      </c>
      <c r="G3155" s="904">
        <v>12</v>
      </c>
      <c r="H3155" s="32" t="s">
        <v>3551</v>
      </c>
      <c r="I3155" s="530"/>
      <c r="J3155" s="159">
        <v>0</v>
      </c>
      <c r="K3155" s="58">
        <v>0</v>
      </c>
      <c r="L3155" s="199">
        <f t="shared" si="420"/>
        <v>0</v>
      </c>
      <c r="M3155" s="200">
        <f t="shared" si="421"/>
        <v>0</v>
      </c>
      <c r="O3155" s="77" t="b">
        <f t="shared" ref="O3155:O3218" si="422">ISBLANK(D3155)</f>
        <v>0</v>
      </c>
      <c r="P3155" s="77" t="b">
        <f t="shared" ref="P3155:P3218" si="423">ISBLANK(G3155)</f>
        <v>0</v>
      </c>
      <c r="Q3155" s="77" t="b">
        <f t="shared" ref="Q3155:Q3218" si="424">ISBLANK(M3155)</f>
        <v>0</v>
      </c>
      <c r="R3155" s="77">
        <f t="shared" ref="R3155:R3218" si="425">IF(AND(O3155=P3155,O3155=Q3155),,"!!!")</f>
        <v>0</v>
      </c>
      <c r="T3155" s="77">
        <v>3144</v>
      </c>
    </row>
    <row r="3156" spans="1:20" s="5" customFormat="1" outlineLevel="1">
      <c r="A3156" s="29" t="s">
        <v>5251</v>
      </c>
      <c r="B3156" s="606">
        <v>400</v>
      </c>
      <c r="C3156" s="617">
        <v>459</v>
      </c>
      <c r="D3156" s="30">
        <v>11</v>
      </c>
      <c r="E3156" s="31" t="s">
        <v>4088</v>
      </c>
      <c r="F3156" s="31" t="s">
        <v>4087</v>
      </c>
      <c r="G3156" s="904">
        <v>12</v>
      </c>
      <c r="H3156" s="32" t="s">
        <v>3551</v>
      </c>
      <c r="I3156" s="530"/>
      <c r="J3156" s="159">
        <v>0</v>
      </c>
      <c r="K3156" s="58">
        <v>0</v>
      </c>
      <c r="L3156" s="199">
        <f t="shared" si="420"/>
        <v>0</v>
      </c>
      <c r="M3156" s="200">
        <f t="shared" si="421"/>
        <v>0</v>
      </c>
      <c r="O3156" s="77" t="b">
        <f t="shared" si="422"/>
        <v>0</v>
      </c>
      <c r="P3156" s="77" t="b">
        <f t="shared" si="423"/>
        <v>0</v>
      </c>
      <c r="Q3156" s="77" t="b">
        <f t="shared" si="424"/>
        <v>0</v>
      </c>
      <c r="R3156" s="77">
        <f t="shared" si="425"/>
        <v>0</v>
      </c>
      <c r="T3156" s="77">
        <v>3145</v>
      </c>
    </row>
    <row r="3157" spans="1:20" s="5" customFormat="1" outlineLevel="1">
      <c r="A3157" s="29" t="s">
        <v>5251</v>
      </c>
      <c r="B3157" s="606">
        <v>400</v>
      </c>
      <c r="C3157" s="617">
        <v>459</v>
      </c>
      <c r="D3157" s="30">
        <v>12</v>
      </c>
      <c r="E3157" s="31" t="s">
        <v>4090</v>
      </c>
      <c r="F3157" s="31" t="s">
        <v>4089</v>
      </c>
      <c r="G3157" s="904">
        <v>11</v>
      </c>
      <c r="H3157" s="32" t="s">
        <v>3551</v>
      </c>
      <c r="I3157" s="530"/>
      <c r="J3157" s="159">
        <v>0</v>
      </c>
      <c r="K3157" s="58">
        <v>0</v>
      </c>
      <c r="L3157" s="199">
        <f t="shared" si="420"/>
        <v>0</v>
      </c>
      <c r="M3157" s="200">
        <f t="shared" si="421"/>
        <v>0</v>
      </c>
      <c r="O3157" s="77" t="b">
        <f t="shared" si="422"/>
        <v>0</v>
      </c>
      <c r="P3157" s="77" t="b">
        <f t="shared" si="423"/>
        <v>0</v>
      </c>
      <c r="Q3157" s="77" t="b">
        <f t="shared" si="424"/>
        <v>0</v>
      </c>
      <c r="R3157" s="77">
        <f t="shared" si="425"/>
        <v>0</v>
      </c>
      <c r="T3157" s="77">
        <v>3146</v>
      </c>
    </row>
    <row r="3158" spans="1:20" s="5" customFormat="1" outlineLevel="1">
      <c r="A3158" s="29" t="s">
        <v>5251</v>
      </c>
      <c r="B3158" s="606">
        <v>400</v>
      </c>
      <c r="C3158" s="617">
        <v>459</v>
      </c>
      <c r="D3158" s="30">
        <v>13</v>
      </c>
      <c r="E3158" s="31" t="s">
        <v>4090</v>
      </c>
      <c r="F3158" s="31" t="s">
        <v>4091</v>
      </c>
      <c r="G3158" s="904">
        <v>1</v>
      </c>
      <c r="H3158" s="32" t="s">
        <v>3551</v>
      </c>
      <c r="I3158" s="530"/>
      <c r="J3158" s="159">
        <v>0</v>
      </c>
      <c r="K3158" s="58">
        <v>0</v>
      </c>
      <c r="L3158" s="199">
        <f t="shared" si="420"/>
        <v>0</v>
      </c>
      <c r="M3158" s="200">
        <f t="shared" si="421"/>
        <v>0</v>
      </c>
      <c r="O3158" s="77" t="b">
        <f t="shared" si="422"/>
        <v>0</v>
      </c>
      <c r="P3158" s="77" t="b">
        <f t="shared" si="423"/>
        <v>0</v>
      </c>
      <c r="Q3158" s="77" t="b">
        <f t="shared" si="424"/>
        <v>0</v>
      </c>
      <c r="R3158" s="77">
        <f t="shared" si="425"/>
        <v>0</v>
      </c>
      <c r="T3158" s="77">
        <v>3147</v>
      </c>
    </row>
    <row r="3159" spans="1:20" s="5" customFormat="1" ht="22.5" outlineLevel="1">
      <c r="A3159" s="29" t="s">
        <v>5251</v>
      </c>
      <c r="B3159" s="606">
        <v>400</v>
      </c>
      <c r="C3159" s="617">
        <v>459</v>
      </c>
      <c r="D3159" s="30">
        <v>14</v>
      </c>
      <c r="E3159" s="31" t="s">
        <v>4093</v>
      </c>
      <c r="F3159" s="31" t="s">
        <v>4092</v>
      </c>
      <c r="G3159" s="904">
        <v>15</v>
      </c>
      <c r="H3159" s="32" t="s">
        <v>3551</v>
      </c>
      <c r="I3159" s="530"/>
      <c r="J3159" s="159">
        <v>0</v>
      </c>
      <c r="K3159" s="58">
        <v>0</v>
      </c>
      <c r="L3159" s="199">
        <f t="shared" si="420"/>
        <v>0</v>
      </c>
      <c r="M3159" s="200">
        <f t="shared" si="421"/>
        <v>0</v>
      </c>
      <c r="O3159" s="77" t="b">
        <f t="shared" si="422"/>
        <v>0</v>
      </c>
      <c r="P3159" s="77" t="b">
        <f t="shared" si="423"/>
        <v>0</v>
      </c>
      <c r="Q3159" s="77" t="b">
        <f t="shared" si="424"/>
        <v>0</v>
      </c>
      <c r="R3159" s="77">
        <f t="shared" si="425"/>
        <v>0</v>
      </c>
      <c r="T3159" s="77">
        <v>3148</v>
      </c>
    </row>
    <row r="3160" spans="1:20" s="5" customFormat="1" outlineLevel="1">
      <c r="A3160" s="29" t="s">
        <v>5251</v>
      </c>
      <c r="B3160" s="606">
        <v>400</v>
      </c>
      <c r="C3160" s="617">
        <v>459</v>
      </c>
      <c r="D3160" s="30">
        <v>15</v>
      </c>
      <c r="E3160" s="31" t="s">
        <v>4095</v>
      </c>
      <c r="F3160" s="31" t="s">
        <v>4094</v>
      </c>
      <c r="G3160" s="904">
        <v>15</v>
      </c>
      <c r="H3160" s="32" t="s">
        <v>3551</v>
      </c>
      <c r="I3160" s="530"/>
      <c r="J3160" s="159">
        <v>0</v>
      </c>
      <c r="K3160" s="58">
        <v>0</v>
      </c>
      <c r="L3160" s="199">
        <f t="shared" si="420"/>
        <v>0</v>
      </c>
      <c r="M3160" s="200">
        <f t="shared" si="421"/>
        <v>0</v>
      </c>
      <c r="O3160" s="77" t="b">
        <f t="shared" si="422"/>
        <v>0</v>
      </c>
      <c r="P3160" s="77" t="b">
        <f t="shared" si="423"/>
        <v>0</v>
      </c>
      <c r="Q3160" s="77" t="b">
        <f t="shared" si="424"/>
        <v>0</v>
      </c>
      <c r="R3160" s="77">
        <f t="shared" si="425"/>
        <v>0</v>
      </c>
      <c r="T3160" s="77">
        <v>3149</v>
      </c>
    </row>
    <row r="3161" spans="1:20" s="5" customFormat="1" outlineLevel="1">
      <c r="A3161" s="29" t="s">
        <v>5251</v>
      </c>
      <c r="B3161" s="606">
        <v>400</v>
      </c>
      <c r="C3161" s="617">
        <v>459</v>
      </c>
      <c r="D3161" s="30">
        <v>16</v>
      </c>
      <c r="E3161" s="31" t="s">
        <v>4097</v>
      </c>
      <c r="F3161" s="31" t="s">
        <v>4096</v>
      </c>
      <c r="G3161" s="904">
        <v>600</v>
      </c>
      <c r="H3161" s="32" t="s">
        <v>3551</v>
      </c>
      <c r="I3161" s="530"/>
      <c r="J3161" s="159">
        <v>0</v>
      </c>
      <c r="K3161" s="58">
        <v>0</v>
      </c>
      <c r="L3161" s="199">
        <f t="shared" si="420"/>
        <v>0</v>
      </c>
      <c r="M3161" s="200">
        <f t="shared" si="421"/>
        <v>0</v>
      </c>
      <c r="O3161" s="77" t="b">
        <f t="shared" si="422"/>
        <v>0</v>
      </c>
      <c r="P3161" s="77" t="b">
        <f t="shared" si="423"/>
        <v>0</v>
      </c>
      <c r="Q3161" s="77" t="b">
        <f t="shared" si="424"/>
        <v>0</v>
      </c>
      <c r="R3161" s="77">
        <f t="shared" si="425"/>
        <v>0</v>
      </c>
      <c r="T3161" s="77">
        <v>3150</v>
      </c>
    </row>
    <row r="3162" spans="1:20" s="5" customFormat="1" outlineLevel="1">
      <c r="A3162" s="29" t="s">
        <v>5251</v>
      </c>
      <c r="B3162" s="606">
        <v>400</v>
      </c>
      <c r="C3162" s="617">
        <v>459</v>
      </c>
      <c r="D3162" s="30">
        <v>17</v>
      </c>
      <c r="E3162" s="31" t="s">
        <v>4099</v>
      </c>
      <c r="F3162" s="31" t="s">
        <v>4098</v>
      </c>
      <c r="G3162" s="904">
        <v>1246</v>
      </c>
      <c r="H3162" s="32" t="s">
        <v>3551</v>
      </c>
      <c r="I3162" s="530"/>
      <c r="J3162" s="159">
        <v>0</v>
      </c>
      <c r="K3162" s="58">
        <v>0</v>
      </c>
      <c r="L3162" s="199">
        <f t="shared" si="420"/>
        <v>0</v>
      </c>
      <c r="M3162" s="200">
        <f t="shared" si="421"/>
        <v>0</v>
      </c>
      <c r="O3162" s="77" t="b">
        <f t="shared" si="422"/>
        <v>0</v>
      </c>
      <c r="P3162" s="77" t="b">
        <f t="shared" si="423"/>
        <v>0</v>
      </c>
      <c r="Q3162" s="77" t="b">
        <f t="shared" si="424"/>
        <v>0</v>
      </c>
      <c r="R3162" s="77">
        <f t="shared" si="425"/>
        <v>0</v>
      </c>
      <c r="T3162" s="77">
        <v>3151</v>
      </c>
    </row>
    <row r="3163" spans="1:20" s="5" customFormat="1" outlineLevel="1">
      <c r="A3163" s="29" t="s">
        <v>5251</v>
      </c>
      <c r="B3163" s="606">
        <v>400</v>
      </c>
      <c r="C3163" s="617">
        <v>459</v>
      </c>
      <c r="D3163" s="30">
        <v>18</v>
      </c>
      <c r="E3163" s="31" t="s">
        <v>4101</v>
      </c>
      <c r="F3163" s="31" t="s">
        <v>4100</v>
      </c>
      <c r="G3163" s="904">
        <v>70000</v>
      </c>
      <c r="H3163" s="32" t="s">
        <v>13</v>
      </c>
      <c r="I3163" s="530"/>
      <c r="J3163" s="159">
        <v>0</v>
      </c>
      <c r="K3163" s="58">
        <v>0</v>
      </c>
      <c r="L3163" s="199">
        <f t="shared" si="420"/>
        <v>0</v>
      </c>
      <c r="M3163" s="200">
        <f t="shared" si="421"/>
        <v>0</v>
      </c>
      <c r="O3163" s="77" t="b">
        <f t="shared" si="422"/>
        <v>0</v>
      </c>
      <c r="P3163" s="77" t="b">
        <f t="shared" si="423"/>
        <v>0</v>
      </c>
      <c r="Q3163" s="77" t="b">
        <f t="shared" si="424"/>
        <v>0</v>
      </c>
      <c r="R3163" s="77">
        <f t="shared" si="425"/>
        <v>0</v>
      </c>
      <c r="T3163" s="77">
        <v>3152</v>
      </c>
    </row>
    <row r="3164" spans="1:20" s="5" customFormat="1" outlineLevel="1">
      <c r="A3164" s="29" t="s">
        <v>5251</v>
      </c>
      <c r="B3164" s="606">
        <v>400</v>
      </c>
      <c r="C3164" s="617">
        <v>459</v>
      </c>
      <c r="D3164" s="30">
        <v>19</v>
      </c>
      <c r="E3164" s="31" t="s">
        <v>4103</v>
      </c>
      <c r="F3164" s="31" t="s">
        <v>4102</v>
      </c>
      <c r="G3164" s="904">
        <v>100</v>
      </c>
      <c r="H3164" s="32" t="s">
        <v>13</v>
      </c>
      <c r="I3164" s="530"/>
      <c r="J3164" s="159">
        <v>0</v>
      </c>
      <c r="K3164" s="58">
        <v>0</v>
      </c>
      <c r="L3164" s="199">
        <f t="shared" si="420"/>
        <v>0</v>
      </c>
      <c r="M3164" s="200">
        <f t="shared" si="421"/>
        <v>0</v>
      </c>
      <c r="O3164" s="77" t="b">
        <f t="shared" si="422"/>
        <v>0</v>
      </c>
      <c r="P3164" s="77" t="b">
        <f t="shared" si="423"/>
        <v>0</v>
      </c>
      <c r="Q3164" s="77" t="b">
        <f t="shared" si="424"/>
        <v>0</v>
      </c>
      <c r="R3164" s="77">
        <f t="shared" si="425"/>
        <v>0</v>
      </c>
      <c r="T3164" s="77">
        <v>3153</v>
      </c>
    </row>
    <row r="3165" spans="1:20" s="5" customFormat="1" ht="22.5" outlineLevel="1">
      <c r="A3165" s="29" t="s">
        <v>5251</v>
      </c>
      <c r="B3165" s="606">
        <v>400</v>
      </c>
      <c r="C3165" s="617">
        <v>459</v>
      </c>
      <c r="D3165" s="30">
        <v>20</v>
      </c>
      <c r="E3165" s="31" t="s">
        <v>4105</v>
      </c>
      <c r="F3165" s="31" t="s">
        <v>4104</v>
      </c>
      <c r="G3165" s="904">
        <v>1600</v>
      </c>
      <c r="H3165" s="32" t="s">
        <v>13</v>
      </c>
      <c r="I3165" s="530"/>
      <c r="J3165" s="159">
        <v>0</v>
      </c>
      <c r="K3165" s="58">
        <v>0</v>
      </c>
      <c r="L3165" s="199">
        <f t="shared" si="420"/>
        <v>0</v>
      </c>
      <c r="M3165" s="200">
        <f t="shared" si="421"/>
        <v>0</v>
      </c>
      <c r="O3165" s="77" t="b">
        <f t="shared" si="422"/>
        <v>0</v>
      </c>
      <c r="P3165" s="77" t="b">
        <f t="shared" si="423"/>
        <v>0</v>
      </c>
      <c r="Q3165" s="77" t="b">
        <f t="shared" si="424"/>
        <v>0</v>
      </c>
      <c r="R3165" s="77">
        <f t="shared" si="425"/>
        <v>0</v>
      </c>
      <c r="T3165" s="77">
        <v>3154</v>
      </c>
    </row>
    <row r="3166" spans="1:20" s="5" customFormat="1" ht="22.5" outlineLevel="1">
      <c r="A3166" s="29" t="s">
        <v>5251</v>
      </c>
      <c r="B3166" s="606">
        <v>400</v>
      </c>
      <c r="C3166" s="617">
        <v>459</v>
      </c>
      <c r="D3166" s="30">
        <v>21</v>
      </c>
      <c r="E3166" s="31" t="s">
        <v>4107</v>
      </c>
      <c r="F3166" s="31" t="s">
        <v>4106</v>
      </c>
      <c r="G3166" s="904">
        <v>24</v>
      </c>
      <c r="H3166" s="32" t="s">
        <v>3551</v>
      </c>
      <c r="I3166" s="530"/>
      <c r="J3166" s="159">
        <v>0</v>
      </c>
      <c r="K3166" s="58">
        <v>0</v>
      </c>
      <c r="L3166" s="199">
        <f t="shared" si="420"/>
        <v>0</v>
      </c>
      <c r="M3166" s="200">
        <f t="shared" si="421"/>
        <v>0</v>
      </c>
      <c r="O3166" s="77" t="b">
        <f t="shared" si="422"/>
        <v>0</v>
      </c>
      <c r="P3166" s="77" t="b">
        <f t="shared" si="423"/>
        <v>0</v>
      </c>
      <c r="Q3166" s="77" t="b">
        <f t="shared" si="424"/>
        <v>0</v>
      </c>
      <c r="R3166" s="77">
        <f t="shared" si="425"/>
        <v>0</v>
      </c>
      <c r="T3166" s="77">
        <v>3155</v>
      </c>
    </row>
    <row r="3167" spans="1:20" s="5" customFormat="1" ht="22.5" outlineLevel="1">
      <c r="A3167" s="29" t="s">
        <v>5251</v>
      </c>
      <c r="B3167" s="606">
        <v>400</v>
      </c>
      <c r="C3167" s="617">
        <v>459</v>
      </c>
      <c r="D3167" s="30">
        <v>22</v>
      </c>
      <c r="E3167" s="31" t="s">
        <v>3992</v>
      </c>
      <c r="F3167" s="31" t="s">
        <v>3991</v>
      </c>
      <c r="G3167" s="904">
        <v>10000</v>
      </c>
      <c r="H3167" s="32" t="s">
        <v>13</v>
      </c>
      <c r="I3167" s="530"/>
      <c r="J3167" s="159">
        <v>0</v>
      </c>
      <c r="K3167" s="58">
        <v>0</v>
      </c>
      <c r="L3167" s="199">
        <f t="shared" si="420"/>
        <v>0</v>
      </c>
      <c r="M3167" s="200">
        <f t="shared" si="421"/>
        <v>0</v>
      </c>
      <c r="O3167" s="77" t="b">
        <f t="shared" si="422"/>
        <v>0</v>
      </c>
      <c r="P3167" s="77" t="b">
        <f t="shared" si="423"/>
        <v>0</v>
      </c>
      <c r="Q3167" s="77" t="b">
        <f t="shared" si="424"/>
        <v>0</v>
      </c>
      <c r="R3167" s="77">
        <f t="shared" si="425"/>
        <v>0</v>
      </c>
      <c r="T3167" s="77">
        <v>3156</v>
      </c>
    </row>
    <row r="3168" spans="1:20" s="5" customFormat="1" ht="22.5" outlineLevel="1">
      <c r="A3168" s="29" t="s">
        <v>5251</v>
      </c>
      <c r="B3168" s="606">
        <v>400</v>
      </c>
      <c r="C3168" s="617">
        <v>459</v>
      </c>
      <c r="D3168" s="30">
        <v>23</v>
      </c>
      <c r="E3168" s="31" t="s">
        <v>3994</v>
      </c>
      <c r="F3168" s="31" t="s">
        <v>3993</v>
      </c>
      <c r="G3168" s="904">
        <v>50000</v>
      </c>
      <c r="H3168" s="32" t="s">
        <v>13</v>
      </c>
      <c r="I3168" s="530"/>
      <c r="J3168" s="159">
        <v>0</v>
      </c>
      <c r="K3168" s="58">
        <v>0</v>
      </c>
      <c r="L3168" s="199">
        <f t="shared" si="420"/>
        <v>0</v>
      </c>
      <c r="M3168" s="200">
        <f t="shared" si="421"/>
        <v>0</v>
      </c>
      <c r="O3168" s="77" t="b">
        <f t="shared" si="422"/>
        <v>0</v>
      </c>
      <c r="P3168" s="77" t="b">
        <f t="shared" si="423"/>
        <v>0</v>
      </c>
      <c r="Q3168" s="77" t="b">
        <f t="shared" si="424"/>
        <v>0</v>
      </c>
      <c r="R3168" s="77">
        <f t="shared" si="425"/>
        <v>0</v>
      </c>
      <c r="T3168" s="77">
        <v>3157</v>
      </c>
    </row>
    <row r="3169" spans="1:20" s="5" customFormat="1" ht="22.5" outlineLevel="1">
      <c r="A3169" s="29" t="s">
        <v>5251</v>
      </c>
      <c r="B3169" s="606">
        <v>400</v>
      </c>
      <c r="C3169" s="617">
        <v>459</v>
      </c>
      <c r="D3169" s="30">
        <v>24</v>
      </c>
      <c r="E3169" s="31" t="s">
        <v>3996</v>
      </c>
      <c r="F3169" s="31" t="s">
        <v>3995</v>
      </c>
      <c r="G3169" s="904">
        <v>1</v>
      </c>
      <c r="H3169" s="32" t="s">
        <v>3975</v>
      </c>
      <c r="I3169" s="530"/>
      <c r="J3169" s="159">
        <v>0</v>
      </c>
      <c r="K3169" s="58">
        <v>0</v>
      </c>
      <c r="L3169" s="199">
        <f t="shared" si="420"/>
        <v>0</v>
      </c>
      <c r="M3169" s="200">
        <f t="shared" si="421"/>
        <v>0</v>
      </c>
      <c r="O3169" s="77" t="b">
        <f t="shared" si="422"/>
        <v>0</v>
      </c>
      <c r="P3169" s="77" t="b">
        <f t="shared" si="423"/>
        <v>0</v>
      </c>
      <c r="Q3169" s="77" t="b">
        <f t="shared" si="424"/>
        <v>0</v>
      </c>
      <c r="R3169" s="77">
        <f t="shared" si="425"/>
        <v>0</v>
      </c>
      <c r="T3169" s="77">
        <v>3158</v>
      </c>
    </row>
    <row r="3170" spans="1:20" s="5" customFormat="1" outlineLevel="1">
      <c r="A3170" s="29" t="s">
        <v>5251</v>
      </c>
      <c r="B3170" s="606">
        <v>400</v>
      </c>
      <c r="C3170" s="617">
        <v>459</v>
      </c>
      <c r="D3170" s="30">
        <v>25</v>
      </c>
      <c r="E3170" s="31" t="s">
        <v>4000</v>
      </c>
      <c r="F3170" s="31" t="s">
        <v>3999</v>
      </c>
      <c r="G3170" s="904">
        <v>1</v>
      </c>
      <c r="H3170" s="32" t="s">
        <v>3975</v>
      </c>
      <c r="I3170" s="530"/>
      <c r="J3170" s="159">
        <v>0</v>
      </c>
      <c r="K3170" s="58">
        <v>0</v>
      </c>
      <c r="L3170" s="199">
        <f t="shared" si="420"/>
        <v>0</v>
      </c>
      <c r="M3170" s="200">
        <f t="shared" si="421"/>
        <v>0</v>
      </c>
      <c r="O3170" s="77" t="b">
        <f t="shared" si="422"/>
        <v>0</v>
      </c>
      <c r="P3170" s="77" t="b">
        <f t="shared" si="423"/>
        <v>0</v>
      </c>
      <c r="Q3170" s="77" t="b">
        <f t="shared" si="424"/>
        <v>0</v>
      </c>
      <c r="R3170" s="77">
        <f t="shared" si="425"/>
        <v>0</v>
      </c>
      <c r="T3170" s="77">
        <v>3159</v>
      </c>
    </row>
    <row r="3171" spans="1:20" s="5" customFormat="1" ht="22.5" outlineLevel="1">
      <c r="A3171" s="29" t="s">
        <v>5251</v>
      </c>
      <c r="B3171" s="606">
        <v>400</v>
      </c>
      <c r="C3171" s="617">
        <v>459</v>
      </c>
      <c r="D3171" s="37">
        <v>26</v>
      </c>
      <c r="E3171" s="31" t="s">
        <v>4109</v>
      </c>
      <c r="F3171" s="31" t="s">
        <v>4108</v>
      </c>
      <c r="G3171" s="904">
        <v>10</v>
      </c>
      <c r="H3171" s="32" t="s">
        <v>3551</v>
      </c>
      <c r="I3171" s="530"/>
      <c r="J3171" s="159">
        <v>0</v>
      </c>
      <c r="K3171" s="159">
        <v>0</v>
      </c>
      <c r="L3171" s="232">
        <f t="shared" si="420"/>
        <v>0</v>
      </c>
      <c r="M3171" s="200">
        <f t="shared" si="421"/>
        <v>0</v>
      </c>
      <c r="O3171" s="77" t="b">
        <f t="shared" si="422"/>
        <v>0</v>
      </c>
      <c r="P3171" s="77" t="b">
        <f t="shared" si="423"/>
        <v>0</v>
      </c>
      <c r="Q3171" s="77" t="b">
        <f t="shared" si="424"/>
        <v>0</v>
      </c>
      <c r="R3171" s="77">
        <f t="shared" si="425"/>
        <v>0</v>
      </c>
      <c r="T3171" s="77">
        <v>3160</v>
      </c>
    </row>
    <row r="3172" spans="1:20" s="5" customFormat="1" ht="22.5" outlineLevel="1">
      <c r="A3172" s="29" t="s">
        <v>5251</v>
      </c>
      <c r="B3172" s="606">
        <v>400</v>
      </c>
      <c r="C3172" s="617">
        <v>459</v>
      </c>
      <c r="D3172" s="37">
        <v>27</v>
      </c>
      <c r="E3172" s="31" t="s">
        <v>4111</v>
      </c>
      <c r="F3172" s="31" t="s">
        <v>4110</v>
      </c>
      <c r="G3172" s="904">
        <v>20</v>
      </c>
      <c r="H3172" s="32" t="s">
        <v>3551</v>
      </c>
      <c r="I3172" s="530"/>
      <c r="J3172" s="159">
        <v>0</v>
      </c>
      <c r="K3172" s="159">
        <v>0</v>
      </c>
      <c r="L3172" s="232">
        <f t="shared" si="420"/>
        <v>0</v>
      </c>
      <c r="M3172" s="200">
        <f t="shared" si="421"/>
        <v>0</v>
      </c>
      <c r="O3172" s="77" t="b">
        <f t="shared" si="422"/>
        <v>0</v>
      </c>
      <c r="P3172" s="77" t="b">
        <f t="shared" si="423"/>
        <v>0</v>
      </c>
      <c r="Q3172" s="77" t="b">
        <f t="shared" si="424"/>
        <v>0</v>
      </c>
      <c r="R3172" s="77">
        <f t="shared" si="425"/>
        <v>0</v>
      </c>
      <c r="T3172" s="77">
        <v>3161</v>
      </c>
    </row>
    <row r="3173" spans="1:20" s="5" customFormat="1" ht="22.5" outlineLevel="1">
      <c r="A3173" s="29" t="s">
        <v>5251</v>
      </c>
      <c r="B3173" s="606">
        <v>400</v>
      </c>
      <c r="C3173" s="617">
        <v>459</v>
      </c>
      <c r="D3173" s="37">
        <v>28</v>
      </c>
      <c r="E3173" s="31" t="s">
        <v>3919</v>
      </c>
      <c r="F3173" s="31" t="s">
        <v>4112</v>
      </c>
      <c r="G3173" s="904">
        <v>1</v>
      </c>
      <c r="H3173" s="32" t="s">
        <v>3975</v>
      </c>
      <c r="I3173" s="530"/>
      <c r="J3173" s="159">
        <v>0</v>
      </c>
      <c r="K3173" s="159">
        <v>0</v>
      </c>
      <c r="L3173" s="232">
        <f t="shared" si="420"/>
        <v>0</v>
      </c>
      <c r="M3173" s="200">
        <f t="shared" si="421"/>
        <v>0</v>
      </c>
      <c r="O3173" s="77" t="b">
        <f t="shared" si="422"/>
        <v>0</v>
      </c>
      <c r="P3173" s="77" t="b">
        <f t="shared" si="423"/>
        <v>0</v>
      </c>
      <c r="Q3173" s="77" t="b">
        <f t="shared" si="424"/>
        <v>0</v>
      </c>
      <c r="R3173" s="77">
        <f t="shared" si="425"/>
        <v>0</v>
      </c>
      <c r="T3173" s="77">
        <v>3162</v>
      </c>
    </row>
    <row r="3174" spans="1:20" s="5" customFormat="1" outlineLevel="1">
      <c r="A3174" s="29" t="s">
        <v>5251</v>
      </c>
      <c r="B3174" s="606">
        <v>400</v>
      </c>
      <c r="C3174" s="617">
        <v>459</v>
      </c>
      <c r="D3174" s="37">
        <v>29</v>
      </c>
      <c r="E3174" s="31" t="s">
        <v>4007</v>
      </c>
      <c r="F3174" s="31" t="s">
        <v>4006</v>
      </c>
      <c r="G3174" s="904">
        <v>1</v>
      </c>
      <c r="H3174" s="32" t="s">
        <v>3975</v>
      </c>
      <c r="I3174" s="530"/>
      <c r="J3174" s="159">
        <v>0</v>
      </c>
      <c r="K3174" s="159">
        <v>0</v>
      </c>
      <c r="L3174" s="232">
        <f t="shared" si="420"/>
        <v>0</v>
      </c>
      <c r="M3174" s="200">
        <f t="shared" si="421"/>
        <v>0</v>
      </c>
      <c r="O3174" s="77" t="b">
        <f t="shared" si="422"/>
        <v>0</v>
      </c>
      <c r="P3174" s="77" t="b">
        <f t="shared" si="423"/>
        <v>0</v>
      </c>
      <c r="Q3174" s="77" t="b">
        <f t="shared" si="424"/>
        <v>0</v>
      </c>
      <c r="R3174" s="77">
        <f t="shared" si="425"/>
        <v>0</v>
      </c>
      <c r="T3174" s="77">
        <v>3163</v>
      </c>
    </row>
    <row r="3175" spans="1:20" s="5" customFormat="1" outlineLevel="1">
      <c r="A3175" s="29" t="s">
        <v>5251</v>
      </c>
      <c r="B3175" s="606">
        <v>400</v>
      </c>
      <c r="C3175" s="617">
        <v>459</v>
      </c>
      <c r="D3175" s="37">
        <v>30</v>
      </c>
      <c r="E3175" s="31" t="s">
        <v>4011</v>
      </c>
      <c r="F3175" s="31" t="s">
        <v>4010</v>
      </c>
      <c r="G3175" s="904">
        <v>1</v>
      </c>
      <c r="H3175" s="32" t="s">
        <v>3975</v>
      </c>
      <c r="I3175" s="530"/>
      <c r="J3175" s="159">
        <v>0</v>
      </c>
      <c r="K3175" s="159">
        <v>0</v>
      </c>
      <c r="L3175" s="232">
        <f t="shared" si="420"/>
        <v>0</v>
      </c>
      <c r="M3175" s="200">
        <f t="shared" si="421"/>
        <v>0</v>
      </c>
      <c r="O3175" s="77" t="b">
        <f t="shared" si="422"/>
        <v>0</v>
      </c>
      <c r="P3175" s="77" t="b">
        <f t="shared" si="423"/>
        <v>0</v>
      </c>
      <c r="Q3175" s="77" t="b">
        <f t="shared" si="424"/>
        <v>0</v>
      </c>
      <c r="R3175" s="77">
        <f t="shared" si="425"/>
        <v>0</v>
      </c>
      <c r="T3175" s="77">
        <v>3164</v>
      </c>
    </row>
    <row r="3176" spans="1:20" s="5" customFormat="1" outlineLevel="1">
      <c r="A3176" s="29" t="s">
        <v>5251</v>
      </c>
      <c r="B3176" s="606">
        <v>400</v>
      </c>
      <c r="C3176" s="617">
        <v>459</v>
      </c>
      <c r="D3176" s="37">
        <v>31</v>
      </c>
      <c r="E3176" s="31" t="s">
        <v>4013</v>
      </c>
      <c r="F3176" s="31" t="s">
        <v>4012</v>
      </c>
      <c r="G3176" s="904">
        <v>1</v>
      </c>
      <c r="H3176" s="32" t="s">
        <v>3975</v>
      </c>
      <c r="I3176" s="530"/>
      <c r="J3176" s="159">
        <v>0</v>
      </c>
      <c r="K3176" s="159">
        <v>0</v>
      </c>
      <c r="L3176" s="232">
        <f t="shared" si="420"/>
        <v>0</v>
      </c>
      <c r="M3176" s="200">
        <f t="shared" si="421"/>
        <v>0</v>
      </c>
      <c r="O3176" s="77" t="b">
        <f t="shared" si="422"/>
        <v>0</v>
      </c>
      <c r="P3176" s="77" t="b">
        <f t="shared" si="423"/>
        <v>0</v>
      </c>
      <c r="Q3176" s="77" t="b">
        <f t="shared" si="424"/>
        <v>0</v>
      </c>
      <c r="R3176" s="77">
        <f t="shared" si="425"/>
        <v>0</v>
      </c>
      <c r="T3176" s="77">
        <v>3165</v>
      </c>
    </row>
    <row r="3177" spans="1:20" s="5" customFormat="1" ht="90.75" outlineLevel="1" thickBot="1">
      <c r="A3177" s="29" t="s">
        <v>5251</v>
      </c>
      <c r="B3177" s="606">
        <v>400</v>
      </c>
      <c r="C3177" s="607">
        <v>459</v>
      </c>
      <c r="D3177" s="549">
        <v>32</v>
      </c>
      <c r="E3177" s="31" t="s">
        <v>4015</v>
      </c>
      <c r="F3177" s="31" t="s">
        <v>4014</v>
      </c>
      <c r="G3177" s="904">
        <v>1</v>
      </c>
      <c r="H3177" s="32" t="s">
        <v>3975</v>
      </c>
      <c r="I3177" s="530"/>
      <c r="J3177" s="159">
        <v>0</v>
      </c>
      <c r="K3177" s="159">
        <v>0</v>
      </c>
      <c r="L3177" s="232">
        <f t="shared" ref="L3177" si="426">J3177+K3177</f>
        <v>0</v>
      </c>
      <c r="M3177" s="200">
        <f t="shared" ref="M3177" si="427">L3177*(G3177+I3177)</f>
        <v>0</v>
      </c>
      <c r="O3177" s="77" t="b">
        <f t="shared" si="422"/>
        <v>0</v>
      </c>
      <c r="P3177" s="77" t="b">
        <f t="shared" si="423"/>
        <v>0</v>
      </c>
      <c r="Q3177" s="77" t="b">
        <f t="shared" si="424"/>
        <v>0</v>
      </c>
      <c r="R3177" s="77">
        <f t="shared" si="425"/>
        <v>0</v>
      </c>
      <c r="T3177" s="77">
        <v>3166</v>
      </c>
    </row>
    <row r="3178" spans="1:20" s="5" customFormat="1" ht="13.5" outlineLevel="1" thickBot="1">
      <c r="A3178" s="40"/>
      <c r="B3178" s="622">
        <v>400</v>
      </c>
      <c r="C3178" s="623">
        <v>459</v>
      </c>
      <c r="D3178" s="434"/>
      <c r="E3178" s="91" t="s">
        <v>208</v>
      </c>
      <c r="F3178" s="91" t="s">
        <v>207</v>
      </c>
      <c r="G3178" s="915"/>
      <c r="H3178" s="294"/>
      <c r="I3178" s="531"/>
      <c r="J3178" s="95"/>
      <c r="K3178" s="95"/>
      <c r="L3178" s="213"/>
      <c r="M3178" s="226">
        <f>SUM(M3146:M3177)</f>
        <v>0</v>
      </c>
      <c r="O3178" s="77" t="b">
        <f t="shared" si="422"/>
        <v>1</v>
      </c>
      <c r="P3178" s="77" t="b">
        <f t="shared" si="423"/>
        <v>1</v>
      </c>
      <c r="Q3178" s="77" t="b">
        <f t="shared" si="424"/>
        <v>0</v>
      </c>
      <c r="R3178" s="77" t="str">
        <f t="shared" si="425"/>
        <v>!!!</v>
      </c>
      <c r="T3178" s="77">
        <v>3167</v>
      </c>
    </row>
    <row r="3179" spans="1:20" ht="34.9" customHeight="1" thickBot="1">
      <c r="A3179" s="373"/>
      <c r="B3179" s="601">
        <v>400</v>
      </c>
      <c r="C3179" s="602">
        <v>460</v>
      </c>
      <c r="D3179" s="431"/>
      <c r="E3179" s="21" t="s">
        <v>3</v>
      </c>
      <c r="F3179" s="21" t="s">
        <v>4483</v>
      </c>
      <c r="G3179" s="900"/>
      <c r="H3179" s="292"/>
      <c r="I3179" s="311"/>
      <c r="J3179" s="95"/>
      <c r="K3179" s="23"/>
      <c r="L3179" s="23"/>
      <c r="M3179" s="191">
        <f>SUMIF(D3181:D3184,"&gt;0",M3181:M3184)</f>
        <v>0</v>
      </c>
      <c r="O3179" s="77" t="b">
        <f t="shared" si="422"/>
        <v>1</v>
      </c>
      <c r="P3179" s="77" t="b">
        <f t="shared" si="423"/>
        <v>1</v>
      </c>
      <c r="Q3179" s="77" t="b">
        <f t="shared" si="424"/>
        <v>0</v>
      </c>
      <c r="R3179" s="77" t="str">
        <f t="shared" si="425"/>
        <v>!!!</v>
      </c>
      <c r="T3179" s="77">
        <v>3168</v>
      </c>
    </row>
    <row r="3180" spans="1:20" ht="16.5" outlineLevel="1" thickBot="1">
      <c r="A3180" s="24"/>
      <c r="B3180" s="603"/>
      <c r="C3180" s="604"/>
      <c r="D3180" s="555"/>
      <c r="E3180" s="25" t="s">
        <v>48</v>
      </c>
      <c r="F3180" s="26" t="s">
        <v>47</v>
      </c>
      <c r="G3180" s="916"/>
      <c r="H3180" s="130"/>
      <c r="I3180" s="312"/>
      <c r="J3180" s="131"/>
      <c r="K3180" s="27"/>
      <c r="L3180" s="27"/>
      <c r="M3180" s="28"/>
      <c r="O3180" s="77" t="b">
        <f t="shared" si="422"/>
        <v>1</v>
      </c>
      <c r="P3180" s="77" t="b">
        <f t="shared" si="423"/>
        <v>1</v>
      </c>
      <c r="Q3180" s="77" t="b">
        <f t="shared" si="424"/>
        <v>1</v>
      </c>
      <c r="R3180" s="77">
        <f t="shared" si="425"/>
        <v>0</v>
      </c>
      <c r="T3180" s="77">
        <v>3169</v>
      </c>
    </row>
    <row r="3181" spans="1:20" ht="15.75" outlineLevel="1" thickBot="1">
      <c r="A3181" s="576"/>
      <c r="B3181" s="601">
        <v>400</v>
      </c>
      <c r="C3181" s="602">
        <v>461</v>
      </c>
      <c r="D3181" s="556"/>
      <c r="E3181" s="1" t="s">
        <v>4484</v>
      </c>
      <c r="F3181" s="1" t="s">
        <v>4485</v>
      </c>
      <c r="G3181" s="902"/>
      <c r="H3181" s="293"/>
      <c r="I3181" s="313"/>
      <c r="J3181" s="298"/>
      <c r="K3181" s="2"/>
      <c r="L3181" s="3"/>
      <c r="M3181" s="4"/>
      <c r="O3181" s="77" t="b">
        <f t="shared" si="422"/>
        <v>1</v>
      </c>
      <c r="P3181" s="77" t="b">
        <f t="shared" si="423"/>
        <v>1</v>
      </c>
      <c r="Q3181" s="77" t="b">
        <f t="shared" si="424"/>
        <v>1</v>
      </c>
      <c r="R3181" s="77">
        <f t="shared" si="425"/>
        <v>0</v>
      </c>
      <c r="T3181" s="77">
        <v>3170</v>
      </c>
    </row>
    <row r="3182" spans="1:20" ht="56.25" outlineLevel="1">
      <c r="A3182" s="29" t="s">
        <v>5251</v>
      </c>
      <c r="B3182" s="606">
        <v>400</v>
      </c>
      <c r="C3182" s="616">
        <v>461</v>
      </c>
      <c r="D3182" s="30">
        <v>1</v>
      </c>
      <c r="E3182" s="42" t="s">
        <v>5320</v>
      </c>
      <c r="F3182" s="42" t="s">
        <v>5319</v>
      </c>
      <c r="G3182" s="904">
        <v>1</v>
      </c>
      <c r="H3182" s="32" t="s">
        <v>3551</v>
      </c>
      <c r="I3182" s="315"/>
      <c r="J3182" s="159">
        <v>0</v>
      </c>
      <c r="K3182" s="58">
        <v>0</v>
      </c>
      <c r="L3182" s="199">
        <f>J3182+K3182</f>
        <v>0</v>
      </c>
      <c r="M3182" s="200">
        <f>L3182*(G3182+I3182)</f>
        <v>0</v>
      </c>
      <c r="O3182" s="77" t="b">
        <f t="shared" si="422"/>
        <v>0</v>
      </c>
      <c r="P3182" s="77" t="b">
        <f t="shared" si="423"/>
        <v>0</v>
      </c>
      <c r="Q3182" s="77" t="b">
        <f t="shared" si="424"/>
        <v>0</v>
      </c>
      <c r="R3182" s="77">
        <f t="shared" si="425"/>
        <v>0</v>
      </c>
      <c r="T3182" s="77">
        <v>3171</v>
      </c>
    </row>
    <row r="3183" spans="1:20" ht="13.5" outlineLevel="1" thickBot="1">
      <c r="A3183" s="29"/>
      <c r="B3183" s="613"/>
      <c r="C3183" s="617"/>
      <c r="D3183" s="37"/>
      <c r="E3183" s="464"/>
      <c r="F3183" s="464"/>
      <c r="G3183" s="906"/>
      <c r="H3183" s="39"/>
      <c r="I3183" s="315"/>
      <c r="J3183" s="159"/>
      <c r="K3183" s="159"/>
      <c r="L3183" s="159"/>
      <c r="M3183" s="522" t="s">
        <v>5175</v>
      </c>
      <c r="O3183" s="77" t="b">
        <f t="shared" si="422"/>
        <v>1</v>
      </c>
      <c r="P3183" s="77" t="b">
        <f t="shared" si="423"/>
        <v>1</v>
      </c>
      <c r="Q3183" s="77" t="b">
        <f t="shared" si="424"/>
        <v>0</v>
      </c>
      <c r="R3183" s="77" t="str">
        <f t="shared" si="425"/>
        <v>!!!</v>
      </c>
      <c r="T3183" s="77">
        <v>3172</v>
      </c>
    </row>
    <row r="3184" spans="1:20" ht="13.5" outlineLevel="1" thickBot="1">
      <c r="A3184" s="33"/>
      <c r="B3184" s="609">
        <v>400</v>
      </c>
      <c r="C3184" s="625">
        <v>461</v>
      </c>
      <c r="D3184" s="431"/>
      <c r="E3184" s="60" t="s">
        <v>207</v>
      </c>
      <c r="F3184" s="60" t="s">
        <v>208</v>
      </c>
      <c r="G3184" s="905"/>
      <c r="H3184" s="294"/>
      <c r="I3184" s="452"/>
      <c r="J3184" s="95"/>
      <c r="K3184" s="23"/>
      <c r="L3184" s="23"/>
      <c r="M3184" s="203">
        <f>SUM(M3182:M3183)</f>
        <v>0</v>
      </c>
      <c r="O3184" s="77" t="b">
        <f t="shared" si="422"/>
        <v>1</v>
      </c>
      <c r="P3184" s="77" t="b">
        <f t="shared" si="423"/>
        <v>1</v>
      </c>
      <c r="Q3184" s="77" t="b">
        <f t="shared" si="424"/>
        <v>0</v>
      </c>
      <c r="R3184" s="77" t="str">
        <f t="shared" si="425"/>
        <v>!!!</v>
      </c>
      <c r="T3184" s="77">
        <v>3173</v>
      </c>
    </row>
    <row r="3185" spans="1:20" ht="34.9" customHeight="1" thickBot="1">
      <c r="A3185" s="373"/>
      <c r="B3185" s="601">
        <v>400</v>
      </c>
      <c r="C3185" s="602">
        <v>480</v>
      </c>
      <c r="D3185" s="431"/>
      <c r="E3185" s="21" t="s">
        <v>5248</v>
      </c>
      <c r="F3185" s="21" t="s">
        <v>228</v>
      </c>
      <c r="G3185" s="900"/>
      <c r="H3185" s="292"/>
      <c r="I3185" s="311"/>
      <c r="J3185" s="95"/>
      <c r="K3185" s="23"/>
      <c r="L3185" s="23"/>
      <c r="M3185" s="191">
        <f>SUMIF(D3187:D3314,"&gt;0",M3187:M3314)</f>
        <v>0</v>
      </c>
      <c r="O3185" s="77" t="b">
        <f t="shared" si="422"/>
        <v>1</v>
      </c>
      <c r="P3185" s="77" t="b">
        <f t="shared" si="423"/>
        <v>1</v>
      </c>
      <c r="Q3185" s="77" t="b">
        <f t="shared" si="424"/>
        <v>0</v>
      </c>
      <c r="R3185" s="77" t="str">
        <f t="shared" si="425"/>
        <v>!!!</v>
      </c>
      <c r="T3185" s="77">
        <v>3174</v>
      </c>
    </row>
    <row r="3186" spans="1:20" s="5" customFormat="1" ht="16.5" outlineLevel="1" thickBot="1">
      <c r="A3186" s="45"/>
      <c r="B3186" s="612"/>
      <c r="C3186" s="642"/>
      <c r="D3186" s="569"/>
      <c r="E3186" s="128" t="s">
        <v>48</v>
      </c>
      <c r="F3186" s="129" t="s">
        <v>47</v>
      </c>
      <c r="G3186" s="942"/>
      <c r="H3186" s="130"/>
      <c r="I3186" s="312"/>
      <c r="J3186" s="131"/>
      <c r="K3186" s="131"/>
      <c r="L3186" s="131"/>
      <c r="M3186" s="46"/>
      <c r="O3186" s="77" t="b">
        <f t="shared" si="422"/>
        <v>1</v>
      </c>
      <c r="P3186" s="77" t="b">
        <f t="shared" si="423"/>
        <v>1</v>
      </c>
      <c r="Q3186" s="77" t="b">
        <f t="shared" si="424"/>
        <v>1</v>
      </c>
      <c r="R3186" s="77">
        <f t="shared" si="425"/>
        <v>0</v>
      </c>
      <c r="T3186" s="77">
        <v>3175</v>
      </c>
    </row>
    <row r="3187" spans="1:20" s="5" customFormat="1" ht="15.75" outlineLevel="1" thickBot="1">
      <c r="A3187" s="581"/>
      <c r="B3187" s="631">
        <v>400</v>
      </c>
      <c r="C3187" s="632">
        <v>481</v>
      </c>
      <c r="D3187" s="566"/>
      <c r="E3187" s="99" t="s">
        <v>4784</v>
      </c>
      <c r="F3187" s="99" t="s">
        <v>4785</v>
      </c>
      <c r="G3187" s="917"/>
      <c r="H3187" s="100"/>
      <c r="I3187" s="334"/>
      <c r="J3187" s="299"/>
      <c r="K3187" s="101"/>
      <c r="L3187" s="102"/>
      <c r="M3187" s="103"/>
      <c r="O3187" s="77" t="b">
        <f t="shared" si="422"/>
        <v>1</v>
      </c>
      <c r="P3187" s="77" t="b">
        <f t="shared" si="423"/>
        <v>1</v>
      </c>
      <c r="Q3187" s="77" t="b">
        <f t="shared" si="424"/>
        <v>1</v>
      </c>
      <c r="R3187" s="77">
        <f t="shared" si="425"/>
        <v>0</v>
      </c>
      <c r="T3187" s="77">
        <v>3176</v>
      </c>
    </row>
    <row r="3188" spans="1:20" s="5" customFormat="1" ht="140.25" outlineLevel="1">
      <c r="A3188" s="29"/>
      <c r="B3188" s="606">
        <v>400</v>
      </c>
      <c r="C3188" s="616">
        <v>481</v>
      </c>
      <c r="D3188" s="549"/>
      <c r="E3188" s="711" t="s">
        <v>4786</v>
      </c>
      <c r="F3188" s="711" t="s">
        <v>4787</v>
      </c>
      <c r="G3188" s="904"/>
      <c r="H3188" s="32"/>
      <c r="I3188" s="315"/>
      <c r="J3188" s="159"/>
      <c r="K3188" s="58"/>
      <c r="L3188" s="199"/>
      <c r="M3188" s="200"/>
      <c r="O3188" s="77" t="b">
        <f t="shared" si="422"/>
        <v>1</v>
      </c>
      <c r="P3188" s="77" t="b">
        <f t="shared" si="423"/>
        <v>1</v>
      </c>
      <c r="Q3188" s="77" t="b">
        <f t="shared" si="424"/>
        <v>1</v>
      </c>
      <c r="R3188" s="77">
        <f t="shared" si="425"/>
        <v>0</v>
      </c>
      <c r="T3188" s="77">
        <v>3177</v>
      </c>
    </row>
    <row r="3189" spans="1:20" s="5" customFormat="1" ht="178.5" outlineLevel="1">
      <c r="A3189" s="29"/>
      <c r="B3189" s="606">
        <v>400</v>
      </c>
      <c r="C3189" s="616">
        <v>481</v>
      </c>
      <c r="D3189" s="549">
        <v>1</v>
      </c>
      <c r="E3189" s="711" t="s">
        <v>4788</v>
      </c>
      <c r="F3189" s="711" t="s">
        <v>4789</v>
      </c>
      <c r="G3189" s="904">
        <v>23</v>
      </c>
      <c r="H3189" s="32" t="s">
        <v>3551</v>
      </c>
      <c r="I3189" s="315"/>
      <c r="J3189" s="159">
        <v>0</v>
      </c>
      <c r="K3189" s="58">
        <v>0</v>
      </c>
      <c r="L3189" s="199">
        <f t="shared" ref="L3189:L3213" si="428">J3189+K3189</f>
        <v>0</v>
      </c>
      <c r="M3189" s="200">
        <f t="shared" ref="M3189:M3213" si="429">L3189*(G3189+I3189)</f>
        <v>0</v>
      </c>
      <c r="O3189" s="77" t="b">
        <f t="shared" si="422"/>
        <v>0</v>
      </c>
      <c r="P3189" s="77" t="b">
        <f t="shared" si="423"/>
        <v>0</v>
      </c>
      <c r="Q3189" s="77" t="b">
        <f t="shared" si="424"/>
        <v>0</v>
      </c>
      <c r="R3189" s="77">
        <f t="shared" si="425"/>
        <v>0</v>
      </c>
      <c r="T3189" s="77">
        <v>3178</v>
      </c>
    </row>
    <row r="3190" spans="1:20" s="5" customFormat="1" ht="229.5" outlineLevel="1">
      <c r="A3190" s="29"/>
      <c r="B3190" s="606">
        <v>400</v>
      </c>
      <c r="C3190" s="616">
        <v>481</v>
      </c>
      <c r="D3190" s="549">
        <v>2</v>
      </c>
      <c r="E3190" s="711" t="s">
        <v>4790</v>
      </c>
      <c r="F3190" s="711" t="s">
        <v>4791</v>
      </c>
      <c r="G3190" s="904">
        <v>32</v>
      </c>
      <c r="H3190" s="32" t="s">
        <v>3551</v>
      </c>
      <c r="I3190" s="315"/>
      <c r="J3190" s="159">
        <v>0</v>
      </c>
      <c r="K3190" s="58">
        <v>0</v>
      </c>
      <c r="L3190" s="199">
        <f t="shared" si="428"/>
        <v>0</v>
      </c>
      <c r="M3190" s="200">
        <f t="shared" si="429"/>
        <v>0</v>
      </c>
      <c r="O3190" s="77" t="b">
        <f t="shared" si="422"/>
        <v>0</v>
      </c>
      <c r="P3190" s="77" t="b">
        <f t="shared" si="423"/>
        <v>0</v>
      </c>
      <c r="Q3190" s="77" t="b">
        <f t="shared" si="424"/>
        <v>0</v>
      </c>
      <c r="R3190" s="77">
        <f t="shared" si="425"/>
        <v>0</v>
      </c>
      <c r="T3190" s="77">
        <v>3179</v>
      </c>
    </row>
    <row r="3191" spans="1:20" s="5" customFormat="1" ht="280.5" outlineLevel="1">
      <c r="A3191" s="29"/>
      <c r="B3191" s="606">
        <v>400</v>
      </c>
      <c r="C3191" s="616">
        <v>481</v>
      </c>
      <c r="D3191" s="549">
        <v>3</v>
      </c>
      <c r="E3191" s="711" t="s">
        <v>4792</v>
      </c>
      <c r="F3191" s="711" t="s">
        <v>4793</v>
      </c>
      <c r="G3191" s="904">
        <v>36</v>
      </c>
      <c r="H3191" s="32" t="s">
        <v>3551</v>
      </c>
      <c r="I3191" s="315"/>
      <c r="J3191" s="159">
        <v>0</v>
      </c>
      <c r="K3191" s="58">
        <v>0</v>
      </c>
      <c r="L3191" s="199">
        <f t="shared" si="428"/>
        <v>0</v>
      </c>
      <c r="M3191" s="200">
        <f t="shared" si="429"/>
        <v>0</v>
      </c>
      <c r="O3191" s="77" t="b">
        <f t="shared" si="422"/>
        <v>0</v>
      </c>
      <c r="P3191" s="77" t="b">
        <f t="shared" si="423"/>
        <v>0</v>
      </c>
      <c r="Q3191" s="77" t="b">
        <f t="shared" si="424"/>
        <v>0</v>
      </c>
      <c r="R3191" s="77">
        <f t="shared" si="425"/>
        <v>0</v>
      </c>
      <c r="T3191" s="77">
        <v>3180</v>
      </c>
    </row>
    <row r="3192" spans="1:20" s="5" customFormat="1" ht="204" outlineLevel="1">
      <c r="A3192" s="29"/>
      <c r="B3192" s="606">
        <v>400</v>
      </c>
      <c r="C3192" s="616">
        <v>481</v>
      </c>
      <c r="D3192" s="549">
        <v>4</v>
      </c>
      <c r="E3192" s="711" t="s">
        <v>4794</v>
      </c>
      <c r="F3192" s="711" t="s">
        <v>4795</v>
      </c>
      <c r="G3192" s="904">
        <v>20</v>
      </c>
      <c r="H3192" s="32" t="s">
        <v>3551</v>
      </c>
      <c r="I3192" s="315"/>
      <c r="J3192" s="159">
        <v>0</v>
      </c>
      <c r="K3192" s="58">
        <v>0</v>
      </c>
      <c r="L3192" s="199">
        <f t="shared" si="428"/>
        <v>0</v>
      </c>
      <c r="M3192" s="200">
        <f t="shared" si="429"/>
        <v>0</v>
      </c>
      <c r="O3192" s="77" t="b">
        <f t="shared" si="422"/>
        <v>0</v>
      </c>
      <c r="P3192" s="77" t="b">
        <f t="shared" si="423"/>
        <v>0</v>
      </c>
      <c r="Q3192" s="77" t="b">
        <f t="shared" si="424"/>
        <v>0</v>
      </c>
      <c r="R3192" s="77">
        <f t="shared" si="425"/>
        <v>0</v>
      </c>
      <c r="T3192" s="77">
        <v>3181</v>
      </c>
    </row>
    <row r="3193" spans="1:20" s="5" customFormat="1" ht="242.25" outlineLevel="1">
      <c r="A3193" s="29"/>
      <c r="B3193" s="606">
        <v>400</v>
      </c>
      <c r="C3193" s="616">
        <v>481</v>
      </c>
      <c r="D3193" s="549">
        <v>5</v>
      </c>
      <c r="E3193" s="711" t="s">
        <v>4796</v>
      </c>
      <c r="F3193" s="711" t="s">
        <v>4797</v>
      </c>
      <c r="G3193" s="904">
        <v>7</v>
      </c>
      <c r="H3193" s="32" t="s">
        <v>3551</v>
      </c>
      <c r="I3193" s="315"/>
      <c r="J3193" s="159">
        <v>0</v>
      </c>
      <c r="K3193" s="58">
        <v>0</v>
      </c>
      <c r="L3193" s="199">
        <f t="shared" si="428"/>
        <v>0</v>
      </c>
      <c r="M3193" s="200">
        <f t="shared" si="429"/>
        <v>0</v>
      </c>
      <c r="O3193" s="77" t="b">
        <f t="shared" si="422"/>
        <v>0</v>
      </c>
      <c r="P3193" s="77" t="b">
        <f t="shared" si="423"/>
        <v>0</v>
      </c>
      <c r="Q3193" s="77" t="b">
        <f t="shared" si="424"/>
        <v>0</v>
      </c>
      <c r="R3193" s="77">
        <f t="shared" si="425"/>
        <v>0</v>
      </c>
      <c r="T3193" s="77">
        <v>3182</v>
      </c>
    </row>
    <row r="3194" spans="1:20" s="5" customFormat="1" ht="204" outlineLevel="1">
      <c r="A3194" s="29"/>
      <c r="B3194" s="606">
        <v>400</v>
      </c>
      <c r="C3194" s="616">
        <v>481</v>
      </c>
      <c r="D3194" s="549">
        <v>6</v>
      </c>
      <c r="E3194" s="711" t="s">
        <v>4798</v>
      </c>
      <c r="F3194" s="711" t="s">
        <v>4799</v>
      </c>
      <c r="G3194" s="904">
        <v>1</v>
      </c>
      <c r="H3194" s="32" t="s">
        <v>3551</v>
      </c>
      <c r="I3194" s="315"/>
      <c r="J3194" s="159">
        <v>0</v>
      </c>
      <c r="K3194" s="58">
        <v>0</v>
      </c>
      <c r="L3194" s="199">
        <f t="shared" si="428"/>
        <v>0</v>
      </c>
      <c r="M3194" s="200">
        <f t="shared" si="429"/>
        <v>0</v>
      </c>
      <c r="O3194" s="77" t="b">
        <f t="shared" si="422"/>
        <v>0</v>
      </c>
      <c r="P3194" s="77" t="b">
        <f t="shared" si="423"/>
        <v>0</v>
      </c>
      <c r="Q3194" s="77" t="b">
        <f t="shared" si="424"/>
        <v>0</v>
      </c>
      <c r="R3194" s="77">
        <f t="shared" si="425"/>
        <v>0</v>
      </c>
      <c r="T3194" s="77">
        <v>3183</v>
      </c>
    </row>
    <row r="3195" spans="1:20" s="5" customFormat="1" ht="204" outlineLevel="1">
      <c r="A3195" s="29"/>
      <c r="B3195" s="606">
        <v>400</v>
      </c>
      <c r="C3195" s="616">
        <v>481</v>
      </c>
      <c r="D3195" s="549">
        <v>7</v>
      </c>
      <c r="E3195" s="711" t="s">
        <v>4800</v>
      </c>
      <c r="F3195" s="711" t="s">
        <v>4801</v>
      </c>
      <c r="G3195" s="904">
        <v>19</v>
      </c>
      <c r="H3195" s="32" t="s">
        <v>3551</v>
      </c>
      <c r="I3195" s="315"/>
      <c r="J3195" s="159">
        <v>0</v>
      </c>
      <c r="K3195" s="58">
        <v>0</v>
      </c>
      <c r="L3195" s="199">
        <f t="shared" si="428"/>
        <v>0</v>
      </c>
      <c r="M3195" s="200">
        <f t="shared" si="429"/>
        <v>0</v>
      </c>
      <c r="O3195" s="77" t="b">
        <f t="shared" si="422"/>
        <v>0</v>
      </c>
      <c r="P3195" s="77" t="b">
        <f t="shared" si="423"/>
        <v>0</v>
      </c>
      <c r="Q3195" s="77" t="b">
        <f t="shared" si="424"/>
        <v>0</v>
      </c>
      <c r="R3195" s="77">
        <f t="shared" si="425"/>
        <v>0</v>
      </c>
      <c r="T3195" s="77">
        <v>3184</v>
      </c>
    </row>
    <row r="3196" spans="1:20" s="5" customFormat="1" ht="165.75" outlineLevel="1">
      <c r="A3196" s="29"/>
      <c r="B3196" s="606">
        <v>400</v>
      </c>
      <c r="C3196" s="616">
        <v>481</v>
      </c>
      <c r="D3196" s="549">
        <v>8</v>
      </c>
      <c r="E3196" s="711" t="s">
        <v>4802</v>
      </c>
      <c r="F3196" s="711" t="s">
        <v>4803</v>
      </c>
      <c r="G3196" s="904">
        <v>14</v>
      </c>
      <c r="H3196" s="32" t="s">
        <v>3551</v>
      </c>
      <c r="I3196" s="315"/>
      <c r="J3196" s="159">
        <v>0</v>
      </c>
      <c r="K3196" s="58">
        <v>0</v>
      </c>
      <c r="L3196" s="199">
        <f t="shared" si="428"/>
        <v>0</v>
      </c>
      <c r="M3196" s="200">
        <f t="shared" si="429"/>
        <v>0</v>
      </c>
      <c r="O3196" s="77" t="b">
        <f t="shared" si="422"/>
        <v>0</v>
      </c>
      <c r="P3196" s="77" t="b">
        <f t="shared" si="423"/>
        <v>0</v>
      </c>
      <c r="Q3196" s="77" t="b">
        <f t="shared" si="424"/>
        <v>0</v>
      </c>
      <c r="R3196" s="77">
        <f t="shared" si="425"/>
        <v>0</v>
      </c>
      <c r="T3196" s="77">
        <v>3185</v>
      </c>
    </row>
    <row r="3197" spans="1:20" s="5" customFormat="1" ht="229.5" outlineLevel="1">
      <c r="A3197" s="29"/>
      <c r="B3197" s="606">
        <v>400</v>
      </c>
      <c r="C3197" s="616">
        <v>481</v>
      </c>
      <c r="D3197" s="549">
        <v>9</v>
      </c>
      <c r="E3197" s="711" t="s">
        <v>4804</v>
      </c>
      <c r="F3197" s="711" t="s">
        <v>4805</v>
      </c>
      <c r="G3197" s="904">
        <v>12</v>
      </c>
      <c r="H3197" s="32" t="s">
        <v>3551</v>
      </c>
      <c r="I3197" s="315"/>
      <c r="J3197" s="159">
        <v>0</v>
      </c>
      <c r="K3197" s="58">
        <v>0</v>
      </c>
      <c r="L3197" s="199">
        <f t="shared" si="428"/>
        <v>0</v>
      </c>
      <c r="M3197" s="200">
        <f t="shared" si="429"/>
        <v>0</v>
      </c>
      <c r="O3197" s="77" t="b">
        <f t="shared" si="422"/>
        <v>0</v>
      </c>
      <c r="P3197" s="77" t="b">
        <f t="shared" si="423"/>
        <v>0</v>
      </c>
      <c r="Q3197" s="77" t="b">
        <f t="shared" si="424"/>
        <v>0</v>
      </c>
      <c r="R3197" s="77">
        <f t="shared" si="425"/>
        <v>0</v>
      </c>
      <c r="T3197" s="77">
        <v>3186</v>
      </c>
    </row>
    <row r="3198" spans="1:20" s="5" customFormat="1" ht="153" outlineLevel="1">
      <c r="A3198" s="29"/>
      <c r="B3198" s="606">
        <v>400</v>
      </c>
      <c r="C3198" s="616">
        <v>481</v>
      </c>
      <c r="D3198" s="549">
        <v>10</v>
      </c>
      <c r="E3198" s="711" t="s">
        <v>4806</v>
      </c>
      <c r="F3198" s="711" t="s">
        <v>4807</v>
      </c>
      <c r="G3198" s="904">
        <v>5</v>
      </c>
      <c r="H3198" s="32" t="s">
        <v>3551</v>
      </c>
      <c r="I3198" s="315"/>
      <c r="J3198" s="159">
        <v>0</v>
      </c>
      <c r="K3198" s="58">
        <v>0</v>
      </c>
      <c r="L3198" s="199">
        <f t="shared" si="428"/>
        <v>0</v>
      </c>
      <c r="M3198" s="200">
        <f t="shared" si="429"/>
        <v>0</v>
      </c>
      <c r="O3198" s="77" t="b">
        <f t="shared" si="422"/>
        <v>0</v>
      </c>
      <c r="P3198" s="77" t="b">
        <f t="shared" si="423"/>
        <v>0</v>
      </c>
      <c r="Q3198" s="77" t="b">
        <f t="shared" si="424"/>
        <v>0</v>
      </c>
      <c r="R3198" s="77">
        <f t="shared" si="425"/>
        <v>0</v>
      </c>
      <c r="T3198" s="77">
        <v>3187</v>
      </c>
    </row>
    <row r="3199" spans="1:20" s="5" customFormat="1" ht="267.75" outlineLevel="1">
      <c r="A3199" s="29"/>
      <c r="B3199" s="606">
        <v>400</v>
      </c>
      <c r="C3199" s="616">
        <v>481</v>
      </c>
      <c r="D3199" s="549">
        <v>11</v>
      </c>
      <c r="E3199" s="711" t="s">
        <v>4808</v>
      </c>
      <c r="F3199" s="711" t="s">
        <v>4809</v>
      </c>
      <c r="G3199" s="904">
        <v>4</v>
      </c>
      <c r="H3199" s="32" t="s">
        <v>3551</v>
      </c>
      <c r="I3199" s="315"/>
      <c r="J3199" s="159">
        <v>0</v>
      </c>
      <c r="K3199" s="58">
        <v>0</v>
      </c>
      <c r="L3199" s="199">
        <f t="shared" si="428"/>
        <v>0</v>
      </c>
      <c r="M3199" s="200">
        <f t="shared" si="429"/>
        <v>0</v>
      </c>
      <c r="O3199" s="77" t="b">
        <f t="shared" si="422"/>
        <v>0</v>
      </c>
      <c r="P3199" s="77" t="b">
        <f t="shared" si="423"/>
        <v>0</v>
      </c>
      <c r="Q3199" s="77" t="b">
        <f t="shared" si="424"/>
        <v>0</v>
      </c>
      <c r="R3199" s="77">
        <f t="shared" si="425"/>
        <v>0</v>
      </c>
      <c r="T3199" s="77">
        <v>3188</v>
      </c>
    </row>
    <row r="3200" spans="1:20" s="5" customFormat="1" ht="191.25" outlineLevel="1">
      <c r="A3200" s="29"/>
      <c r="B3200" s="606">
        <v>400</v>
      </c>
      <c r="C3200" s="616">
        <v>481</v>
      </c>
      <c r="D3200" s="549">
        <v>12</v>
      </c>
      <c r="E3200" s="711" t="s">
        <v>4810</v>
      </c>
      <c r="F3200" s="711" t="s">
        <v>4811</v>
      </c>
      <c r="G3200" s="904">
        <v>6</v>
      </c>
      <c r="H3200" s="32" t="s">
        <v>3551</v>
      </c>
      <c r="I3200" s="315"/>
      <c r="J3200" s="159">
        <v>0</v>
      </c>
      <c r="K3200" s="58">
        <v>0</v>
      </c>
      <c r="L3200" s="199">
        <f t="shared" si="428"/>
        <v>0</v>
      </c>
      <c r="M3200" s="200">
        <f t="shared" si="429"/>
        <v>0</v>
      </c>
      <c r="O3200" s="77" t="b">
        <f t="shared" si="422"/>
        <v>0</v>
      </c>
      <c r="P3200" s="77" t="b">
        <f t="shared" si="423"/>
        <v>0</v>
      </c>
      <c r="Q3200" s="77" t="b">
        <f t="shared" si="424"/>
        <v>0</v>
      </c>
      <c r="R3200" s="77">
        <f t="shared" si="425"/>
        <v>0</v>
      </c>
      <c r="T3200" s="77">
        <v>3189</v>
      </c>
    </row>
    <row r="3201" spans="1:20" s="5" customFormat="1" ht="229.5" outlineLevel="1">
      <c r="A3201" s="29"/>
      <c r="B3201" s="606">
        <v>400</v>
      </c>
      <c r="C3201" s="616">
        <v>481</v>
      </c>
      <c r="D3201" s="549">
        <v>13</v>
      </c>
      <c r="E3201" s="711" t="s">
        <v>4812</v>
      </c>
      <c r="F3201" s="711" t="s">
        <v>4813</v>
      </c>
      <c r="G3201" s="904">
        <v>1</v>
      </c>
      <c r="H3201" s="32" t="s">
        <v>3551</v>
      </c>
      <c r="I3201" s="315"/>
      <c r="J3201" s="159">
        <v>0</v>
      </c>
      <c r="K3201" s="58">
        <v>0</v>
      </c>
      <c r="L3201" s="199">
        <f t="shared" si="428"/>
        <v>0</v>
      </c>
      <c r="M3201" s="200">
        <f t="shared" si="429"/>
        <v>0</v>
      </c>
      <c r="O3201" s="77" t="b">
        <f t="shared" si="422"/>
        <v>0</v>
      </c>
      <c r="P3201" s="77" t="b">
        <f t="shared" si="423"/>
        <v>0</v>
      </c>
      <c r="Q3201" s="77" t="b">
        <f t="shared" si="424"/>
        <v>0</v>
      </c>
      <c r="R3201" s="77">
        <f t="shared" si="425"/>
        <v>0</v>
      </c>
      <c r="T3201" s="77">
        <v>3190</v>
      </c>
    </row>
    <row r="3202" spans="1:20" s="5" customFormat="1" ht="204" outlineLevel="1">
      <c r="A3202" s="29"/>
      <c r="B3202" s="606">
        <v>400</v>
      </c>
      <c r="C3202" s="616">
        <v>481</v>
      </c>
      <c r="D3202" s="549">
        <v>14</v>
      </c>
      <c r="E3202" s="711" t="s">
        <v>4814</v>
      </c>
      <c r="F3202" s="711" t="s">
        <v>4815</v>
      </c>
      <c r="G3202" s="904">
        <v>25</v>
      </c>
      <c r="H3202" s="32" t="s">
        <v>3551</v>
      </c>
      <c r="I3202" s="315"/>
      <c r="J3202" s="159">
        <v>0</v>
      </c>
      <c r="K3202" s="58">
        <v>0</v>
      </c>
      <c r="L3202" s="199">
        <f t="shared" si="428"/>
        <v>0</v>
      </c>
      <c r="M3202" s="200">
        <f t="shared" si="429"/>
        <v>0</v>
      </c>
      <c r="O3202" s="77" t="b">
        <f t="shared" si="422"/>
        <v>0</v>
      </c>
      <c r="P3202" s="77" t="b">
        <f t="shared" si="423"/>
        <v>0</v>
      </c>
      <c r="Q3202" s="77" t="b">
        <f t="shared" si="424"/>
        <v>0</v>
      </c>
      <c r="R3202" s="77">
        <f t="shared" si="425"/>
        <v>0</v>
      </c>
      <c r="T3202" s="77">
        <v>3191</v>
      </c>
    </row>
    <row r="3203" spans="1:20" s="5" customFormat="1" ht="216.75" outlineLevel="1">
      <c r="A3203" s="29"/>
      <c r="B3203" s="606">
        <v>400</v>
      </c>
      <c r="C3203" s="616">
        <v>481</v>
      </c>
      <c r="D3203" s="549">
        <v>15</v>
      </c>
      <c r="E3203" s="711" t="s">
        <v>4816</v>
      </c>
      <c r="F3203" s="711" t="s">
        <v>4817</v>
      </c>
      <c r="G3203" s="904">
        <v>16</v>
      </c>
      <c r="H3203" s="32" t="s">
        <v>3551</v>
      </c>
      <c r="I3203" s="315"/>
      <c r="J3203" s="159">
        <v>0</v>
      </c>
      <c r="K3203" s="58">
        <v>0</v>
      </c>
      <c r="L3203" s="199">
        <f t="shared" si="428"/>
        <v>0</v>
      </c>
      <c r="M3203" s="200">
        <f t="shared" si="429"/>
        <v>0</v>
      </c>
      <c r="O3203" s="77" t="b">
        <f t="shared" si="422"/>
        <v>0</v>
      </c>
      <c r="P3203" s="77" t="b">
        <f t="shared" si="423"/>
        <v>0</v>
      </c>
      <c r="Q3203" s="77" t="b">
        <f t="shared" si="424"/>
        <v>0</v>
      </c>
      <c r="R3203" s="77">
        <f t="shared" si="425"/>
        <v>0</v>
      </c>
      <c r="T3203" s="77">
        <v>3192</v>
      </c>
    </row>
    <row r="3204" spans="1:20" s="5" customFormat="1" ht="178.5" outlineLevel="1">
      <c r="A3204" s="29"/>
      <c r="B3204" s="606">
        <v>400</v>
      </c>
      <c r="C3204" s="616">
        <v>481</v>
      </c>
      <c r="D3204" s="549">
        <v>16</v>
      </c>
      <c r="E3204" s="711" t="s">
        <v>4818</v>
      </c>
      <c r="F3204" s="711" t="s">
        <v>4819</v>
      </c>
      <c r="G3204" s="904">
        <v>2</v>
      </c>
      <c r="H3204" s="32" t="s">
        <v>3551</v>
      </c>
      <c r="I3204" s="315"/>
      <c r="J3204" s="159">
        <v>0</v>
      </c>
      <c r="K3204" s="58">
        <v>0</v>
      </c>
      <c r="L3204" s="199">
        <f t="shared" si="428"/>
        <v>0</v>
      </c>
      <c r="M3204" s="200">
        <f t="shared" si="429"/>
        <v>0</v>
      </c>
      <c r="O3204" s="77" t="b">
        <f t="shared" si="422"/>
        <v>0</v>
      </c>
      <c r="P3204" s="77" t="b">
        <f t="shared" si="423"/>
        <v>0</v>
      </c>
      <c r="Q3204" s="77" t="b">
        <f t="shared" si="424"/>
        <v>0</v>
      </c>
      <c r="R3204" s="77">
        <f t="shared" si="425"/>
        <v>0</v>
      </c>
      <c r="T3204" s="77">
        <v>3193</v>
      </c>
    </row>
    <row r="3205" spans="1:20" s="5" customFormat="1" ht="204" outlineLevel="1">
      <c r="A3205" s="29"/>
      <c r="B3205" s="606">
        <v>400</v>
      </c>
      <c r="C3205" s="616">
        <v>481</v>
      </c>
      <c r="D3205" s="549">
        <v>17</v>
      </c>
      <c r="E3205" s="711" t="s">
        <v>4820</v>
      </c>
      <c r="F3205" s="711" t="s">
        <v>4821</v>
      </c>
      <c r="G3205" s="904">
        <v>10</v>
      </c>
      <c r="H3205" s="32" t="s">
        <v>3551</v>
      </c>
      <c r="I3205" s="315"/>
      <c r="J3205" s="159">
        <v>0</v>
      </c>
      <c r="K3205" s="58">
        <v>0</v>
      </c>
      <c r="L3205" s="199">
        <f t="shared" si="428"/>
        <v>0</v>
      </c>
      <c r="M3205" s="200">
        <f t="shared" si="429"/>
        <v>0</v>
      </c>
      <c r="O3205" s="77" t="b">
        <f t="shared" si="422"/>
        <v>0</v>
      </c>
      <c r="P3205" s="77" t="b">
        <f t="shared" si="423"/>
        <v>0</v>
      </c>
      <c r="Q3205" s="77" t="b">
        <f t="shared" si="424"/>
        <v>0</v>
      </c>
      <c r="R3205" s="77">
        <f t="shared" si="425"/>
        <v>0</v>
      </c>
      <c r="T3205" s="77">
        <v>3194</v>
      </c>
    </row>
    <row r="3206" spans="1:20" s="5" customFormat="1" ht="267.75" outlineLevel="1">
      <c r="A3206" s="29"/>
      <c r="B3206" s="606">
        <v>400</v>
      </c>
      <c r="C3206" s="616">
        <v>481</v>
      </c>
      <c r="D3206" s="549">
        <v>18</v>
      </c>
      <c r="E3206" s="711" t="s">
        <v>4822</v>
      </c>
      <c r="F3206" s="711" t="s">
        <v>4823</v>
      </c>
      <c r="G3206" s="904">
        <v>23</v>
      </c>
      <c r="H3206" s="32" t="s">
        <v>3551</v>
      </c>
      <c r="I3206" s="315"/>
      <c r="J3206" s="159">
        <v>0</v>
      </c>
      <c r="K3206" s="58">
        <v>0</v>
      </c>
      <c r="L3206" s="199">
        <f t="shared" si="428"/>
        <v>0</v>
      </c>
      <c r="M3206" s="200">
        <f t="shared" si="429"/>
        <v>0</v>
      </c>
      <c r="O3206" s="77" t="b">
        <f t="shared" si="422"/>
        <v>0</v>
      </c>
      <c r="P3206" s="77" t="b">
        <f t="shared" si="423"/>
        <v>0</v>
      </c>
      <c r="Q3206" s="77" t="b">
        <f t="shared" si="424"/>
        <v>0</v>
      </c>
      <c r="R3206" s="77">
        <f t="shared" si="425"/>
        <v>0</v>
      </c>
      <c r="T3206" s="77">
        <v>3195</v>
      </c>
    </row>
    <row r="3207" spans="1:20" s="5" customFormat="1" ht="267.75" outlineLevel="1">
      <c r="A3207" s="29"/>
      <c r="B3207" s="606">
        <v>400</v>
      </c>
      <c r="C3207" s="616">
        <v>481</v>
      </c>
      <c r="D3207" s="549">
        <v>19</v>
      </c>
      <c r="E3207" s="711" t="s">
        <v>4824</v>
      </c>
      <c r="F3207" s="711" t="s">
        <v>4825</v>
      </c>
      <c r="G3207" s="904">
        <v>26</v>
      </c>
      <c r="H3207" s="32" t="s">
        <v>3551</v>
      </c>
      <c r="I3207" s="315"/>
      <c r="J3207" s="159">
        <v>0</v>
      </c>
      <c r="K3207" s="58">
        <v>0</v>
      </c>
      <c r="L3207" s="199">
        <f t="shared" si="428"/>
        <v>0</v>
      </c>
      <c r="M3207" s="200">
        <f t="shared" si="429"/>
        <v>0</v>
      </c>
      <c r="O3207" s="77" t="b">
        <f t="shared" si="422"/>
        <v>0</v>
      </c>
      <c r="P3207" s="77" t="b">
        <f t="shared" si="423"/>
        <v>0</v>
      </c>
      <c r="Q3207" s="77" t="b">
        <f t="shared" si="424"/>
        <v>0</v>
      </c>
      <c r="R3207" s="77">
        <f t="shared" si="425"/>
        <v>0</v>
      </c>
      <c r="T3207" s="77">
        <v>3196</v>
      </c>
    </row>
    <row r="3208" spans="1:20" s="5" customFormat="1" ht="242.25" outlineLevel="1">
      <c r="A3208" s="29"/>
      <c r="B3208" s="606">
        <v>400</v>
      </c>
      <c r="C3208" s="616">
        <v>481</v>
      </c>
      <c r="D3208" s="549">
        <v>20</v>
      </c>
      <c r="E3208" s="711" t="s">
        <v>4826</v>
      </c>
      <c r="F3208" s="711" t="s">
        <v>4827</v>
      </c>
      <c r="G3208" s="904">
        <v>25</v>
      </c>
      <c r="H3208" s="32" t="s">
        <v>3551</v>
      </c>
      <c r="I3208" s="315"/>
      <c r="J3208" s="159">
        <v>0</v>
      </c>
      <c r="K3208" s="58">
        <v>0</v>
      </c>
      <c r="L3208" s="199">
        <f t="shared" si="428"/>
        <v>0</v>
      </c>
      <c r="M3208" s="200">
        <f t="shared" si="429"/>
        <v>0</v>
      </c>
      <c r="O3208" s="77" t="b">
        <f t="shared" si="422"/>
        <v>0</v>
      </c>
      <c r="P3208" s="77" t="b">
        <f t="shared" si="423"/>
        <v>0</v>
      </c>
      <c r="Q3208" s="77" t="b">
        <f t="shared" si="424"/>
        <v>0</v>
      </c>
      <c r="R3208" s="77">
        <f t="shared" si="425"/>
        <v>0</v>
      </c>
      <c r="T3208" s="77">
        <v>3197</v>
      </c>
    </row>
    <row r="3209" spans="1:20" s="5" customFormat="1" ht="153" outlineLevel="1">
      <c r="A3209" s="29"/>
      <c r="B3209" s="606">
        <v>400</v>
      </c>
      <c r="C3209" s="616">
        <v>481</v>
      </c>
      <c r="D3209" s="549">
        <v>21</v>
      </c>
      <c r="E3209" s="711" t="s">
        <v>4828</v>
      </c>
      <c r="F3209" s="711" t="s">
        <v>4829</v>
      </c>
      <c r="G3209" s="904">
        <v>43</v>
      </c>
      <c r="H3209" s="32" t="s">
        <v>3551</v>
      </c>
      <c r="I3209" s="315"/>
      <c r="J3209" s="159">
        <v>0</v>
      </c>
      <c r="K3209" s="58">
        <v>0</v>
      </c>
      <c r="L3209" s="199">
        <f t="shared" si="428"/>
        <v>0</v>
      </c>
      <c r="M3209" s="200">
        <f t="shared" si="429"/>
        <v>0</v>
      </c>
      <c r="O3209" s="77" t="b">
        <f t="shared" si="422"/>
        <v>0</v>
      </c>
      <c r="P3209" s="77" t="b">
        <f t="shared" si="423"/>
        <v>0</v>
      </c>
      <c r="Q3209" s="77" t="b">
        <f t="shared" si="424"/>
        <v>0</v>
      </c>
      <c r="R3209" s="77">
        <f t="shared" si="425"/>
        <v>0</v>
      </c>
      <c r="T3209" s="77">
        <v>3198</v>
      </c>
    </row>
    <row r="3210" spans="1:20" s="5" customFormat="1" ht="38.25" outlineLevel="1">
      <c r="A3210" s="29"/>
      <c r="B3210" s="606">
        <v>400</v>
      </c>
      <c r="C3210" s="616">
        <v>481</v>
      </c>
      <c r="D3210" s="549">
        <v>22</v>
      </c>
      <c r="E3210" s="711" t="s">
        <v>4830</v>
      </c>
      <c r="F3210" s="711" t="s">
        <v>4831</v>
      </c>
      <c r="G3210" s="904">
        <v>1</v>
      </c>
      <c r="H3210" s="32" t="s">
        <v>3551</v>
      </c>
      <c r="I3210" s="315"/>
      <c r="J3210" s="159">
        <v>0</v>
      </c>
      <c r="K3210" s="58">
        <v>0</v>
      </c>
      <c r="L3210" s="199">
        <f t="shared" si="428"/>
        <v>0</v>
      </c>
      <c r="M3210" s="200">
        <f t="shared" si="429"/>
        <v>0</v>
      </c>
      <c r="O3210" s="77" t="b">
        <f t="shared" si="422"/>
        <v>0</v>
      </c>
      <c r="P3210" s="77" t="b">
        <f t="shared" si="423"/>
        <v>0</v>
      </c>
      <c r="Q3210" s="77" t="b">
        <f t="shared" si="424"/>
        <v>0</v>
      </c>
      <c r="R3210" s="77">
        <f t="shared" si="425"/>
        <v>0</v>
      </c>
      <c r="T3210" s="77">
        <v>3199</v>
      </c>
    </row>
    <row r="3211" spans="1:20" s="5" customFormat="1" ht="38.25" outlineLevel="1">
      <c r="A3211" s="29"/>
      <c r="B3211" s="606">
        <v>400</v>
      </c>
      <c r="C3211" s="616">
        <v>481</v>
      </c>
      <c r="D3211" s="549">
        <v>23</v>
      </c>
      <c r="E3211" s="711" t="s">
        <v>4832</v>
      </c>
      <c r="F3211" s="711" t="s">
        <v>4833</v>
      </c>
      <c r="G3211" s="904">
        <v>3</v>
      </c>
      <c r="H3211" s="32" t="s">
        <v>3551</v>
      </c>
      <c r="I3211" s="315"/>
      <c r="J3211" s="159">
        <v>0</v>
      </c>
      <c r="K3211" s="58">
        <v>0</v>
      </c>
      <c r="L3211" s="199">
        <f t="shared" si="428"/>
        <v>0</v>
      </c>
      <c r="M3211" s="200">
        <f t="shared" si="429"/>
        <v>0</v>
      </c>
      <c r="O3211" s="77" t="b">
        <f t="shared" si="422"/>
        <v>0</v>
      </c>
      <c r="P3211" s="77" t="b">
        <f t="shared" si="423"/>
        <v>0</v>
      </c>
      <c r="Q3211" s="77" t="b">
        <f t="shared" si="424"/>
        <v>0</v>
      </c>
      <c r="R3211" s="77">
        <f t="shared" si="425"/>
        <v>0</v>
      </c>
      <c r="T3211" s="77">
        <v>3200</v>
      </c>
    </row>
    <row r="3212" spans="1:20" s="5" customFormat="1" ht="38.25" outlineLevel="1">
      <c r="A3212" s="29"/>
      <c r="B3212" s="606">
        <v>400</v>
      </c>
      <c r="C3212" s="616">
        <v>481</v>
      </c>
      <c r="D3212" s="549">
        <v>24</v>
      </c>
      <c r="E3212" s="711" t="s">
        <v>4834</v>
      </c>
      <c r="F3212" s="711" t="s">
        <v>4835</v>
      </c>
      <c r="G3212" s="904">
        <v>4</v>
      </c>
      <c r="H3212" s="32" t="s">
        <v>3551</v>
      </c>
      <c r="I3212" s="315"/>
      <c r="J3212" s="159">
        <v>0</v>
      </c>
      <c r="K3212" s="58">
        <v>0</v>
      </c>
      <c r="L3212" s="199">
        <f t="shared" si="428"/>
        <v>0</v>
      </c>
      <c r="M3212" s="200">
        <f t="shared" si="429"/>
        <v>0</v>
      </c>
      <c r="O3212" s="77" t="b">
        <f t="shared" si="422"/>
        <v>0</v>
      </c>
      <c r="P3212" s="77" t="b">
        <f t="shared" si="423"/>
        <v>0</v>
      </c>
      <c r="Q3212" s="77" t="b">
        <f t="shared" si="424"/>
        <v>0</v>
      </c>
      <c r="R3212" s="77">
        <f t="shared" si="425"/>
        <v>0</v>
      </c>
      <c r="T3212" s="77">
        <v>3201</v>
      </c>
    </row>
    <row r="3213" spans="1:20" s="5" customFormat="1" ht="38.25" outlineLevel="1">
      <c r="A3213" s="29"/>
      <c r="B3213" s="606">
        <v>400</v>
      </c>
      <c r="C3213" s="616">
        <v>481</v>
      </c>
      <c r="D3213" s="549">
        <v>25</v>
      </c>
      <c r="E3213" s="711" t="s">
        <v>4836</v>
      </c>
      <c r="F3213" s="711" t="s">
        <v>4837</v>
      </c>
      <c r="G3213" s="904">
        <v>2</v>
      </c>
      <c r="H3213" s="32" t="s">
        <v>3551</v>
      </c>
      <c r="I3213" s="315"/>
      <c r="J3213" s="159">
        <v>0</v>
      </c>
      <c r="K3213" s="58">
        <v>0</v>
      </c>
      <c r="L3213" s="199">
        <f t="shared" si="428"/>
        <v>0</v>
      </c>
      <c r="M3213" s="200">
        <f t="shared" si="429"/>
        <v>0</v>
      </c>
      <c r="O3213" s="77" t="b">
        <f t="shared" si="422"/>
        <v>0</v>
      </c>
      <c r="P3213" s="77" t="b">
        <f t="shared" si="423"/>
        <v>0</v>
      </c>
      <c r="Q3213" s="77" t="b">
        <f t="shared" si="424"/>
        <v>0</v>
      </c>
      <c r="R3213" s="77">
        <f t="shared" si="425"/>
        <v>0</v>
      </c>
      <c r="T3213" s="77">
        <v>3202</v>
      </c>
    </row>
    <row r="3214" spans="1:20" s="5" customFormat="1" ht="38.25" outlineLevel="1">
      <c r="A3214" s="29"/>
      <c r="B3214" s="606">
        <v>400</v>
      </c>
      <c r="C3214" s="616">
        <v>481</v>
      </c>
      <c r="D3214" s="549">
        <v>26</v>
      </c>
      <c r="E3214" s="711" t="s">
        <v>5559</v>
      </c>
      <c r="F3214" s="711" t="s">
        <v>5560</v>
      </c>
      <c r="G3214" s="904">
        <v>2</v>
      </c>
      <c r="H3214" s="32" t="s">
        <v>3551</v>
      </c>
      <c r="I3214" s="315"/>
      <c r="J3214" s="159">
        <v>0</v>
      </c>
      <c r="K3214" s="58">
        <v>0</v>
      </c>
      <c r="L3214" s="199">
        <f t="shared" ref="L3214" si="430">J3214+K3214</f>
        <v>0</v>
      </c>
      <c r="M3214" s="200">
        <f t="shared" ref="M3214" si="431">L3214*(G3214+I3214)</f>
        <v>0</v>
      </c>
      <c r="O3214" s="77" t="b">
        <f t="shared" si="422"/>
        <v>0</v>
      </c>
      <c r="P3214" s="77" t="b">
        <f t="shared" si="423"/>
        <v>0</v>
      </c>
      <c r="Q3214" s="77" t="b">
        <f t="shared" si="424"/>
        <v>0</v>
      </c>
      <c r="R3214" s="77">
        <f t="shared" si="425"/>
        <v>0</v>
      </c>
      <c r="T3214" s="77">
        <v>3203</v>
      </c>
    </row>
    <row r="3215" spans="1:20" s="5" customFormat="1" ht="140.25" outlineLevel="1">
      <c r="A3215" s="29"/>
      <c r="B3215" s="606">
        <v>400</v>
      </c>
      <c r="C3215" s="616">
        <v>481</v>
      </c>
      <c r="D3215" s="549"/>
      <c r="E3215" s="711" t="s">
        <v>4838</v>
      </c>
      <c r="F3215" s="711" t="s">
        <v>4839</v>
      </c>
      <c r="G3215" s="904"/>
      <c r="H3215" s="32"/>
      <c r="I3215" s="315"/>
      <c r="J3215" s="159"/>
      <c r="K3215" s="58"/>
      <c r="L3215" s="199"/>
      <c r="M3215" s="200"/>
      <c r="O3215" s="77" t="b">
        <f t="shared" si="422"/>
        <v>1</v>
      </c>
      <c r="P3215" s="77" t="b">
        <f t="shared" si="423"/>
        <v>1</v>
      </c>
      <c r="Q3215" s="77" t="b">
        <f t="shared" si="424"/>
        <v>1</v>
      </c>
      <c r="R3215" s="77">
        <f t="shared" si="425"/>
        <v>0</v>
      </c>
      <c r="T3215" s="77">
        <v>3204</v>
      </c>
    </row>
    <row r="3216" spans="1:20" s="5" customFormat="1" ht="191.25" outlineLevel="1">
      <c r="A3216" s="29"/>
      <c r="B3216" s="606">
        <v>400</v>
      </c>
      <c r="C3216" s="616">
        <v>481</v>
      </c>
      <c r="D3216" s="549"/>
      <c r="E3216" s="711" t="s">
        <v>4840</v>
      </c>
      <c r="F3216" s="711" t="s">
        <v>4841</v>
      </c>
      <c r="G3216" s="904"/>
      <c r="H3216" s="32"/>
      <c r="I3216" s="315"/>
      <c r="J3216" s="159"/>
      <c r="K3216" s="58"/>
      <c r="L3216" s="199"/>
      <c r="M3216" s="200"/>
      <c r="O3216" s="77" t="b">
        <f t="shared" si="422"/>
        <v>1</v>
      </c>
      <c r="P3216" s="77" t="b">
        <f t="shared" si="423"/>
        <v>1</v>
      </c>
      <c r="Q3216" s="77" t="b">
        <f t="shared" si="424"/>
        <v>1</v>
      </c>
      <c r="R3216" s="77">
        <f t="shared" si="425"/>
        <v>0</v>
      </c>
      <c r="T3216" s="77">
        <v>3205</v>
      </c>
    </row>
    <row r="3217" spans="1:20" s="5" customFormat="1" ht="63.75" outlineLevel="1">
      <c r="A3217" s="29"/>
      <c r="B3217" s="606">
        <v>400</v>
      </c>
      <c r="C3217" s="616">
        <v>481</v>
      </c>
      <c r="D3217" s="549">
        <v>27</v>
      </c>
      <c r="E3217" s="711" t="s">
        <v>4842</v>
      </c>
      <c r="F3217" s="711" t="s">
        <v>4843</v>
      </c>
      <c r="G3217" s="904">
        <v>14</v>
      </c>
      <c r="H3217" s="32" t="s">
        <v>3551</v>
      </c>
      <c r="I3217" s="315"/>
      <c r="J3217" s="159">
        <v>0</v>
      </c>
      <c r="K3217" s="58">
        <v>0</v>
      </c>
      <c r="L3217" s="199">
        <f>J3217+K3217</f>
        <v>0</v>
      </c>
      <c r="M3217" s="200">
        <f>L3217*(G3217+I3217)</f>
        <v>0</v>
      </c>
      <c r="O3217" s="77" t="b">
        <f t="shared" si="422"/>
        <v>0</v>
      </c>
      <c r="P3217" s="77" t="b">
        <f t="shared" si="423"/>
        <v>0</v>
      </c>
      <c r="Q3217" s="77" t="b">
        <f t="shared" si="424"/>
        <v>0</v>
      </c>
      <c r="R3217" s="77">
        <f t="shared" si="425"/>
        <v>0</v>
      </c>
      <c r="T3217" s="77">
        <v>3206</v>
      </c>
    </row>
    <row r="3218" spans="1:20" s="5" customFormat="1" ht="63.75" outlineLevel="1">
      <c r="A3218" s="29"/>
      <c r="B3218" s="606">
        <v>400</v>
      </c>
      <c r="C3218" s="616">
        <v>481</v>
      </c>
      <c r="D3218" s="549">
        <v>28</v>
      </c>
      <c r="E3218" s="711" t="s">
        <v>4844</v>
      </c>
      <c r="F3218" s="711" t="s">
        <v>4845</v>
      </c>
      <c r="G3218" s="904">
        <v>14</v>
      </c>
      <c r="H3218" s="32" t="s">
        <v>3551</v>
      </c>
      <c r="I3218" s="315"/>
      <c r="J3218" s="159">
        <v>0</v>
      </c>
      <c r="K3218" s="58">
        <v>0</v>
      </c>
      <c r="L3218" s="199">
        <f>J3218+K3218</f>
        <v>0</v>
      </c>
      <c r="M3218" s="200">
        <f>L3218*(G3218+I3218)</f>
        <v>0</v>
      </c>
      <c r="O3218" s="77" t="b">
        <f t="shared" si="422"/>
        <v>0</v>
      </c>
      <c r="P3218" s="77" t="b">
        <f t="shared" si="423"/>
        <v>0</v>
      </c>
      <c r="Q3218" s="77" t="b">
        <f t="shared" si="424"/>
        <v>0</v>
      </c>
      <c r="R3218" s="77">
        <f t="shared" si="425"/>
        <v>0</v>
      </c>
      <c r="T3218" s="77">
        <v>3207</v>
      </c>
    </row>
    <row r="3219" spans="1:20" s="5" customFormat="1" ht="63.75" outlineLevel="1">
      <c r="A3219" s="29"/>
      <c r="B3219" s="606">
        <v>400</v>
      </c>
      <c r="C3219" s="617">
        <v>481</v>
      </c>
      <c r="D3219" s="549">
        <v>29</v>
      </c>
      <c r="E3219" s="711" t="s">
        <v>4846</v>
      </c>
      <c r="F3219" s="711" t="s">
        <v>4847</v>
      </c>
      <c r="G3219" s="904">
        <v>13</v>
      </c>
      <c r="H3219" s="32" t="s">
        <v>3551</v>
      </c>
      <c r="I3219" s="315"/>
      <c r="J3219" s="159">
        <v>0</v>
      </c>
      <c r="K3219" s="159">
        <v>0</v>
      </c>
      <c r="L3219" s="232">
        <f>J3219+K3219</f>
        <v>0</v>
      </c>
      <c r="M3219" s="200">
        <f>L3219*(G3219+I3219)</f>
        <v>0</v>
      </c>
      <c r="O3219" s="77" t="b">
        <f t="shared" ref="O3219:O3282" si="432">ISBLANK(D3219)</f>
        <v>0</v>
      </c>
      <c r="P3219" s="77" t="b">
        <f t="shared" ref="P3219:P3282" si="433">ISBLANK(G3219)</f>
        <v>0</v>
      </c>
      <c r="Q3219" s="77" t="b">
        <f t="shared" ref="Q3219:Q3282" si="434">ISBLANK(M3219)</f>
        <v>0</v>
      </c>
      <c r="R3219" s="77">
        <f t="shared" ref="R3219:R3282" si="435">IF(AND(O3219=P3219,O3219=Q3219),,"!!!")</f>
        <v>0</v>
      </c>
      <c r="T3219" s="77">
        <v>3208</v>
      </c>
    </row>
    <row r="3220" spans="1:20" s="5" customFormat="1" ht="64.5" outlineLevel="1" thickBot="1">
      <c r="A3220" s="29"/>
      <c r="B3220" s="606"/>
      <c r="C3220" s="617"/>
      <c r="D3220" s="549">
        <v>33</v>
      </c>
      <c r="E3220" s="711" t="s">
        <v>4848</v>
      </c>
      <c r="F3220" s="711" t="s">
        <v>4849</v>
      </c>
      <c r="G3220" s="904">
        <v>30</v>
      </c>
      <c r="H3220" s="32" t="s">
        <v>3551</v>
      </c>
      <c r="I3220" s="315"/>
      <c r="J3220" s="159">
        <v>0</v>
      </c>
      <c r="K3220" s="159">
        <v>0</v>
      </c>
      <c r="L3220" s="232">
        <f>J3220+K3220</f>
        <v>0</v>
      </c>
      <c r="M3220" s="200">
        <f>L3220*(G3220+I3220)</f>
        <v>0</v>
      </c>
      <c r="O3220" s="77" t="b">
        <f t="shared" si="432"/>
        <v>0</v>
      </c>
      <c r="P3220" s="77" t="b">
        <f t="shared" si="433"/>
        <v>0</v>
      </c>
      <c r="Q3220" s="77" t="b">
        <f t="shared" si="434"/>
        <v>0</v>
      </c>
      <c r="R3220" s="77">
        <f t="shared" si="435"/>
        <v>0</v>
      </c>
      <c r="T3220" s="77">
        <v>3209</v>
      </c>
    </row>
    <row r="3221" spans="1:20" s="5" customFormat="1" ht="13.5" outlineLevel="1" thickBot="1">
      <c r="A3221" s="40"/>
      <c r="B3221" s="622">
        <v>400</v>
      </c>
      <c r="C3221" s="623">
        <v>481</v>
      </c>
      <c r="D3221" s="434"/>
      <c r="E3221" s="91" t="s">
        <v>207</v>
      </c>
      <c r="F3221" s="91" t="s">
        <v>208</v>
      </c>
      <c r="G3221" s="915"/>
      <c r="H3221" s="294"/>
      <c r="I3221" s="452"/>
      <c r="J3221" s="95"/>
      <c r="K3221" s="95"/>
      <c r="L3221" s="213"/>
      <c r="M3221" s="226">
        <f>SUM(M3188:M3220)</f>
        <v>0</v>
      </c>
      <c r="O3221" s="77" t="b">
        <f t="shared" si="432"/>
        <v>1</v>
      </c>
      <c r="P3221" s="77" t="b">
        <f t="shared" si="433"/>
        <v>1</v>
      </c>
      <c r="Q3221" s="77" t="b">
        <f t="shared" si="434"/>
        <v>0</v>
      </c>
      <c r="R3221" s="77" t="str">
        <f t="shared" si="435"/>
        <v>!!!</v>
      </c>
      <c r="T3221" s="77">
        <v>3210</v>
      </c>
    </row>
    <row r="3222" spans="1:20" s="5" customFormat="1" ht="15.75" outlineLevel="1" thickBot="1">
      <c r="A3222" s="581"/>
      <c r="B3222" s="631">
        <v>400</v>
      </c>
      <c r="C3222" s="632">
        <v>482</v>
      </c>
      <c r="D3222" s="566"/>
      <c r="E3222" s="99" t="s">
        <v>4850</v>
      </c>
      <c r="F3222" s="99" t="s">
        <v>4851</v>
      </c>
      <c r="G3222" s="917"/>
      <c r="H3222" s="100"/>
      <c r="I3222" s="334"/>
      <c r="J3222" s="299"/>
      <c r="K3222" s="101"/>
      <c r="L3222" s="216"/>
      <c r="M3222" s="217"/>
      <c r="O3222" s="77" t="b">
        <f t="shared" si="432"/>
        <v>1</v>
      </c>
      <c r="P3222" s="77" t="b">
        <f t="shared" si="433"/>
        <v>1</v>
      </c>
      <c r="Q3222" s="77" t="b">
        <f t="shared" si="434"/>
        <v>1</v>
      </c>
      <c r="R3222" s="77">
        <f t="shared" si="435"/>
        <v>0</v>
      </c>
      <c r="T3222" s="77">
        <v>3211</v>
      </c>
    </row>
    <row r="3223" spans="1:20" s="5" customFormat="1" ht="229.5" outlineLevel="1">
      <c r="A3223" s="29"/>
      <c r="B3223" s="606">
        <v>400</v>
      </c>
      <c r="C3223" s="616">
        <v>482</v>
      </c>
      <c r="D3223" s="549">
        <v>1</v>
      </c>
      <c r="E3223" s="711" t="s">
        <v>4852</v>
      </c>
      <c r="F3223" s="711" t="s">
        <v>4853</v>
      </c>
      <c r="G3223" s="904">
        <v>1</v>
      </c>
      <c r="H3223" s="32" t="s">
        <v>3551</v>
      </c>
      <c r="I3223" s="315"/>
      <c r="J3223" s="159">
        <v>0</v>
      </c>
      <c r="K3223" s="58">
        <v>0</v>
      </c>
      <c r="L3223" s="199">
        <f t="shared" ref="L3223:L3236" si="436">J3223+K3223</f>
        <v>0</v>
      </c>
      <c r="M3223" s="200">
        <f t="shared" ref="M3223:M3236" si="437">L3223*(G3223+I3223)</f>
        <v>0</v>
      </c>
      <c r="O3223" s="77" t="b">
        <f t="shared" si="432"/>
        <v>0</v>
      </c>
      <c r="P3223" s="77" t="b">
        <f t="shared" si="433"/>
        <v>0</v>
      </c>
      <c r="Q3223" s="77" t="b">
        <f t="shared" si="434"/>
        <v>0</v>
      </c>
      <c r="R3223" s="77">
        <f t="shared" si="435"/>
        <v>0</v>
      </c>
      <c r="T3223" s="77">
        <v>3212</v>
      </c>
    </row>
    <row r="3224" spans="1:20" s="5" customFormat="1" ht="38.25" outlineLevel="1">
      <c r="A3224" s="29"/>
      <c r="B3224" s="606">
        <v>400</v>
      </c>
      <c r="C3224" s="616">
        <v>482</v>
      </c>
      <c r="D3224" s="549">
        <v>2</v>
      </c>
      <c r="E3224" s="711" t="s">
        <v>4854</v>
      </c>
      <c r="F3224" s="711" t="s">
        <v>4855</v>
      </c>
      <c r="G3224" s="904">
        <v>1</v>
      </c>
      <c r="H3224" s="32" t="s">
        <v>3551</v>
      </c>
      <c r="I3224" s="315"/>
      <c r="J3224" s="159">
        <v>0</v>
      </c>
      <c r="K3224" s="58">
        <v>0</v>
      </c>
      <c r="L3224" s="199">
        <f t="shared" si="436"/>
        <v>0</v>
      </c>
      <c r="M3224" s="200">
        <f t="shared" si="437"/>
        <v>0</v>
      </c>
      <c r="O3224" s="77" t="b">
        <f t="shared" si="432"/>
        <v>0</v>
      </c>
      <c r="P3224" s="77" t="b">
        <f t="shared" si="433"/>
        <v>0</v>
      </c>
      <c r="Q3224" s="77" t="b">
        <f t="shared" si="434"/>
        <v>0</v>
      </c>
      <c r="R3224" s="77">
        <f t="shared" si="435"/>
        <v>0</v>
      </c>
      <c r="T3224" s="77">
        <v>3213</v>
      </c>
    </row>
    <row r="3225" spans="1:20" s="5" customFormat="1" ht="38.25" outlineLevel="1">
      <c r="A3225" s="29"/>
      <c r="B3225" s="606">
        <v>400</v>
      </c>
      <c r="C3225" s="616">
        <v>482</v>
      </c>
      <c r="D3225" s="549">
        <v>3</v>
      </c>
      <c r="E3225" s="711" t="s">
        <v>4856</v>
      </c>
      <c r="F3225" s="711" t="s">
        <v>4857</v>
      </c>
      <c r="G3225" s="904">
        <v>1</v>
      </c>
      <c r="H3225" s="32" t="s">
        <v>3551</v>
      </c>
      <c r="I3225" s="315"/>
      <c r="J3225" s="159">
        <v>0</v>
      </c>
      <c r="K3225" s="58">
        <v>0</v>
      </c>
      <c r="L3225" s="199">
        <f t="shared" si="436"/>
        <v>0</v>
      </c>
      <c r="M3225" s="200">
        <f t="shared" si="437"/>
        <v>0</v>
      </c>
      <c r="O3225" s="77" t="b">
        <f t="shared" si="432"/>
        <v>0</v>
      </c>
      <c r="P3225" s="77" t="b">
        <f t="shared" si="433"/>
        <v>0</v>
      </c>
      <c r="Q3225" s="77" t="b">
        <f t="shared" si="434"/>
        <v>0</v>
      </c>
      <c r="R3225" s="77">
        <f t="shared" si="435"/>
        <v>0</v>
      </c>
      <c r="T3225" s="77">
        <v>3214</v>
      </c>
    </row>
    <row r="3226" spans="1:20" s="5" customFormat="1" ht="38.25" outlineLevel="1">
      <c r="A3226" s="29"/>
      <c r="B3226" s="606">
        <v>400</v>
      </c>
      <c r="C3226" s="616">
        <v>482</v>
      </c>
      <c r="D3226" s="549">
        <v>4</v>
      </c>
      <c r="E3226" s="711" t="s">
        <v>4858</v>
      </c>
      <c r="F3226" s="711" t="s">
        <v>4859</v>
      </c>
      <c r="G3226" s="904">
        <v>1</v>
      </c>
      <c r="H3226" s="32" t="s">
        <v>3551</v>
      </c>
      <c r="I3226" s="315"/>
      <c r="J3226" s="159">
        <v>0</v>
      </c>
      <c r="K3226" s="58">
        <v>0</v>
      </c>
      <c r="L3226" s="199">
        <f t="shared" si="436"/>
        <v>0</v>
      </c>
      <c r="M3226" s="200">
        <f t="shared" si="437"/>
        <v>0</v>
      </c>
      <c r="O3226" s="77" t="b">
        <f t="shared" si="432"/>
        <v>0</v>
      </c>
      <c r="P3226" s="77" t="b">
        <f t="shared" si="433"/>
        <v>0</v>
      </c>
      <c r="Q3226" s="77" t="b">
        <f t="shared" si="434"/>
        <v>0</v>
      </c>
      <c r="R3226" s="77">
        <f t="shared" si="435"/>
        <v>0</v>
      </c>
      <c r="T3226" s="77">
        <v>3215</v>
      </c>
    </row>
    <row r="3227" spans="1:20" s="5" customFormat="1" ht="38.25" outlineLevel="1">
      <c r="A3227" s="29"/>
      <c r="B3227" s="606">
        <v>400</v>
      </c>
      <c r="C3227" s="616">
        <v>482</v>
      </c>
      <c r="D3227" s="549">
        <v>5</v>
      </c>
      <c r="E3227" s="711" t="s">
        <v>4860</v>
      </c>
      <c r="F3227" s="711" t="s">
        <v>4861</v>
      </c>
      <c r="G3227" s="904">
        <v>1</v>
      </c>
      <c r="H3227" s="32" t="s">
        <v>3551</v>
      </c>
      <c r="I3227" s="315"/>
      <c r="J3227" s="159">
        <v>0</v>
      </c>
      <c r="K3227" s="58">
        <v>0</v>
      </c>
      <c r="L3227" s="199">
        <f t="shared" si="436"/>
        <v>0</v>
      </c>
      <c r="M3227" s="200">
        <f t="shared" si="437"/>
        <v>0</v>
      </c>
      <c r="O3227" s="77" t="b">
        <f t="shared" si="432"/>
        <v>0</v>
      </c>
      <c r="P3227" s="77" t="b">
        <f t="shared" si="433"/>
        <v>0</v>
      </c>
      <c r="Q3227" s="77" t="b">
        <f t="shared" si="434"/>
        <v>0</v>
      </c>
      <c r="R3227" s="77">
        <f t="shared" si="435"/>
        <v>0</v>
      </c>
      <c r="T3227" s="77">
        <v>3216</v>
      </c>
    </row>
    <row r="3228" spans="1:20" s="5" customFormat="1" ht="38.25" outlineLevel="1">
      <c r="A3228" s="29"/>
      <c r="B3228" s="606">
        <v>400</v>
      </c>
      <c r="C3228" s="616">
        <v>482</v>
      </c>
      <c r="D3228" s="549">
        <v>6</v>
      </c>
      <c r="E3228" s="711" t="s">
        <v>4862</v>
      </c>
      <c r="F3228" s="711" t="s">
        <v>4863</v>
      </c>
      <c r="G3228" s="904">
        <v>1</v>
      </c>
      <c r="H3228" s="32" t="s">
        <v>3551</v>
      </c>
      <c r="I3228" s="315"/>
      <c r="J3228" s="159">
        <v>0</v>
      </c>
      <c r="K3228" s="58">
        <v>0</v>
      </c>
      <c r="L3228" s="199">
        <f t="shared" si="436"/>
        <v>0</v>
      </c>
      <c r="M3228" s="200">
        <f t="shared" si="437"/>
        <v>0</v>
      </c>
      <c r="O3228" s="77" t="b">
        <f t="shared" si="432"/>
        <v>0</v>
      </c>
      <c r="P3228" s="77" t="b">
        <f t="shared" si="433"/>
        <v>0</v>
      </c>
      <c r="Q3228" s="77" t="b">
        <f t="shared" si="434"/>
        <v>0</v>
      </c>
      <c r="R3228" s="77">
        <f t="shared" si="435"/>
        <v>0</v>
      </c>
      <c r="T3228" s="77">
        <v>3217</v>
      </c>
    </row>
    <row r="3229" spans="1:20" s="5" customFormat="1" ht="38.25" outlineLevel="1">
      <c r="A3229" s="29"/>
      <c r="B3229" s="606">
        <v>400</v>
      </c>
      <c r="C3229" s="616">
        <v>482</v>
      </c>
      <c r="D3229" s="549">
        <v>7</v>
      </c>
      <c r="E3229" s="711" t="s">
        <v>4864</v>
      </c>
      <c r="F3229" s="711" t="s">
        <v>4865</v>
      </c>
      <c r="G3229" s="904">
        <v>1</v>
      </c>
      <c r="H3229" s="32" t="s">
        <v>3551</v>
      </c>
      <c r="I3229" s="315"/>
      <c r="J3229" s="159">
        <v>0</v>
      </c>
      <c r="K3229" s="58">
        <v>0</v>
      </c>
      <c r="L3229" s="199">
        <f t="shared" si="436"/>
        <v>0</v>
      </c>
      <c r="M3229" s="200">
        <f t="shared" si="437"/>
        <v>0</v>
      </c>
      <c r="O3229" s="77" t="b">
        <f t="shared" si="432"/>
        <v>0</v>
      </c>
      <c r="P3229" s="77" t="b">
        <f t="shared" si="433"/>
        <v>0</v>
      </c>
      <c r="Q3229" s="77" t="b">
        <f t="shared" si="434"/>
        <v>0</v>
      </c>
      <c r="R3229" s="77">
        <f t="shared" si="435"/>
        <v>0</v>
      </c>
      <c r="T3229" s="77">
        <v>3218</v>
      </c>
    </row>
    <row r="3230" spans="1:20" s="5" customFormat="1" ht="229.5" outlineLevel="1">
      <c r="A3230" s="29"/>
      <c r="B3230" s="606">
        <v>400</v>
      </c>
      <c r="C3230" s="616">
        <v>482</v>
      </c>
      <c r="D3230" s="549">
        <v>8</v>
      </c>
      <c r="E3230" s="711" t="s">
        <v>4866</v>
      </c>
      <c r="F3230" s="711" t="s">
        <v>4867</v>
      </c>
      <c r="G3230" s="904">
        <v>1</v>
      </c>
      <c r="H3230" s="32" t="s">
        <v>3551</v>
      </c>
      <c r="I3230" s="315"/>
      <c r="J3230" s="159">
        <v>0</v>
      </c>
      <c r="K3230" s="58">
        <v>0</v>
      </c>
      <c r="L3230" s="199">
        <f t="shared" si="436"/>
        <v>0</v>
      </c>
      <c r="M3230" s="200">
        <f t="shared" si="437"/>
        <v>0</v>
      </c>
      <c r="O3230" s="77" t="b">
        <f t="shared" si="432"/>
        <v>0</v>
      </c>
      <c r="P3230" s="77" t="b">
        <f t="shared" si="433"/>
        <v>0</v>
      </c>
      <c r="Q3230" s="77" t="b">
        <f t="shared" si="434"/>
        <v>0</v>
      </c>
      <c r="R3230" s="77">
        <f t="shared" si="435"/>
        <v>0</v>
      </c>
      <c r="T3230" s="77">
        <v>3219</v>
      </c>
    </row>
    <row r="3231" spans="1:20" s="5" customFormat="1" ht="38.25" outlineLevel="1">
      <c r="A3231" s="29"/>
      <c r="B3231" s="606">
        <v>400</v>
      </c>
      <c r="C3231" s="616">
        <v>482</v>
      </c>
      <c r="D3231" s="549">
        <v>9</v>
      </c>
      <c r="E3231" s="711" t="s">
        <v>4868</v>
      </c>
      <c r="F3231" s="711" t="s">
        <v>4869</v>
      </c>
      <c r="G3231" s="904">
        <v>1</v>
      </c>
      <c r="H3231" s="32" t="s">
        <v>3551</v>
      </c>
      <c r="I3231" s="315"/>
      <c r="J3231" s="159">
        <v>0</v>
      </c>
      <c r="K3231" s="58">
        <v>0</v>
      </c>
      <c r="L3231" s="199">
        <f t="shared" si="436"/>
        <v>0</v>
      </c>
      <c r="M3231" s="200">
        <f t="shared" si="437"/>
        <v>0</v>
      </c>
      <c r="O3231" s="77" t="b">
        <f t="shared" si="432"/>
        <v>0</v>
      </c>
      <c r="P3231" s="77" t="b">
        <f t="shared" si="433"/>
        <v>0</v>
      </c>
      <c r="Q3231" s="77" t="b">
        <f t="shared" si="434"/>
        <v>0</v>
      </c>
      <c r="R3231" s="77">
        <f t="shared" si="435"/>
        <v>0</v>
      </c>
      <c r="T3231" s="77">
        <v>3220</v>
      </c>
    </row>
    <row r="3232" spans="1:20" s="5" customFormat="1" ht="38.25" outlineLevel="1">
      <c r="A3232" s="29"/>
      <c r="B3232" s="606">
        <v>400</v>
      </c>
      <c r="C3232" s="616">
        <v>482</v>
      </c>
      <c r="D3232" s="549">
        <v>10</v>
      </c>
      <c r="E3232" s="711" t="s">
        <v>4870</v>
      </c>
      <c r="F3232" s="711" t="s">
        <v>4871</v>
      </c>
      <c r="G3232" s="904">
        <v>1</v>
      </c>
      <c r="H3232" s="32" t="s">
        <v>3551</v>
      </c>
      <c r="I3232" s="315"/>
      <c r="J3232" s="159">
        <v>0</v>
      </c>
      <c r="K3232" s="58">
        <v>0</v>
      </c>
      <c r="L3232" s="199">
        <f t="shared" si="436"/>
        <v>0</v>
      </c>
      <c r="M3232" s="200">
        <f t="shared" si="437"/>
        <v>0</v>
      </c>
      <c r="O3232" s="77" t="b">
        <f t="shared" si="432"/>
        <v>0</v>
      </c>
      <c r="P3232" s="77" t="b">
        <f t="shared" si="433"/>
        <v>0</v>
      </c>
      <c r="Q3232" s="77" t="b">
        <f t="shared" si="434"/>
        <v>0</v>
      </c>
      <c r="R3232" s="77">
        <f t="shared" si="435"/>
        <v>0</v>
      </c>
      <c r="T3232" s="77">
        <v>3221</v>
      </c>
    </row>
    <row r="3233" spans="1:20" s="5" customFormat="1" ht="38.25" outlineLevel="1">
      <c r="A3233" s="29"/>
      <c r="B3233" s="606">
        <v>400</v>
      </c>
      <c r="C3233" s="616">
        <v>482</v>
      </c>
      <c r="D3233" s="549">
        <v>11</v>
      </c>
      <c r="E3233" s="711" t="s">
        <v>4872</v>
      </c>
      <c r="F3233" s="711" t="s">
        <v>4873</v>
      </c>
      <c r="G3233" s="904">
        <v>1</v>
      </c>
      <c r="H3233" s="32" t="s">
        <v>3551</v>
      </c>
      <c r="I3233" s="315"/>
      <c r="J3233" s="159">
        <v>0</v>
      </c>
      <c r="K3233" s="58">
        <v>0</v>
      </c>
      <c r="L3233" s="199">
        <f t="shared" si="436"/>
        <v>0</v>
      </c>
      <c r="M3233" s="200">
        <f t="shared" si="437"/>
        <v>0</v>
      </c>
      <c r="O3233" s="77" t="b">
        <f t="shared" si="432"/>
        <v>0</v>
      </c>
      <c r="P3233" s="77" t="b">
        <f t="shared" si="433"/>
        <v>0</v>
      </c>
      <c r="Q3233" s="77" t="b">
        <f t="shared" si="434"/>
        <v>0</v>
      </c>
      <c r="R3233" s="77">
        <f t="shared" si="435"/>
        <v>0</v>
      </c>
      <c r="T3233" s="77">
        <v>3222</v>
      </c>
    </row>
    <row r="3234" spans="1:20" s="5" customFormat="1" ht="38.25" outlineLevel="1">
      <c r="A3234" s="29"/>
      <c r="B3234" s="606">
        <v>400</v>
      </c>
      <c r="C3234" s="616">
        <v>482</v>
      </c>
      <c r="D3234" s="549">
        <v>12</v>
      </c>
      <c r="E3234" s="711" t="s">
        <v>4874</v>
      </c>
      <c r="F3234" s="711" t="s">
        <v>4875</v>
      </c>
      <c r="G3234" s="904">
        <v>1</v>
      </c>
      <c r="H3234" s="32" t="s">
        <v>3551</v>
      </c>
      <c r="I3234" s="315"/>
      <c r="J3234" s="159">
        <v>0</v>
      </c>
      <c r="K3234" s="58">
        <v>0</v>
      </c>
      <c r="L3234" s="199">
        <f t="shared" si="436"/>
        <v>0</v>
      </c>
      <c r="M3234" s="200">
        <f t="shared" si="437"/>
        <v>0</v>
      </c>
      <c r="O3234" s="77" t="b">
        <f t="shared" si="432"/>
        <v>0</v>
      </c>
      <c r="P3234" s="77" t="b">
        <f t="shared" si="433"/>
        <v>0</v>
      </c>
      <c r="Q3234" s="77" t="b">
        <f t="shared" si="434"/>
        <v>0</v>
      </c>
      <c r="R3234" s="77">
        <f t="shared" si="435"/>
        <v>0</v>
      </c>
      <c r="T3234" s="77">
        <v>3223</v>
      </c>
    </row>
    <row r="3235" spans="1:20" s="5" customFormat="1" ht="38.25" outlineLevel="1">
      <c r="A3235" s="29"/>
      <c r="B3235" s="606">
        <v>400</v>
      </c>
      <c r="C3235" s="616">
        <v>482</v>
      </c>
      <c r="D3235" s="549">
        <v>13</v>
      </c>
      <c r="E3235" s="711" t="s">
        <v>4876</v>
      </c>
      <c r="F3235" s="711" t="s">
        <v>4877</v>
      </c>
      <c r="G3235" s="904">
        <v>1</v>
      </c>
      <c r="H3235" s="32" t="s">
        <v>3551</v>
      </c>
      <c r="I3235" s="315"/>
      <c r="J3235" s="159">
        <v>0</v>
      </c>
      <c r="K3235" s="58">
        <v>0</v>
      </c>
      <c r="L3235" s="199">
        <f t="shared" si="436"/>
        <v>0</v>
      </c>
      <c r="M3235" s="200">
        <f t="shared" si="437"/>
        <v>0</v>
      </c>
      <c r="O3235" s="77" t="b">
        <f t="shared" si="432"/>
        <v>0</v>
      </c>
      <c r="P3235" s="77" t="b">
        <f t="shared" si="433"/>
        <v>0</v>
      </c>
      <c r="Q3235" s="77" t="b">
        <f t="shared" si="434"/>
        <v>0</v>
      </c>
      <c r="R3235" s="77">
        <f t="shared" si="435"/>
        <v>0</v>
      </c>
      <c r="T3235" s="77">
        <v>3224</v>
      </c>
    </row>
    <row r="3236" spans="1:20" s="5" customFormat="1" ht="39" outlineLevel="1" thickBot="1">
      <c r="A3236" s="29"/>
      <c r="B3236" s="606">
        <v>400</v>
      </c>
      <c r="C3236" s="617">
        <v>482</v>
      </c>
      <c r="D3236" s="549">
        <v>14</v>
      </c>
      <c r="E3236" s="711" t="s">
        <v>4878</v>
      </c>
      <c r="F3236" s="711" t="s">
        <v>4879</v>
      </c>
      <c r="G3236" s="904">
        <v>1</v>
      </c>
      <c r="H3236" s="32" t="s">
        <v>3551</v>
      </c>
      <c r="I3236" s="315"/>
      <c r="J3236" s="159">
        <v>0</v>
      </c>
      <c r="K3236" s="159">
        <v>0</v>
      </c>
      <c r="L3236" s="232">
        <f t="shared" si="436"/>
        <v>0</v>
      </c>
      <c r="M3236" s="200">
        <f t="shared" si="437"/>
        <v>0</v>
      </c>
      <c r="O3236" s="77" t="b">
        <f t="shared" si="432"/>
        <v>0</v>
      </c>
      <c r="P3236" s="77" t="b">
        <f t="shared" si="433"/>
        <v>0</v>
      </c>
      <c r="Q3236" s="77" t="b">
        <f t="shared" si="434"/>
        <v>0</v>
      </c>
      <c r="R3236" s="77">
        <f t="shared" si="435"/>
        <v>0</v>
      </c>
      <c r="T3236" s="77">
        <v>3225</v>
      </c>
    </row>
    <row r="3237" spans="1:20" s="5" customFormat="1" ht="13.5" outlineLevel="1" thickBot="1">
      <c r="A3237" s="40"/>
      <c r="B3237" s="622">
        <v>400</v>
      </c>
      <c r="C3237" s="623">
        <v>482</v>
      </c>
      <c r="D3237" s="434"/>
      <c r="E3237" s="91" t="s">
        <v>207</v>
      </c>
      <c r="F3237" s="91" t="s">
        <v>208</v>
      </c>
      <c r="G3237" s="915"/>
      <c r="H3237" s="294"/>
      <c r="I3237" s="452"/>
      <c r="J3237" s="95"/>
      <c r="K3237" s="95"/>
      <c r="L3237" s="213"/>
      <c r="M3237" s="226">
        <f>SUM(M3223:M3236)</f>
        <v>0</v>
      </c>
      <c r="O3237" s="77" t="b">
        <f t="shared" si="432"/>
        <v>1</v>
      </c>
      <c r="P3237" s="77" t="b">
        <f t="shared" si="433"/>
        <v>1</v>
      </c>
      <c r="Q3237" s="77" t="b">
        <f t="shared" si="434"/>
        <v>0</v>
      </c>
      <c r="R3237" s="77" t="str">
        <f t="shared" si="435"/>
        <v>!!!</v>
      </c>
      <c r="T3237" s="77">
        <v>3226</v>
      </c>
    </row>
    <row r="3238" spans="1:20" s="5" customFormat="1" ht="15.75" outlineLevel="1" thickBot="1">
      <c r="A3238" s="581"/>
      <c r="B3238" s="631">
        <v>400</v>
      </c>
      <c r="C3238" s="632">
        <v>483</v>
      </c>
      <c r="D3238" s="566"/>
      <c r="E3238" s="99" t="s">
        <v>4880</v>
      </c>
      <c r="F3238" s="99" t="s">
        <v>4881</v>
      </c>
      <c r="G3238" s="917"/>
      <c r="H3238" s="100"/>
      <c r="I3238" s="334"/>
      <c r="J3238" s="299"/>
      <c r="K3238" s="101"/>
      <c r="L3238" s="216"/>
      <c r="M3238" s="217"/>
      <c r="O3238" s="77" t="b">
        <f t="shared" si="432"/>
        <v>1</v>
      </c>
      <c r="P3238" s="77" t="b">
        <f t="shared" si="433"/>
        <v>1</v>
      </c>
      <c r="Q3238" s="77" t="b">
        <f t="shared" si="434"/>
        <v>1</v>
      </c>
      <c r="R3238" s="77">
        <f t="shared" si="435"/>
        <v>0</v>
      </c>
      <c r="T3238" s="77">
        <v>3227</v>
      </c>
    </row>
    <row r="3239" spans="1:20" s="5" customFormat="1" outlineLevel="1">
      <c r="A3239" s="29"/>
      <c r="B3239" s="606">
        <v>400</v>
      </c>
      <c r="C3239" s="616">
        <v>483</v>
      </c>
      <c r="D3239" s="549">
        <v>1</v>
      </c>
      <c r="E3239" s="711" t="s">
        <v>4882</v>
      </c>
      <c r="F3239" s="711" t="s">
        <v>4883</v>
      </c>
      <c r="G3239" s="904">
        <f>5565+395</f>
        <v>5960</v>
      </c>
      <c r="H3239" s="32" t="s">
        <v>13</v>
      </c>
      <c r="I3239" s="315"/>
      <c r="J3239" s="159">
        <v>0</v>
      </c>
      <c r="K3239" s="58">
        <v>0</v>
      </c>
      <c r="L3239" s="199">
        <f t="shared" ref="L3239:L3270" si="438">J3239+K3239</f>
        <v>0</v>
      </c>
      <c r="M3239" s="200">
        <f t="shared" ref="M3239:M3270" si="439">L3239*(G3239+I3239)</f>
        <v>0</v>
      </c>
      <c r="O3239" s="77" t="b">
        <f t="shared" si="432"/>
        <v>0</v>
      </c>
      <c r="P3239" s="77" t="b">
        <f t="shared" si="433"/>
        <v>0</v>
      </c>
      <c r="Q3239" s="77" t="b">
        <f t="shared" si="434"/>
        <v>0</v>
      </c>
      <c r="R3239" s="77">
        <f t="shared" si="435"/>
        <v>0</v>
      </c>
      <c r="T3239" s="77">
        <v>3228</v>
      </c>
    </row>
    <row r="3240" spans="1:20" s="5" customFormat="1" outlineLevel="1">
      <c r="A3240" s="29"/>
      <c r="B3240" s="606">
        <v>400</v>
      </c>
      <c r="C3240" s="616">
        <v>483</v>
      </c>
      <c r="D3240" s="549">
        <v>2</v>
      </c>
      <c r="E3240" s="711" t="s">
        <v>4884</v>
      </c>
      <c r="F3240" s="711" t="s">
        <v>4885</v>
      </c>
      <c r="G3240" s="904">
        <v>2195</v>
      </c>
      <c r="H3240" s="32" t="s">
        <v>13</v>
      </c>
      <c r="I3240" s="315"/>
      <c r="J3240" s="159">
        <v>0</v>
      </c>
      <c r="K3240" s="58">
        <v>0</v>
      </c>
      <c r="L3240" s="199">
        <f t="shared" si="438"/>
        <v>0</v>
      </c>
      <c r="M3240" s="200">
        <f t="shared" si="439"/>
        <v>0</v>
      </c>
      <c r="O3240" s="77" t="b">
        <f t="shared" si="432"/>
        <v>0</v>
      </c>
      <c r="P3240" s="77" t="b">
        <f t="shared" si="433"/>
        <v>0</v>
      </c>
      <c r="Q3240" s="77" t="b">
        <f t="shared" si="434"/>
        <v>0</v>
      </c>
      <c r="R3240" s="77">
        <f t="shared" si="435"/>
        <v>0</v>
      </c>
      <c r="T3240" s="77">
        <v>3229</v>
      </c>
    </row>
    <row r="3241" spans="1:20" s="5" customFormat="1" outlineLevel="1">
      <c r="A3241" s="29"/>
      <c r="B3241" s="606">
        <v>400</v>
      </c>
      <c r="C3241" s="616">
        <v>483</v>
      </c>
      <c r="D3241" s="549">
        <v>3</v>
      </c>
      <c r="E3241" s="711" t="s">
        <v>4886</v>
      </c>
      <c r="F3241" s="711" t="s">
        <v>4887</v>
      </c>
      <c r="G3241" s="904">
        <v>1330</v>
      </c>
      <c r="H3241" s="32" t="s">
        <v>13</v>
      </c>
      <c r="I3241" s="315"/>
      <c r="J3241" s="159">
        <v>0</v>
      </c>
      <c r="K3241" s="58">
        <v>0</v>
      </c>
      <c r="L3241" s="199">
        <f t="shared" si="438"/>
        <v>0</v>
      </c>
      <c r="M3241" s="200">
        <f t="shared" si="439"/>
        <v>0</v>
      </c>
      <c r="O3241" s="77" t="b">
        <f t="shared" si="432"/>
        <v>0</v>
      </c>
      <c r="P3241" s="77" t="b">
        <f t="shared" si="433"/>
        <v>0</v>
      </c>
      <c r="Q3241" s="77" t="b">
        <f t="shared" si="434"/>
        <v>0</v>
      </c>
      <c r="R3241" s="77">
        <f t="shared" si="435"/>
        <v>0</v>
      </c>
      <c r="T3241" s="77">
        <v>3230</v>
      </c>
    </row>
    <row r="3242" spans="1:20" s="5" customFormat="1" outlineLevel="1">
      <c r="A3242" s="29"/>
      <c r="B3242" s="606">
        <v>400</v>
      </c>
      <c r="C3242" s="616">
        <v>483</v>
      </c>
      <c r="D3242" s="549">
        <v>4</v>
      </c>
      <c r="E3242" s="711" t="s">
        <v>4888</v>
      </c>
      <c r="F3242" s="711" t="s">
        <v>4889</v>
      </c>
      <c r="G3242" s="904">
        <v>970</v>
      </c>
      <c r="H3242" s="32" t="s">
        <v>13</v>
      </c>
      <c r="I3242" s="315"/>
      <c r="J3242" s="159">
        <v>0</v>
      </c>
      <c r="K3242" s="58">
        <v>0</v>
      </c>
      <c r="L3242" s="199">
        <f t="shared" si="438"/>
        <v>0</v>
      </c>
      <c r="M3242" s="200">
        <f t="shared" si="439"/>
        <v>0</v>
      </c>
      <c r="O3242" s="77" t="b">
        <f t="shared" si="432"/>
        <v>0</v>
      </c>
      <c r="P3242" s="77" t="b">
        <f t="shared" si="433"/>
        <v>0</v>
      </c>
      <c r="Q3242" s="77" t="b">
        <f t="shared" si="434"/>
        <v>0</v>
      </c>
      <c r="R3242" s="77">
        <f t="shared" si="435"/>
        <v>0</v>
      </c>
      <c r="T3242" s="77">
        <v>3231</v>
      </c>
    </row>
    <row r="3243" spans="1:20" s="5" customFormat="1" outlineLevel="1">
      <c r="A3243" s="29"/>
      <c r="B3243" s="606">
        <v>400</v>
      </c>
      <c r="C3243" s="616">
        <v>483</v>
      </c>
      <c r="D3243" s="549">
        <v>5</v>
      </c>
      <c r="E3243" s="711" t="s">
        <v>4890</v>
      </c>
      <c r="F3243" s="711" t="s">
        <v>4891</v>
      </c>
      <c r="G3243" s="904">
        <v>1840</v>
      </c>
      <c r="H3243" s="32" t="s">
        <v>13</v>
      </c>
      <c r="I3243" s="315"/>
      <c r="J3243" s="159">
        <v>0</v>
      </c>
      <c r="K3243" s="58">
        <v>0</v>
      </c>
      <c r="L3243" s="199">
        <f t="shared" si="438"/>
        <v>0</v>
      </c>
      <c r="M3243" s="200">
        <f t="shared" si="439"/>
        <v>0</v>
      </c>
      <c r="O3243" s="77" t="b">
        <f t="shared" si="432"/>
        <v>0</v>
      </c>
      <c r="P3243" s="77" t="b">
        <f t="shared" si="433"/>
        <v>0</v>
      </c>
      <c r="Q3243" s="77" t="b">
        <f t="shared" si="434"/>
        <v>0</v>
      </c>
      <c r="R3243" s="77">
        <f t="shared" si="435"/>
        <v>0</v>
      </c>
      <c r="T3243" s="77">
        <v>3232</v>
      </c>
    </row>
    <row r="3244" spans="1:20" s="5" customFormat="1" outlineLevel="1">
      <c r="A3244" s="29"/>
      <c r="B3244" s="606">
        <v>400</v>
      </c>
      <c r="C3244" s="616">
        <v>483</v>
      </c>
      <c r="D3244" s="549">
        <v>6</v>
      </c>
      <c r="E3244" s="711" t="s">
        <v>4892</v>
      </c>
      <c r="F3244" s="711" t="s">
        <v>4893</v>
      </c>
      <c r="G3244" s="904">
        <v>1790</v>
      </c>
      <c r="H3244" s="32" t="s">
        <v>13</v>
      </c>
      <c r="I3244" s="315"/>
      <c r="J3244" s="159">
        <v>0</v>
      </c>
      <c r="K3244" s="58">
        <v>0</v>
      </c>
      <c r="L3244" s="199">
        <f t="shared" si="438"/>
        <v>0</v>
      </c>
      <c r="M3244" s="200">
        <f t="shared" si="439"/>
        <v>0</v>
      </c>
      <c r="O3244" s="77" t="b">
        <f t="shared" si="432"/>
        <v>0</v>
      </c>
      <c r="P3244" s="77" t="b">
        <f t="shared" si="433"/>
        <v>0</v>
      </c>
      <c r="Q3244" s="77" t="b">
        <f t="shared" si="434"/>
        <v>0</v>
      </c>
      <c r="R3244" s="77">
        <f t="shared" si="435"/>
        <v>0</v>
      </c>
      <c r="T3244" s="77">
        <v>3233</v>
      </c>
    </row>
    <row r="3245" spans="1:20" s="5" customFormat="1" outlineLevel="1">
      <c r="A3245" s="29"/>
      <c r="B3245" s="606">
        <v>400</v>
      </c>
      <c r="C3245" s="616">
        <v>483</v>
      </c>
      <c r="D3245" s="549">
        <v>7</v>
      </c>
      <c r="E3245" s="711" t="s">
        <v>4894</v>
      </c>
      <c r="F3245" s="711" t="s">
        <v>4895</v>
      </c>
      <c r="G3245" s="904">
        <v>325</v>
      </c>
      <c r="H3245" s="32" t="s">
        <v>13</v>
      </c>
      <c r="I3245" s="315"/>
      <c r="J3245" s="159">
        <v>0</v>
      </c>
      <c r="K3245" s="58">
        <v>0</v>
      </c>
      <c r="L3245" s="199">
        <f t="shared" si="438"/>
        <v>0</v>
      </c>
      <c r="M3245" s="200">
        <f t="shared" si="439"/>
        <v>0</v>
      </c>
      <c r="O3245" s="77" t="b">
        <f t="shared" si="432"/>
        <v>0</v>
      </c>
      <c r="P3245" s="77" t="b">
        <f t="shared" si="433"/>
        <v>0</v>
      </c>
      <c r="Q3245" s="77" t="b">
        <f t="shared" si="434"/>
        <v>0</v>
      </c>
      <c r="R3245" s="77">
        <f t="shared" si="435"/>
        <v>0</v>
      </c>
      <c r="T3245" s="77">
        <v>3234</v>
      </c>
    </row>
    <row r="3246" spans="1:20" s="5" customFormat="1" outlineLevel="1">
      <c r="A3246" s="29"/>
      <c r="B3246" s="606">
        <v>400</v>
      </c>
      <c r="C3246" s="616">
        <v>483</v>
      </c>
      <c r="D3246" s="549">
        <v>8</v>
      </c>
      <c r="E3246" s="711" t="s">
        <v>4896</v>
      </c>
      <c r="F3246" s="711" t="s">
        <v>4897</v>
      </c>
      <c r="G3246" s="904">
        <v>325</v>
      </c>
      <c r="H3246" s="32" t="s">
        <v>13</v>
      </c>
      <c r="I3246" s="315"/>
      <c r="J3246" s="159">
        <v>0</v>
      </c>
      <c r="K3246" s="58">
        <v>0</v>
      </c>
      <c r="L3246" s="199">
        <f t="shared" si="438"/>
        <v>0</v>
      </c>
      <c r="M3246" s="200">
        <f t="shared" si="439"/>
        <v>0</v>
      </c>
      <c r="O3246" s="77" t="b">
        <f t="shared" si="432"/>
        <v>0</v>
      </c>
      <c r="P3246" s="77" t="b">
        <f t="shared" si="433"/>
        <v>0</v>
      </c>
      <c r="Q3246" s="77" t="b">
        <f t="shared" si="434"/>
        <v>0</v>
      </c>
      <c r="R3246" s="77">
        <f t="shared" si="435"/>
        <v>0</v>
      </c>
      <c r="T3246" s="77">
        <v>3235</v>
      </c>
    </row>
    <row r="3247" spans="1:20" s="5" customFormat="1" outlineLevel="1">
      <c r="A3247" s="29"/>
      <c r="B3247" s="606">
        <v>400</v>
      </c>
      <c r="C3247" s="616">
        <v>483</v>
      </c>
      <c r="D3247" s="549">
        <v>9</v>
      </c>
      <c r="E3247" s="711" t="s">
        <v>4898</v>
      </c>
      <c r="F3247" s="711" t="s">
        <v>4899</v>
      </c>
      <c r="G3247" s="904">
        <v>300</v>
      </c>
      <c r="H3247" s="32" t="s">
        <v>13</v>
      </c>
      <c r="I3247" s="315"/>
      <c r="J3247" s="159">
        <v>0</v>
      </c>
      <c r="K3247" s="58">
        <v>0</v>
      </c>
      <c r="L3247" s="199">
        <f t="shared" si="438"/>
        <v>0</v>
      </c>
      <c r="M3247" s="200">
        <f t="shared" si="439"/>
        <v>0</v>
      </c>
      <c r="O3247" s="77" t="b">
        <f t="shared" si="432"/>
        <v>0</v>
      </c>
      <c r="P3247" s="77" t="b">
        <f t="shared" si="433"/>
        <v>0</v>
      </c>
      <c r="Q3247" s="77" t="b">
        <f t="shared" si="434"/>
        <v>0</v>
      </c>
      <c r="R3247" s="77">
        <f t="shared" si="435"/>
        <v>0</v>
      </c>
      <c r="T3247" s="77">
        <v>3236</v>
      </c>
    </row>
    <row r="3248" spans="1:20" s="5" customFormat="1" outlineLevel="1">
      <c r="A3248" s="29"/>
      <c r="B3248" s="606">
        <v>400</v>
      </c>
      <c r="C3248" s="616">
        <v>483</v>
      </c>
      <c r="D3248" s="549">
        <v>10</v>
      </c>
      <c r="E3248" s="711" t="s">
        <v>4900</v>
      </c>
      <c r="F3248" s="711" t="s">
        <v>4901</v>
      </c>
      <c r="G3248" s="904">
        <v>250</v>
      </c>
      <c r="H3248" s="32" t="s">
        <v>13</v>
      </c>
      <c r="I3248" s="315"/>
      <c r="J3248" s="159">
        <v>0</v>
      </c>
      <c r="K3248" s="58">
        <v>0</v>
      </c>
      <c r="L3248" s="199">
        <f t="shared" si="438"/>
        <v>0</v>
      </c>
      <c r="M3248" s="200">
        <f t="shared" si="439"/>
        <v>0</v>
      </c>
      <c r="O3248" s="77" t="b">
        <f t="shared" si="432"/>
        <v>0</v>
      </c>
      <c r="P3248" s="77" t="b">
        <f t="shared" si="433"/>
        <v>0</v>
      </c>
      <c r="Q3248" s="77" t="b">
        <f t="shared" si="434"/>
        <v>0</v>
      </c>
      <c r="R3248" s="77">
        <f t="shared" si="435"/>
        <v>0</v>
      </c>
      <c r="T3248" s="77">
        <v>3237</v>
      </c>
    </row>
    <row r="3249" spans="1:20" s="5" customFormat="1" outlineLevel="1">
      <c r="A3249" s="29"/>
      <c r="B3249" s="606">
        <v>400</v>
      </c>
      <c r="C3249" s="617">
        <v>483</v>
      </c>
      <c r="D3249" s="549">
        <v>11</v>
      </c>
      <c r="E3249" s="711" t="s">
        <v>4902</v>
      </c>
      <c r="F3249" s="711" t="s">
        <v>4903</v>
      </c>
      <c r="G3249" s="904">
        <v>640</v>
      </c>
      <c r="H3249" s="32" t="s">
        <v>13</v>
      </c>
      <c r="I3249" s="315"/>
      <c r="J3249" s="159">
        <v>0</v>
      </c>
      <c r="K3249" s="159">
        <v>0</v>
      </c>
      <c r="L3249" s="232">
        <f t="shared" si="438"/>
        <v>0</v>
      </c>
      <c r="M3249" s="200">
        <f t="shared" si="439"/>
        <v>0</v>
      </c>
      <c r="O3249" s="77" t="b">
        <f t="shared" si="432"/>
        <v>0</v>
      </c>
      <c r="P3249" s="77" t="b">
        <f t="shared" si="433"/>
        <v>0</v>
      </c>
      <c r="Q3249" s="77" t="b">
        <f t="shared" si="434"/>
        <v>0</v>
      </c>
      <c r="R3249" s="77">
        <f t="shared" si="435"/>
        <v>0</v>
      </c>
      <c r="T3249" s="77">
        <v>3238</v>
      </c>
    </row>
    <row r="3250" spans="1:20" s="5" customFormat="1" outlineLevel="1">
      <c r="A3250" s="29"/>
      <c r="B3250" s="606">
        <v>400</v>
      </c>
      <c r="C3250" s="617">
        <v>483</v>
      </c>
      <c r="D3250" s="549">
        <v>12</v>
      </c>
      <c r="E3250" s="711" t="s">
        <v>4904</v>
      </c>
      <c r="F3250" s="711" t="s">
        <v>4905</v>
      </c>
      <c r="G3250" s="904">
        <v>35</v>
      </c>
      <c r="H3250" s="32" t="s">
        <v>13</v>
      </c>
      <c r="I3250" s="315"/>
      <c r="J3250" s="159">
        <v>0</v>
      </c>
      <c r="K3250" s="159">
        <v>0</v>
      </c>
      <c r="L3250" s="232">
        <f t="shared" si="438"/>
        <v>0</v>
      </c>
      <c r="M3250" s="200">
        <f t="shared" si="439"/>
        <v>0</v>
      </c>
      <c r="O3250" s="77" t="b">
        <f t="shared" si="432"/>
        <v>0</v>
      </c>
      <c r="P3250" s="77" t="b">
        <f t="shared" si="433"/>
        <v>0</v>
      </c>
      <c r="Q3250" s="77" t="b">
        <f t="shared" si="434"/>
        <v>0</v>
      </c>
      <c r="R3250" s="77">
        <f t="shared" si="435"/>
        <v>0</v>
      </c>
      <c r="T3250" s="77">
        <v>3239</v>
      </c>
    </row>
    <row r="3251" spans="1:20" s="5" customFormat="1" outlineLevel="1">
      <c r="A3251" s="29"/>
      <c r="B3251" s="606">
        <v>400</v>
      </c>
      <c r="C3251" s="616">
        <v>483</v>
      </c>
      <c r="D3251" s="549">
        <v>13</v>
      </c>
      <c r="E3251" s="711" t="s">
        <v>4906</v>
      </c>
      <c r="F3251" s="711" t="s">
        <v>4907</v>
      </c>
      <c r="G3251" s="904">
        <v>105</v>
      </c>
      <c r="H3251" s="32" t="s">
        <v>13</v>
      </c>
      <c r="I3251" s="315"/>
      <c r="J3251" s="159">
        <v>0</v>
      </c>
      <c r="K3251" s="58">
        <v>0</v>
      </c>
      <c r="L3251" s="199">
        <f t="shared" si="438"/>
        <v>0</v>
      </c>
      <c r="M3251" s="200">
        <f t="shared" si="439"/>
        <v>0</v>
      </c>
      <c r="O3251" s="77" t="b">
        <f t="shared" si="432"/>
        <v>0</v>
      </c>
      <c r="P3251" s="77" t="b">
        <f t="shared" si="433"/>
        <v>0</v>
      </c>
      <c r="Q3251" s="77" t="b">
        <f t="shared" si="434"/>
        <v>0</v>
      </c>
      <c r="R3251" s="77">
        <f t="shared" si="435"/>
        <v>0</v>
      </c>
      <c r="T3251" s="77">
        <v>3240</v>
      </c>
    </row>
    <row r="3252" spans="1:20" s="5" customFormat="1" outlineLevel="1">
      <c r="A3252" s="29"/>
      <c r="B3252" s="606">
        <v>400</v>
      </c>
      <c r="C3252" s="616">
        <v>483</v>
      </c>
      <c r="D3252" s="549">
        <v>14</v>
      </c>
      <c r="E3252" s="711" t="s">
        <v>4908</v>
      </c>
      <c r="F3252" s="711" t="s">
        <v>4909</v>
      </c>
      <c r="G3252" s="904">
        <f>1400+1645+2520</f>
        <v>5565</v>
      </c>
      <c r="H3252" s="32" t="s">
        <v>13</v>
      </c>
      <c r="I3252" s="315"/>
      <c r="J3252" s="159">
        <v>0</v>
      </c>
      <c r="K3252" s="58">
        <v>0</v>
      </c>
      <c r="L3252" s="199">
        <f t="shared" si="438"/>
        <v>0</v>
      </c>
      <c r="M3252" s="200">
        <f t="shared" si="439"/>
        <v>0</v>
      </c>
      <c r="O3252" s="77" t="b">
        <f t="shared" si="432"/>
        <v>0</v>
      </c>
      <c r="P3252" s="77" t="b">
        <f t="shared" si="433"/>
        <v>0</v>
      </c>
      <c r="Q3252" s="77" t="b">
        <f t="shared" si="434"/>
        <v>0</v>
      </c>
      <c r="R3252" s="77">
        <f t="shared" si="435"/>
        <v>0</v>
      </c>
      <c r="T3252" s="77">
        <v>3241</v>
      </c>
    </row>
    <row r="3253" spans="1:20" s="5" customFormat="1" outlineLevel="1">
      <c r="A3253" s="29"/>
      <c r="B3253" s="606">
        <v>400</v>
      </c>
      <c r="C3253" s="616">
        <v>483</v>
      </c>
      <c r="D3253" s="549">
        <v>15</v>
      </c>
      <c r="E3253" s="711" t="s">
        <v>4910</v>
      </c>
      <c r="F3253" s="711" t="s">
        <v>4911</v>
      </c>
      <c r="G3253" s="904">
        <v>170</v>
      </c>
      <c r="H3253" s="32" t="s">
        <v>13</v>
      </c>
      <c r="I3253" s="315"/>
      <c r="J3253" s="159">
        <v>0</v>
      </c>
      <c r="K3253" s="58">
        <v>0</v>
      </c>
      <c r="L3253" s="199">
        <f t="shared" si="438"/>
        <v>0</v>
      </c>
      <c r="M3253" s="200">
        <f t="shared" si="439"/>
        <v>0</v>
      </c>
      <c r="O3253" s="77" t="b">
        <f t="shared" si="432"/>
        <v>0</v>
      </c>
      <c r="P3253" s="77" t="b">
        <f t="shared" si="433"/>
        <v>0</v>
      </c>
      <c r="Q3253" s="77" t="b">
        <f t="shared" si="434"/>
        <v>0</v>
      </c>
      <c r="R3253" s="77">
        <f t="shared" si="435"/>
        <v>0</v>
      </c>
      <c r="T3253" s="77">
        <v>3242</v>
      </c>
    </row>
    <row r="3254" spans="1:20" s="5" customFormat="1" outlineLevel="1">
      <c r="A3254" s="29"/>
      <c r="B3254" s="606">
        <v>400</v>
      </c>
      <c r="C3254" s="616">
        <v>483</v>
      </c>
      <c r="D3254" s="549">
        <v>16</v>
      </c>
      <c r="E3254" s="711" t="s">
        <v>4912</v>
      </c>
      <c r="F3254" s="711" t="s">
        <v>4913</v>
      </c>
      <c r="G3254" s="904">
        <v>280</v>
      </c>
      <c r="H3254" s="32" t="s">
        <v>13</v>
      </c>
      <c r="I3254" s="315"/>
      <c r="J3254" s="159">
        <v>0</v>
      </c>
      <c r="K3254" s="58">
        <v>0</v>
      </c>
      <c r="L3254" s="199">
        <f t="shared" si="438"/>
        <v>0</v>
      </c>
      <c r="M3254" s="200">
        <f t="shared" si="439"/>
        <v>0</v>
      </c>
      <c r="O3254" s="77" t="b">
        <f t="shared" si="432"/>
        <v>0</v>
      </c>
      <c r="P3254" s="77" t="b">
        <f t="shared" si="433"/>
        <v>0</v>
      </c>
      <c r="Q3254" s="77" t="b">
        <f t="shared" si="434"/>
        <v>0</v>
      </c>
      <c r="R3254" s="77">
        <f t="shared" si="435"/>
        <v>0</v>
      </c>
      <c r="T3254" s="77">
        <v>3243</v>
      </c>
    </row>
    <row r="3255" spans="1:20" s="5" customFormat="1" outlineLevel="1">
      <c r="A3255" s="29"/>
      <c r="B3255" s="606">
        <v>400</v>
      </c>
      <c r="C3255" s="616">
        <v>483</v>
      </c>
      <c r="D3255" s="549">
        <v>17</v>
      </c>
      <c r="E3255" s="711" t="s">
        <v>4914</v>
      </c>
      <c r="F3255" s="711" t="s">
        <v>4915</v>
      </c>
      <c r="G3255" s="904">
        <v>875</v>
      </c>
      <c r="H3255" s="32" t="s">
        <v>13</v>
      </c>
      <c r="I3255" s="315"/>
      <c r="J3255" s="159">
        <v>0</v>
      </c>
      <c r="K3255" s="58">
        <v>0</v>
      </c>
      <c r="L3255" s="199">
        <f t="shared" si="438"/>
        <v>0</v>
      </c>
      <c r="M3255" s="200">
        <f t="shared" si="439"/>
        <v>0</v>
      </c>
      <c r="O3255" s="77" t="b">
        <f t="shared" si="432"/>
        <v>0</v>
      </c>
      <c r="P3255" s="77" t="b">
        <f t="shared" si="433"/>
        <v>0</v>
      </c>
      <c r="Q3255" s="77" t="b">
        <f t="shared" si="434"/>
        <v>0</v>
      </c>
      <c r="R3255" s="77">
        <f t="shared" si="435"/>
        <v>0</v>
      </c>
      <c r="T3255" s="77">
        <v>3244</v>
      </c>
    </row>
    <row r="3256" spans="1:20" s="5" customFormat="1" outlineLevel="1">
      <c r="A3256" s="29"/>
      <c r="B3256" s="606">
        <v>400</v>
      </c>
      <c r="C3256" s="616">
        <v>483</v>
      </c>
      <c r="D3256" s="549">
        <v>18</v>
      </c>
      <c r="E3256" s="711" t="s">
        <v>4916</v>
      </c>
      <c r="F3256" s="711" t="s">
        <v>4917</v>
      </c>
      <c r="G3256" s="904">
        <f>2515+175</f>
        <v>2690</v>
      </c>
      <c r="H3256" s="32" t="s">
        <v>13</v>
      </c>
      <c r="I3256" s="315"/>
      <c r="J3256" s="159">
        <v>0</v>
      </c>
      <c r="K3256" s="58">
        <v>0</v>
      </c>
      <c r="L3256" s="199">
        <f t="shared" si="438"/>
        <v>0</v>
      </c>
      <c r="M3256" s="200">
        <f t="shared" si="439"/>
        <v>0</v>
      </c>
      <c r="O3256" s="77" t="b">
        <f t="shared" si="432"/>
        <v>0</v>
      </c>
      <c r="P3256" s="77" t="b">
        <f t="shared" si="433"/>
        <v>0</v>
      </c>
      <c r="Q3256" s="77" t="b">
        <f t="shared" si="434"/>
        <v>0</v>
      </c>
      <c r="R3256" s="77">
        <f t="shared" si="435"/>
        <v>0</v>
      </c>
      <c r="T3256" s="77">
        <v>3245</v>
      </c>
    </row>
    <row r="3257" spans="1:20" s="5" customFormat="1" outlineLevel="1">
      <c r="A3257" s="29"/>
      <c r="B3257" s="606">
        <v>400</v>
      </c>
      <c r="C3257" s="616">
        <v>483</v>
      </c>
      <c r="D3257" s="549">
        <v>19</v>
      </c>
      <c r="E3257" s="711" t="s">
        <v>4918</v>
      </c>
      <c r="F3257" s="711" t="s">
        <v>4919</v>
      </c>
      <c r="G3257" s="904">
        <f>420+1695</f>
        <v>2115</v>
      </c>
      <c r="H3257" s="32" t="s">
        <v>13</v>
      </c>
      <c r="I3257" s="315"/>
      <c r="J3257" s="159">
        <v>0</v>
      </c>
      <c r="K3257" s="58">
        <v>0</v>
      </c>
      <c r="L3257" s="199">
        <f t="shared" si="438"/>
        <v>0</v>
      </c>
      <c r="M3257" s="200">
        <f t="shared" si="439"/>
        <v>0</v>
      </c>
      <c r="O3257" s="77" t="b">
        <f t="shared" si="432"/>
        <v>0</v>
      </c>
      <c r="P3257" s="77" t="b">
        <f t="shared" si="433"/>
        <v>0</v>
      </c>
      <c r="Q3257" s="77" t="b">
        <f t="shared" si="434"/>
        <v>0</v>
      </c>
      <c r="R3257" s="77">
        <f t="shared" si="435"/>
        <v>0</v>
      </c>
      <c r="T3257" s="77">
        <v>3246</v>
      </c>
    </row>
    <row r="3258" spans="1:20" s="5" customFormat="1" outlineLevel="1">
      <c r="A3258" s="29"/>
      <c r="B3258" s="606">
        <v>400</v>
      </c>
      <c r="C3258" s="616">
        <v>483</v>
      </c>
      <c r="D3258" s="549">
        <v>20</v>
      </c>
      <c r="E3258" s="711" t="s">
        <v>4920</v>
      </c>
      <c r="F3258" s="711" t="s">
        <v>4921</v>
      </c>
      <c r="G3258" s="904">
        <v>300</v>
      </c>
      <c r="H3258" s="32" t="s">
        <v>13</v>
      </c>
      <c r="I3258" s="315"/>
      <c r="J3258" s="159">
        <v>0</v>
      </c>
      <c r="K3258" s="58">
        <v>0</v>
      </c>
      <c r="L3258" s="199">
        <f t="shared" si="438"/>
        <v>0</v>
      </c>
      <c r="M3258" s="200">
        <f t="shared" si="439"/>
        <v>0</v>
      </c>
      <c r="O3258" s="77" t="b">
        <f t="shared" si="432"/>
        <v>0</v>
      </c>
      <c r="P3258" s="77" t="b">
        <f t="shared" si="433"/>
        <v>0</v>
      </c>
      <c r="Q3258" s="77" t="b">
        <f t="shared" si="434"/>
        <v>0</v>
      </c>
      <c r="R3258" s="77">
        <f t="shared" si="435"/>
        <v>0</v>
      </c>
      <c r="T3258" s="77">
        <v>3247</v>
      </c>
    </row>
    <row r="3259" spans="1:20" s="5" customFormat="1" outlineLevel="1">
      <c r="A3259" s="29"/>
      <c r="B3259" s="606">
        <v>400</v>
      </c>
      <c r="C3259" s="616">
        <v>483</v>
      </c>
      <c r="D3259" s="549">
        <v>21</v>
      </c>
      <c r="E3259" s="711" t="s">
        <v>4922</v>
      </c>
      <c r="F3259" s="711" t="s">
        <v>4923</v>
      </c>
      <c r="G3259" s="904">
        <v>4015</v>
      </c>
      <c r="H3259" s="32" t="s">
        <v>13</v>
      </c>
      <c r="I3259" s="315"/>
      <c r="J3259" s="159">
        <v>0</v>
      </c>
      <c r="K3259" s="58">
        <v>0</v>
      </c>
      <c r="L3259" s="199">
        <f t="shared" si="438"/>
        <v>0</v>
      </c>
      <c r="M3259" s="200">
        <f t="shared" si="439"/>
        <v>0</v>
      </c>
      <c r="O3259" s="77" t="b">
        <f t="shared" si="432"/>
        <v>0</v>
      </c>
      <c r="P3259" s="77" t="b">
        <f t="shared" si="433"/>
        <v>0</v>
      </c>
      <c r="Q3259" s="77" t="b">
        <f t="shared" si="434"/>
        <v>0</v>
      </c>
      <c r="R3259" s="77">
        <f t="shared" si="435"/>
        <v>0</v>
      </c>
      <c r="T3259" s="77">
        <v>3248</v>
      </c>
    </row>
    <row r="3260" spans="1:20" s="5" customFormat="1" outlineLevel="1">
      <c r="A3260" s="29"/>
      <c r="B3260" s="606">
        <v>400</v>
      </c>
      <c r="C3260" s="616">
        <v>483</v>
      </c>
      <c r="D3260" s="549">
        <v>22</v>
      </c>
      <c r="E3260" s="711" t="s">
        <v>4924</v>
      </c>
      <c r="F3260" s="711" t="s">
        <v>4925</v>
      </c>
      <c r="G3260" s="904">
        <v>20</v>
      </c>
      <c r="H3260" s="32" t="s">
        <v>13</v>
      </c>
      <c r="I3260" s="315"/>
      <c r="J3260" s="159">
        <v>0</v>
      </c>
      <c r="K3260" s="58">
        <v>0</v>
      </c>
      <c r="L3260" s="199">
        <f t="shared" si="438"/>
        <v>0</v>
      </c>
      <c r="M3260" s="200">
        <f t="shared" si="439"/>
        <v>0</v>
      </c>
      <c r="O3260" s="77" t="b">
        <f t="shared" si="432"/>
        <v>0</v>
      </c>
      <c r="P3260" s="77" t="b">
        <f t="shared" si="433"/>
        <v>0</v>
      </c>
      <c r="Q3260" s="77" t="b">
        <f t="shared" si="434"/>
        <v>0</v>
      </c>
      <c r="R3260" s="77">
        <f t="shared" si="435"/>
        <v>0</v>
      </c>
      <c r="T3260" s="77">
        <v>3249</v>
      </c>
    </row>
    <row r="3261" spans="1:20" s="5" customFormat="1" outlineLevel="1">
      <c r="A3261" s="29"/>
      <c r="B3261" s="606">
        <v>400</v>
      </c>
      <c r="C3261" s="616">
        <v>483</v>
      </c>
      <c r="D3261" s="549">
        <v>23</v>
      </c>
      <c r="E3261" s="711" t="s">
        <v>4926</v>
      </c>
      <c r="F3261" s="711" t="s">
        <v>4927</v>
      </c>
      <c r="G3261" s="904">
        <v>40</v>
      </c>
      <c r="H3261" s="32" t="s">
        <v>13</v>
      </c>
      <c r="I3261" s="315"/>
      <c r="J3261" s="159">
        <v>0</v>
      </c>
      <c r="K3261" s="58">
        <v>0</v>
      </c>
      <c r="L3261" s="199">
        <f t="shared" si="438"/>
        <v>0</v>
      </c>
      <c r="M3261" s="200">
        <f t="shared" si="439"/>
        <v>0</v>
      </c>
      <c r="O3261" s="77" t="b">
        <f t="shared" si="432"/>
        <v>0</v>
      </c>
      <c r="P3261" s="77" t="b">
        <f t="shared" si="433"/>
        <v>0</v>
      </c>
      <c r="Q3261" s="77" t="b">
        <f t="shared" si="434"/>
        <v>0</v>
      </c>
      <c r="R3261" s="77">
        <f t="shared" si="435"/>
        <v>0</v>
      </c>
      <c r="T3261" s="77">
        <v>3250</v>
      </c>
    </row>
    <row r="3262" spans="1:20" s="5" customFormat="1" outlineLevel="1">
      <c r="A3262" s="29"/>
      <c r="B3262" s="606">
        <v>400</v>
      </c>
      <c r="C3262" s="616">
        <v>483</v>
      </c>
      <c r="D3262" s="549">
        <v>24</v>
      </c>
      <c r="E3262" s="711" t="s">
        <v>4928</v>
      </c>
      <c r="F3262" s="711" t="s">
        <v>4929</v>
      </c>
      <c r="G3262" s="904">
        <v>60</v>
      </c>
      <c r="H3262" s="32" t="s">
        <v>13</v>
      </c>
      <c r="I3262" s="315"/>
      <c r="J3262" s="159">
        <v>0</v>
      </c>
      <c r="K3262" s="58">
        <v>0</v>
      </c>
      <c r="L3262" s="199">
        <f t="shared" si="438"/>
        <v>0</v>
      </c>
      <c r="M3262" s="200">
        <f t="shared" si="439"/>
        <v>0</v>
      </c>
      <c r="O3262" s="77" t="b">
        <f t="shared" si="432"/>
        <v>0</v>
      </c>
      <c r="P3262" s="77" t="b">
        <f t="shared" si="433"/>
        <v>0</v>
      </c>
      <c r="Q3262" s="77" t="b">
        <f t="shared" si="434"/>
        <v>0</v>
      </c>
      <c r="R3262" s="77">
        <f t="shared" si="435"/>
        <v>0</v>
      </c>
      <c r="T3262" s="77">
        <v>3251</v>
      </c>
    </row>
    <row r="3263" spans="1:20" s="5" customFormat="1" outlineLevel="1">
      <c r="A3263" s="29"/>
      <c r="B3263" s="606">
        <v>400</v>
      </c>
      <c r="C3263" s="616">
        <v>483</v>
      </c>
      <c r="D3263" s="549">
        <v>25</v>
      </c>
      <c r="E3263" s="711" t="s">
        <v>5561</v>
      </c>
      <c r="F3263" s="711" t="s">
        <v>5562</v>
      </c>
      <c r="G3263" s="904">
        <v>20</v>
      </c>
      <c r="H3263" s="32" t="s">
        <v>13</v>
      </c>
      <c r="I3263" s="315"/>
      <c r="J3263" s="159">
        <v>0</v>
      </c>
      <c r="K3263" s="58">
        <v>0</v>
      </c>
      <c r="L3263" s="199">
        <f t="shared" si="438"/>
        <v>0</v>
      </c>
      <c r="M3263" s="200">
        <f t="shared" si="439"/>
        <v>0</v>
      </c>
      <c r="O3263" s="77" t="b">
        <f t="shared" si="432"/>
        <v>0</v>
      </c>
      <c r="P3263" s="77" t="b">
        <f t="shared" si="433"/>
        <v>0</v>
      </c>
      <c r="Q3263" s="77" t="b">
        <f t="shared" si="434"/>
        <v>0</v>
      </c>
      <c r="R3263" s="77">
        <f t="shared" si="435"/>
        <v>0</v>
      </c>
      <c r="T3263" s="77">
        <v>3252</v>
      </c>
    </row>
    <row r="3264" spans="1:20" s="5" customFormat="1" outlineLevel="1">
      <c r="A3264" s="29"/>
      <c r="B3264" s="606">
        <v>400</v>
      </c>
      <c r="C3264" s="616">
        <v>483</v>
      </c>
      <c r="D3264" s="549">
        <v>26</v>
      </c>
      <c r="E3264" s="711" t="s">
        <v>4930</v>
      </c>
      <c r="F3264" s="711" t="s">
        <v>4931</v>
      </c>
      <c r="G3264" s="904">
        <v>390</v>
      </c>
      <c r="H3264" s="32" t="s">
        <v>13</v>
      </c>
      <c r="I3264" s="315"/>
      <c r="J3264" s="159">
        <v>0</v>
      </c>
      <c r="K3264" s="58">
        <v>0</v>
      </c>
      <c r="L3264" s="199">
        <f t="shared" si="438"/>
        <v>0</v>
      </c>
      <c r="M3264" s="200">
        <f t="shared" si="439"/>
        <v>0</v>
      </c>
      <c r="O3264" s="77" t="b">
        <f t="shared" si="432"/>
        <v>0</v>
      </c>
      <c r="P3264" s="77" t="b">
        <f t="shared" si="433"/>
        <v>0</v>
      </c>
      <c r="Q3264" s="77" t="b">
        <f t="shared" si="434"/>
        <v>0</v>
      </c>
      <c r="R3264" s="77">
        <f t="shared" si="435"/>
        <v>0</v>
      </c>
      <c r="T3264" s="77">
        <v>3253</v>
      </c>
    </row>
    <row r="3265" spans="1:20" s="5" customFormat="1" outlineLevel="1">
      <c r="A3265" s="29"/>
      <c r="B3265" s="606">
        <v>400</v>
      </c>
      <c r="C3265" s="616">
        <v>483</v>
      </c>
      <c r="D3265" s="549">
        <v>27</v>
      </c>
      <c r="E3265" s="711" t="s">
        <v>4932</v>
      </c>
      <c r="F3265" s="711" t="s">
        <v>4933</v>
      </c>
      <c r="G3265" s="904">
        <v>10</v>
      </c>
      <c r="H3265" s="32" t="s">
        <v>13</v>
      </c>
      <c r="I3265" s="315"/>
      <c r="J3265" s="159">
        <v>0</v>
      </c>
      <c r="K3265" s="58">
        <v>0</v>
      </c>
      <c r="L3265" s="199">
        <f t="shared" si="438"/>
        <v>0</v>
      </c>
      <c r="M3265" s="200">
        <f t="shared" si="439"/>
        <v>0</v>
      </c>
      <c r="O3265" s="77" t="b">
        <f t="shared" si="432"/>
        <v>0</v>
      </c>
      <c r="P3265" s="77" t="b">
        <f t="shared" si="433"/>
        <v>0</v>
      </c>
      <c r="Q3265" s="77" t="b">
        <f t="shared" si="434"/>
        <v>0</v>
      </c>
      <c r="R3265" s="77">
        <f t="shared" si="435"/>
        <v>0</v>
      </c>
      <c r="T3265" s="77">
        <v>3254</v>
      </c>
    </row>
    <row r="3266" spans="1:20" s="5" customFormat="1" outlineLevel="1">
      <c r="A3266" s="29"/>
      <c r="B3266" s="606">
        <v>400</v>
      </c>
      <c r="C3266" s="616">
        <v>483</v>
      </c>
      <c r="D3266" s="549">
        <v>28</v>
      </c>
      <c r="E3266" s="711" t="s">
        <v>4934</v>
      </c>
      <c r="F3266" s="711" t="s">
        <v>4935</v>
      </c>
      <c r="G3266" s="904">
        <v>30</v>
      </c>
      <c r="H3266" s="32" t="s">
        <v>13</v>
      </c>
      <c r="I3266" s="315"/>
      <c r="J3266" s="159">
        <v>0</v>
      </c>
      <c r="K3266" s="58">
        <v>0</v>
      </c>
      <c r="L3266" s="199">
        <f t="shared" si="438"/>
        <v>0</v>
      </c>
      <c r="M3266" s="200">
        <f t="shared" si="439"/>
        <v>0</v>
      </c>
      <c r="O3266" s="77" t="b">
        <f t="shared" si="432"/>
        <v>0</v>
      </c>
      <c r="P3266" s="77" t="b">
        <f t="shared" si="433"/>
        <v>0</v>
      </c>
      <c r="Q3266" s="77" t="b">
        <f t="shared" si="434"/>
        <v>0</v>
      </c>
      <c r="R3266" s="77">
        <f t="shared" si="435"/>
        <v>0</v>
      </c>
      <c r="T3266" s="77">
        <v>3255</v>
      </c>
    </row>
    <row r="3267" spans="1:20" s="5" customFormat="1" outlineLevel="1">
      <c r="A3267" s="29"/>
      <c r="B3267" s="606">
        <v>400</v>
      </c>
      <c r="C3267" s="616">
        <v>483</v>
      </c>
      <c r="D3267" s="549">
        <v>29</v>
      </c>
      <c r="E3267" s="711" t="s">
        <v>4936</v>
      </c>
      <c r="F3267" s="711" t="s">
        <v>4937</v>
      </c>
      <c r="G3267" s="904">
        <v>175</v>
      </c>
      <c r="H3267" s="32" t="s">
        <v>13</v>
      </c>
      <c r="I3267" s="315"/>
      <c r="J3267" s="159">
        <v>0</v>
      </c>
      <c r="K3267" s="58">
        <v>0</v>
      </c>
      <c r="L3267" s="199">
        <f t="shared" si="438"/>
        <v>0</v>
      </c>
      <c r="M3267" s="200">
        <f t="shared" si="439"/>
        <v>0</v>
      </c>
      <c r="O3267" s="77" t="b">
        <f t="shared" si="432"/>
        <v>0</v>
      </c>
      <c r="P3267" s="77" t="b">
        <f t="shared" si="433"/>
        <v>0</v>
      </c>
      <c r="Q3267" s="77" t="b">
        <f t="shared" si="434"/>
        <v>0</v>
      </c>
      <c r="R3267" s="77">
        <f t="shared" si="435"/>
        <v>0</v>
      </c>
      <c r="T3267" s="77">
        <v>3256</v>
      </c>
    </row>
    <row r="3268" spans="1:20" s="5" customFormat="1" outlineLevel="1">
      <c r="A3268" s="29"/>
      <c r="B3268" s="606">
        <v>400</v>
      </c>
      <c r="C3268" s="616">
        <v>483</v>
      </c>
      <c r="D3268" s="549">
        <v>30</v>
      </c>
      <c r="E3268" s="711" t="s">
        <v>4938</v>
      </c>
      <c r="F3268" s="711" t="s">
        <v>4939</v>
      </c>
      <c r="G3268" s="904">
        <v>4000</v>
      </c>
      <c r="H3268" s="32" t="s">
        <v>13</v>
      </c>
      <c r="I3268" s="315"/>
      <c r="J3268" s="159">
        <v>0</v>
      </c>
      <c r="K3268" s="58">
        <v>0</v>
      </c>
      <c r="L3268" s="199">
        <f t="shared" si="438"/>
        <v>0</v>
      </c>
      <c r="M3268" s="200">
        <f t="shared" si="439"/>
        <v>0</v>
      </c>
      <c r="O3268" s="77" t="b">
        <f t="shared" si="432"/>
        <v>0</v>
      </c>
      <c r="P3268" s="77" t="b">
        <f t="shared" si="433"/>
        <v>0</v>
      </c>
      <c r="Q3268" s="77" t="b">
        <f t="shared" si="434"/>
        <v>0</v>
      </c>
      <c r="R3268" s="77">
        <f t="shared" si="435"/>
        <v>0</v>
      </c>
      <c r="T3268" s="77">
        <v>3257</v>
      </c>
    </row>
    <row r="3269" spans="1:20" s="5" customFormat="1" ht="25.5" outlineLevel="1">
      <c r="A3269" s="29"/>
      <c r="B3269" s="606">
        <v>400</v>
      </c>
      <c r="C3269" s="616">
        <v>483</v>
      </c>
      <c r="D3269" s="549">
        <v>31</v>
      </c>
      <c r="E3269" s="711" t="s">
        <v>4940</v>
      </c>
      <c r="F3269" s="711" t="s">
        <v>4941</v>
      </c>
      <c r="G3269" s="904">
        <v>240</v>
      </c>
      <c r="H3269" s="32" t="s">
        <v>13</v>
      </c>
      <c r="I3269" s="315"/>
      <c r="J3269" s="159">
        <v>0</v>
      </c>
      <c r="K3269" s="58">
        <v>0</v>
      </c>
      <c r="L3269" s="199">
        <f t="shared" si="438"/>
        <v>0</v>
      </c>
      <c r="M3269" s="200">
        <f t="shared" si="439"/>
        <v>0</v>
      </c>
      <c r="O3269" s="77" t="b">
        <f t="shared" si="432"/>
        <v>0</v>
      </c>
      <c r="P3269" s="77" t="b">
        <f t="shared" si="433"/>
        <v>0</v>
      </c>
      <c r="Q3269" s="77" t="b">
        <f t="shared" si="434"/>
        <v>0</v>
      </c>
      <c r="R3269" s="77">
        <f t="shared" si="435"/>
        <v>0</v>
      </c>
      <c r="T3269" s="77">
        <v>3258</v>
      </c>
    </row>
    <row r="3270" spans="1:20" s="5" customFormat="1" ht="38.25" outlineLevel="1">
      <c r="A3270" s="29"/>
      <c r="B3270" s="606">
        <v>400</v>
      </c>
      <c r="C3270" s="616">
        <v>483</v>
      </c>
      <c r="D3270" s="549">
        <v>32</v>
      </c>
      <c r="E3270" s="711" t="s">
        <v>4942</v>
      </c>
      <c r="F3270" s="711" t="s">
        <v>4943</v>
      </c>
      <c r="G3270" s="904">
        <v>200</v>
      </c>
      <c r="H3270" s="32" t="s">
        <v>13</v>
      </c>
      <c r="I3270" s="315"/>
      <c r="J3270" s="159">
        <v>0</v>
      </c>
      <c r="K3270" s="58">
        <v>0</v>
      </c>
      <c r="L3270" s="199">
        <f t="shared" si="438"/>
        <v>0</v>
      </c>
      <c r="M3270" s="200">
        <f t="shared" si="439"/>
        <v>0</v>
      </c>
      <c r="O3270" s="77" t="b">
        <f t="shared" si="432"/>
        <v>0</v>
      </c>
      <c r="P3270" s="77" t="b">
        <f t="shared" si="433"/>
        <v>0</v>
      </c>
      <c r="Q3270" s="77" t="b">
        <f t="shared" si="434"/>
        <v>0</v>
      </c>
      <c r="R3270" s="77">
        <f t="shared" si="435"/>
        <v>0</v>
      </c>
      <c r="T3270" s="77">
        <v>3259</v>
      </c>
    </row>
    <row r="3271" spans="1:20" s="5" customFormat="1" outlineLevel="1">
      <c r="A3271" s="29"/>
      <c r="B3271" s="606">
        <v>400</v>
      </c>
      <c r="C3271" s="616">
        <v>483</v>
      </c>
      <c r="D3271" s="549">
        <v>33</v>
      </c>
      <c r="E3271" s="711" t="s">
        <v>4944</v>
      </c>
      <c r="F3271" s="711" t="s">
        <v>4945</v>
      </c>
      <c r="G3271" s="904">
        <v>100</v>
      </c>
      <c r="H3271" s="32" t="s">
        <v>13</v>
      </c>
      <c r="I3271" s="315"/>
      <c r="J3271" s="159">
        <v>0</v>
      </c>
      <c r="K3271" s="58">
        <v>0</v>
      </c>
      <c r="L3271" s="199">
        <f t="shared" ref="L3271:L3288" si="440">J3271+K3271</f>
        <v>0</v>
      </c>
      <c r="M3271" s="200">
        <f t="shared" ref="M3271:M3288" si="441">L3271*(G3271+I3271)</f>
        <v>0</v>
      </c>
      <c r="O3271" s="77" t="b">
        <f t="shared" si="432"/>
        <v>0</v>
      </c>
      <c r="P3271" s="77" t="b">
        <f t="shared" si="433"/>
        <v>0</v>
      </c>
      <c r="Q3271" s="77" t="b">
        <f t="shared" si="434"/>
        <v>0</v>
      </c>
      <c r="R3271" s="77">
        <f t="shared" si="435"/>
        <v>0</v>
      </c>
      <c r="T3271" s="77">
        <v>3260</v>
      </c>
    </row>
    <row r="3272" spans="1:20" s="5" customFormat="1" outlineLevel="1">
      <c r="A3272" s="29"/>
      <c r="B3272" s="606">
        <v>400</v>
      </c>
      <c r="C3272" s="616">
        <v>483</v>
      </c>
      <c r="D3272" s="549">
        <v>34</v>
      </c>
      <c r="E3272" s="711" t="s">
        <v>4946</v>
      </c>
      <c r="F3272" s="711" t="s">
        <v>4947</v>
      </c>
      <c r="G3272" s="904">
        <v>100</v>
      </c>
      <c r="H3272" s="32" t="s">
        <v>13</v>
      </c>
      <c r="I3272" s="315"/>
      <c r="J3272" s="159">
        <v>0</v>
      </c>
      <c r="K3272" s="58">
        <v>0</v>
      </c>
      <c r="L3272" s="199">
        <f t="shared" si="440"/>
        <v>0</v>
      </c>
      <c r="M3272" s="200">
        <f t="shared" si="441"/>
        <v>0</v>
      </c>
      <c r="O3272" s="77" t="b">
        <f t="shared" si="432"/>
        <v>0</v>
      </c>
      <c r="P3272" s="77" t="b">
        <f t="shared" si="433"/>
        <v>0</v>
      </c>
      <c r="Q3272" s="77" t="b">
        <f t="shared" si="434"/>
        <v>0</v>
      </c>
      <c r="R3272" s="77">
        <f t="shared" si="435"/>
        <v>0</v>
      </c>
      <c r="T3272" s="77">
        <v>3261</v>
      </c>
    </row>
    <row r="3273" spans="1:20" s="5" customFormat="1" ht="51" outlineLevel="1">
      <c r="A3273" s="29"/>
      <c r="B3273" s="606">
        <v>400</v>
      </c>
      <c r="C3273" s="616">
        <v>483</v>
      </c>
      <c r="D3273" s="549">
        <v>35</v>
      </c>
      <c r="E3273" s="711" t="s">
        <v>4948</v>
      </c>
      <c r="F3273" s="711" t="s">
        <v>4949</v>
      </c>
      <c r="G3273" s="904">
        <v>420</v>
      </c>
      <c r="H3273" s="32" t="s">
        <v>13</v>
      </c>
      <c r="I3273" s="315"/>
      <c r="J3273" s="159">
        <v>0</v>
      </c>
      <c r="K3273" s="58">
        <v>0</v>
      </c>
      <c r="L3273" s="199">
        <f t="shared" si="440"/>
        <v>0</v>
      </c>
      <c r="M3273" s="200">
        <f t="shared" si="441"/>
        <v>0</v>
      </c>
      <c r="O3273" s="77" t="b">
        <f t="shared" si="432"/>
        <v>0</v>
      </c>
      <c r="P3273" s="77" t="b">
        <f t="shared" si="433"/>
        <v>0</v>
      </c>
      <c r="Q3273" s="77" t="b">
        <f t="shared" si="434"/>
        <v>0</v>
      </c>
      <c r="R3273" s="77">
        <f t="shared" si="435"/>
        <v>0</v>
      </c>
      <c r="T3273" s="77">
        <v>3262</v>
      </c>
    </row>
    <row r="3274" spans="1:20" s="5" customFormat="1" outlineLevel="1">
      <c r="A3274" s="29"/>
      <c r="B3274" s="606">
        <v>400</v>
      </c>
      <c r="C3274" s="616">
        <v>483</v>
      </c>
      <c r="D3274" s="549">
        <v>36</v>
      </c>
      <c r="E3274" s="711" t="s">
        <v>4950</v>
      </c>
      <c r="F3274" s="711" t="s">
        <v>4951</v>
      </c>
      <c r="G3274" s="904">
        <v>40</v>
      </c>
      <c r="H3274" s="32" t="s">
        <v>13</v>
      </c>
      <c r="I3274" s="315"/>
      <c r="J3274" s="159">
        <v>0</v>
      </c>
      <c r="K3274" s="58">
        <v>0</v>
      </c>
      <c r="L3274" s="199">
        <f t="shared" si="440"/>
        <v>0</v>
      </c>
      <c r="M3274" s="200">
        <f t="shared" si="441"/>
        <v>0</v>
      </c>
      <c r="O3274" s="77" t="b">
        <f t="shared" si="432"/>
        <v>0</v>
      </c>
      <c r="P3274" s="77" t="b">
        <f t="shared" si="433"/>
        <v>0</v>
      </c>
      <c r="Q3274" s="77" t="b">
        <f t="shared" si="434"/>
        <v>0</v>
      </c>
      <c r="R3274" s="77">
        <f t="shared" si="435"/>
        <v>0</v>
      </c>
      <c r="T3274" s="77">
        <v>3263</v>
      </c>
    </row>
    <row r="3275" spans="1:20" s="5" customFormat="1" ht="51" outlineLevel="1">
      <c r="A3275" s="29"/>
      <c r="B3275" s="606">
        <v>400</v>
      </c>
      <c r="C3275" s="616">
        <v>483</v>
      </c>
      <c r="D3275" s="549">
        <v>37</v>
      </c>
      <c r="E3275" s="711" t="s">
        <v>4952</v>
      </c>
      <c r="F3275" s="711" t="s">
        <v>4953</v>
      </c>
      <c r="G3275" s="904">
        <v>710</v>
      </c>
      <c r="H3275" s="32" t="s">
        <v>13</v>
      </c>
      <c r="I3275" s="315"/>
      <c r="J3275" s="159">
        <v>0</v>
      </c>
      <c r="K3275" s="58">
        <v>0</v>
      </c>
      <c r="L3275" s="199">
        <f t="shared" si="440"/>
        <v>0</v>
      </c>
      <c r="M3275" s="200">
        <f t="shared" si="441"/>
        <v>0</v>
      </c>
      <c r="O3275" s="77" t="b">
        <f t="shared" si="432"/>
        <v>0</v>
      </c>
      <c r="P3275" s="77" t="b">
        <f t="shared" si="433"/>
        <v>0</v>
      </c>
      <c r="Q3275" s="77" t="b">
        <f t="shared" si="434"/>
        <v>0</v>
      </c>
      <c r="R3275" s="77">
        <f t="shared" si="435"/>
        <v>0</v>
      </c>
      <c r="T3275" s="77">
        <v>3264</v>
      </c>
    </row>
    <row r="3276" spans="1:20" s="5" customFormat="1" ht="63.75" outlineLevel="1">
      <c r="A3276" s="29"/>
      <c r="B3276" s="606">
        <v>400</v>
      </c>
      <c r="C3276" s="616">
        <v>483</v>
      </c>
      <c r="D3276" s="549">
        <v>38</v>
      </c>
      <c r="E3276" s="711" t="s">
        <v>4954</v>
      </c>
      <c r="F3276" s="711" t="s">
        <v>4955</v>
      </c>
      <c r="G3276" s="904">
        <v>800</v>
      </c>
      <c r="H3276" s="32" t="s">
        <v>13</v>
      </c>
      <c r="I3276" s="315"/>
      <c r="J3276" s="159">
        <v>0</v>
      </c>
      <c r="K3276" s="58">
        <v>0</v>
      </c>
      <c r="L3276" s="199">
        <f t="shared" si="440"/>
        <v>0</v>
      </c>
      <c r="M3276" s="200">
        <f t="shared" si="441"/>
        <v>0</v>
      </c>
      <c r="O3276" s="77" t="b">
        <f t="shared" si="432"/>
        <v>0</v>
      </c>
      <c r="P3276" s="77" t="b">
        <f t="shared" si="433"/>
        <v>0</v>
      </c>
      <c r="Q3276" s="77" t="b">
        <f t="shared" si="434"/>
        <v>0</v>
      </c>
      <c r="R3276" s="77">
        <f t="shared" si="435"/>
        <v>0</v>
      </c>
      <c r="T3276" s="77">
        <v>3265</v>
      </c>
    </row>
    <row r="3277" spans="1:20" s="5" customFormat="1" ht="63.75" outlineLevel="1">
      <c r="A3277" s="29"/>
      <c r="B3277" s="606">
        <v>400</v>
      </c>
      <c r="C3277" s="616">
        <v>483</v>
      </c>
      <c r="D3277" s="549">
        <v>39</v>
      </c>
      <c r="E3277" s="711" t="s">
        <v>4956</v>
      </c>
      <c r="F3277" s="711" t="s">
        <v>4957</v>
      </c>
      <c r="G3277" s="904">
        <v>370</v>
      </c>
      <c r="H3277" s="32" t="s">
        <v>13</v>
      </c>
      <c r="I3277" s="315"/>
      <c r="J3277" s="159">
        <v>0</v>
      </c>
      <c r="K3277" s="58">
        <v>0</v>
      </c>
      <c r="L3277" s="199">
        <f t="shared" si="440"/>
        <v>0</v>
      </c>
      <c r="M3277" s="200">
        <f t="shared" si="441"/>
        <v>0</v>
      </c>
      <c r="O3277" s="77" t="b">
        <f t="shared" si="432"/>
        <v>0</v>
      </c>
      <c r="P3277" s="77" t="b">
        <f t="shared" si="433"/>
        <v>0</v>
      </c>
      <c r="Q3277" s="77" t="b">
        <f t="shared" si="434"/>
        <v>0</v>
      </c>
      <c r="R3277" s="77">
        <f t="shared" si="435"/>
        <v>0</v>
      </c>
      <c r="T3277" s="77">
        <v>3266</v>
      </c>
    </row>
    <row r="3278" spans="1:20" s="5" customFormat="1" outlineLevel="1">
      <c r="A3278" s="29"/>
      <c r="B3278" s="606">
        <v>400</v>
      </c>
      <c r="C3278" s="616">
        <v>483</v>
      </c>
      <c r="D3278" s="549">
        <v>40</v>
      </c>
      <c r="E3278" s="711" t="s">
        <v>4958</v>
      </c>
      <c r="F3278" s="711" t="s">
        <v>4959</v>
      </c>
      <c r="G3278" s="904">
        <v>210</v>
      </c>
      <c r="H3278" s="32" t="s">
        <v>13</v>
      </c>
      <c r="I3278" s="315"/>
      <c r="J3278" s="159">
        <v>0</v>
      </c>
      <c r="K3278" s="58">
        <v>0</v>
      </c>
      <c r="L3278" s="199">
        <f t="shared" si="440"/>
        <v>0</v>
      </c>
      <c r="M3278" s="200">
        <f t="shared" si="441"/>
        <v>0</v>
      </c>
      <c r="O3278" s="77" t="b">
        <f t="shared" si="432"/>
        <v>0</v>
      </c>
      <c r="P3278" s="77" t="b">
        <f t="shared" si="433"/>
        <v>0</v>
      </c>
      <c r="Q3278" s="77" t="b">
        <f t="shared" si="434"/>
        <v>0</v>
      </c>
      <c r="R3278" s="77">
        <f t="shared" si="435"/>
        <v>0</v>
      </c>
      <c r="T3278" s="77">
        <v>3267</v>
      </c>
    </row>
    <row r="3279" spans="1:20" s="5" customFormat="1" outlineLevel="1">
      <c r="A3279" s="29"/>
      <c r="B3279" s="606">
        <v>400</v>
      </c>
      <c r="C3279" s="616">
        <v>483</v>
      </c>
      <c r="D3279" s="549">
        <v>41</v>
      </c>
      <c r="E3279" s="711" t="s">
        <v>4960</v>
      </c>
      <c r="F3279" s="711" t="s">
        <v>4961</v>
      </c>
      <c r="G3279" s="904">
        <v>190</v>
      </c>
      <c r="H3279" s="32" t="s">
        <v>13</v>
      </c>
      <c r="I3279" s="315"/>
      <c r="J3279" s="159">
        <v>0</v>
      </c>
      <c r="K3279" s="58">
        <v>0</v>
      </c>
      <c r="L3279" s="199">
        <f t="shared" si="440"/>
        <v>0</v>
      </c>
      <c r="M3279" s="200">
        <f t="shared" si="441"/>
        <v>0</v>
      </c>
      <c r="O3279" s="77" t="b">
        <f t="shared" si="432"/>
        <v>0</v>
      </c>
      <c r="P3279" s="77" t="b">
        <f t="shared" si="433"/>
        <v>0</v>
      </c>
      <c r="Q3279" s="77" t="b">
        <f t="shared" si="434"/>
        <v>0</v>
      </c>
      <c r="R3279" s="77">
        <f t="shared" si="435"/>
        <v>0</v>
      </c>
      <c r="T3279" s="77">
        <v>3268</v>
      </c>
    </row>
    <row r="3280" spans="1:20" s="5" customFormat="1" ht="76.5" outlineLevel="1">
      <c r="A3280" s="29"/>
      <c r="B3280" s="606">
        <v>400</v>
      </c>
      <c r="C3280" s="616">
        <v>483</v>
      </c>
      <c r="D3280" s="549">
        <v>42</v>
      </c>
      <c r="E3280" s="711" t="s">
        <v>4962</v>
      </c>
      <c r="F3280" s="711" t="s">
        <v>4963</v>
      </c>
      <c r="G3280" s="904">
        <v>400</v>
      </c>
      <c r="H3280" s="32" t="s">
        <v>13</v>
      </c>
      <c r="I3280" s="315"/>
      <c r="J3280" s="159">
        <v>0</v>
      </c>
      <c r="K3280" s="58">
        <v>0</v>
      </c>
      <c r="L3280" s="199">
        <f t="shared" ref="L3280" si="442">J3280+K3280</f>
        <v>0</v>
      </c>
      <c r="M3280" s="200">
        <f t="shared" ref="M3280" si="443">L3280*(G3280+I3280)</f>
        <v>0</v>
      </c>
      <c r="O3280" s="77" t="b">
        <f t="shared" si="432"/>
        <v>0</v>
      </c>
      <c r="P3280" s="77" t="b">
        <f t="shared" si="433"/>
        <v>0</v>
      </c>
      <c r="Q3280" s="77" t="b">
        <f t="shared" si="434"/>
        <v>0</v>
      </c>
      <c r="R3280" s="77">
        <f t="shared" si="435"/>
        <v>0</v>
      </c>
      <c r="T3280" s="77">
        <v>3269</v>
      </c>
    </row>
    <row r="3281" spans="1:20" s="5" customFormat="1" ht="38.25" outlineLevel="1">
      <c r="A3281" s="29"/>
      <c r="B3281" s="606">
        <v>400</v>
      </c>
      <c r="C3281" s="616">
        <v>483</v>
      </c>
      <c r="D3281" s="549">
        <v>43</v>
      </c>
      <c r="E3281" s="711" t="s">
        <v>4964</v>
      </c>
      <c r="F3281" s="711" t="s">
        <v>4965</v>
      </c>
      <c r="G3281" s="904">
        <v>70</v>
      </c>
      <c r="H3281" s="32" t="s">
        <v>3551</v>
      </c>
      <c r="I3281" s="315"/>
      <c r="J3281" s="159">
        <v>0</v>
      </c>
      <c r="K3281" s="58">
        <v>0</v>
      </c>
      <c r="L3281" s="199">
        <f t="shared" si="440"/>
        <v>0</v>
      </c>
      <c r="M3281" s="200">
        <f t="shared" si="441"/>
        <v>0</v>
      </c>
      <c r="O3281" s="77" t="b">
        <f t="shared" si="432"/>
        <v>0</v>
      </c>
      <c r="P3281" s="77" t="b">
        <f t="shared" si="433"/>
        <v>0</v>
      </c>
      <c r="Q3281" s="77" t="b">
        <f t="shared" si="434"/>
        <v>0</v>
      </c>
      <c r="R3281" s="77">
        <f t="shared" si="435"/>
        <v>0</v>
      </c>
      <c r="T3281" s="77">
        <v>3270</v>
      </c>
    </row>
    <row r="3282" spans="1:20" s="5" customFormat="1" ht="38.25" outlineLevel="1">
      <c r="A3282" s="29"/>
      <c r="B3282" s="606">
        <v>400</v>
      </c>
      <c r="C3282" s="616">
        <v>483</v>
      </c>
      <c r="D3282" s="549">
        <v>44</v>
      </c>
      <c r="E3282" s="711" t="s">
        <v>3891</v>
      </c>
      <c r="F3282" s="711" t="s">
        <v>4966</v>
      </c>
      <c r="G3282" s="904">
        <v>584</v>
      </c>
      <c r="H3282" s="32" t="s">
        <v>3551</v>
      </c>
      <c r="I3282" s="315"/>
      <c r="J3282" s="159">
        <v>0</v>
      </c>
      <c r="K3282" s="58">
        <v>0</v>
      </c>
      <c r="L3282" s="199">
        <f t="shared" si="440"/>
        <v>0</v>
      </c>
      <c r="M3282" s="200">
        <f t="shared" si="441"/>
        <v>0</v>
      </c>
      <c r="O3282" s="77" t="b">
        <f t="shared" si="432"/>
        <v>0</v>
      </c>
      <c r="P3282" s="77" t="b">
        <f t="shared" si="433"/>
        <v>0</v>
      </c>
      <c r="Q3282" s="77" t="b">
        <f t="shared" si="434"/>
        <v>0</v>
      </c>
      <c r="R3282" s="77">
        <f t="shared" si="435"/>
        <v>0</v>
      </c>
      <c r="T3282" s="77">
        <v>3271</v>
      </c>
    </row>
    <row r="3283" spans="1:20" s="5" customFormat="1" outlineLevel="1">
      <c r="A3283" s="29"/>
      <c r="B3283" s="606">
        <v>400</v>
      </c>
      <c r="C3283" s="616">
        <v>483</v>
      </c>
      <c r="D3283" s="549">
        <v>45</v>
      </c>
      <c r="E3283" s="711" t="s">
        <v>3893</v>
      </c>
      <c r="F3283" s="711" t="s">
        <v>3894</v>
      </c>
      <c r="G3283" s="904">
        <v>1470</v>
      </c>
      <c r="H3283" s="32" t="s">
        <v>3551</v>
      </c>
      <c r="I3283" s="315"/>
      <c r="J3283" s="159">
        <v>0</v>
      </c>
      <c r="K3283" s="58">
        <v>0</v>
      </c>
      <c r="L3283" s="199">
        <f t="shared" si="440"/>
        <v>0</v>
      </c>
      <c r="M3283" s="200">
        <f t="shared" si="441"/>
        <v>0</v>
      </c>
      <c r="O3283" s="77" t="b">
        <f t="shared" ref="O3283:O3346" si="444">ISBLANK(D3283)</f>
        <v>0</v>
      </c>
      <c r="P3283" s="77" t="b">
        <f t="shared" ref="P3283:P3346" si="445">ISBLANK(G3283)</f>
        <v>0</v>
      </c>
      <c r="Q3283" s="77" t="b">
        <f t="shared" ref="Q3283:Q3346" si="446">ISBLANK(M3283)</f>
        <v>0</v>
      </c>
      <c r="R3283" s="77">
        <f t="shared" ref="R3283:R3346" si="447">IF(AND(O3283=P3283,O3283=Q3283),,"!!!")</f>
        <v>0</v>
      </c>
      <c r="T3283" s="77">
        <v>3272</v>
      </c>
    </row>
    <row r="3284" spans="1:20" s="5" customFormat="1" ht="25.5" outlineLevel="1">
      <c r="A3284" s="29"/>
      <c r="B3284" s="606">
        <v>400</v>
      </c>
      <c r="C3284" s="616">
        <v>483</v>
      </c>
      <c r="D3284" s="549">
        <v>46</v>
      </c>
      <c r="E3284" s="711" t="s">
        <v>4967</v>
      </c>
      <c r="F3284" s="711" t="s">
        <v>4968</v>
      </c>
      <c r="G3284" s="904">
        <v>419</v>
      </c>
      <c r="H3284" s="32" t="s">
        <v>3551</v>
      </c>
      <c r="I3284" s="315"/>
      <c r="J3284" s="159">
        <v>0</v>
      </c>
      <c r="K3284" s="58">
        <v>0</v>
      </c>
      <c r="L3284" s="199">
        <f t="shared" si="440"/>
        <v>0</v>
      </c>
      <c r="M3284" s="200">
        <f t="shared" si="441"/>
        <v>0</v>
      </c>
      <c r="O3284" s="77" t="b">
        <f t="shared" si="444"/>
        <v>0</v>
      </c>
      <c r="P3284" s="77" t="b">
        <f t="shared" si="445"/>
        <v>0</v>
      </c>
      <c r="Q3284" s="77" t="b">
        <f t="shared" si="446"/>
        <v>0</v>
      </c>
      <c r="R3284" s="77">
        <f t="shared" si="447"/>
        <v>0</v>
      </c>
      <c r="T3284" s="77">
        <v>3273</v>
      </c>
    </row>
    <row r="3285" spans="1:20" s="5" customFormat="1" ht="38.25" outlineLevel="1">
      <c r="A3285" s="29"/>
      <c r="B3285" s="606">
        <v>400</v>
      </c>
      <c r="C3285" s="616">
        <v>483</v>
      </c>
      <c r="D3285" s="549">
        <v>47</v>
      </c>
      <c r="E3285" s="711" t="s">
        <v>4969</v>
      </c>
      <c r="F3285" s="711" t="s">
        <v>4970</v>
      </c>
      <c r="G3285" s="904">
        <v>14</v>
      </c>
      <c r="H3285" s="32" t="s">
        <v>3551</v>
      </c>
      <c r="I3285" s="315"/>
      <c r="J3285" s="159">
        <v>0</v>
      </c>
      <c r="K3285" s="58">
        <v>0</v>
      </c>
      <c r="L3285" s="199">
        <f t="shared" si="440"/>
        <v>0</v>
      </c>
      <c r="M3285" s="200">
        <f t="shared" si="441"/>
        <v>0</v>
      </c>
      <c r="O3285" s="77" t="b">
        <f t="shared" si="444"/>
        <v>0</v>
      </c>
      <c r="P3285" s="77" t="b">
        <f t="shared" si="445"/>
        <v>0</v>
      </c>
      <c r="Q3285" s="77" t="b">
        <f t="shared" si="446"/>
        <v>0</v>
      </c>
      <c r="R3285" s="77">
        <f t="shared" si="447"/>
        <v>0</v>
      </c>
      <c r="T3285" s="77">
        <v>3274</v>
      </c>
    </row>
    <row r="3286" spans="1:20" s="5" customFormat="1" ht="38.25" outlineLevel="1">
      <c r="A3286" s="29"/>
      <c r="B3286" s="606">
        <v>400</v>
      </c>
      <c r="C3286" s="616">
        <v>483</v>
      </c>
      <c r="D3286" s="549">
        <v>48</v>
      </c>
      <c r="E3286" s="711" t="s">
        <v>4971</v>
      </c>
      <c r="F3286" s="711" t="s">
        <v>4972</v>
      </c>
      <c r="G3286" s="904">
        <v>1</v>
      </c>
      <c r="H3286" s="32" t="s">
        <v>3975</v>
      </c>
      <c r="I3286" s="315"/>
      <c r="J3286" s="159">
        <v>0</v>
      </c>
      <c r="K3286" s="58">
        <v>0</v>
      </c>
      <c r="L3286" s="199">
        <f t="shared" si="440"/>
        <v>0</v>
      </c>
      <c r="M3286" s="200">
        <f t="shared" si="441"/>
        <v>0</v>
      </c>
      <c r="O3286" s="77" t="b">
        <f t="shared" si="444"/>
        <v>0</v>
      </c>
      <c r="P3286" s="77" t="b">
        <f t="shared" si="445"/>
        <v>0</v>
      </c>
      <c r="Q3286" s="77" t="b">
        <f t="shared" si="446"/>
        <v>0</v>
      </c>
      <c r="R3286" s="77">
        <f t="shared" si="447"/>
        <v>0</v>
      </c>
      <c r="T3286" s="77">
        <v>3275</v>
      </c>
    </row>
    <row r="3287" spans="1:20" s="5" customFormat="1" ht="38.25" outlineLevel="1">
      <c r="A3287" s="29"/>
      <c r="B3287" s="606">
        <v>400</v>
      </c>
      <c r="C3287" s="616">
        <v>483</v>
      </c>
      <c r="D3287" s="549">
        <v>49</v>
      </c>
      <c r="E3287" s="711" t="s">
        <v>4973</v>
      </c>
      <c r="F3287" s="711" t="s">
        <v>4974</v>
      </c>
      <c r="G3287" s="904">
        <v>1</v>
      </c>
      <c r="H3287" s="32" t="s">
        <v>3975</v>
      </c>
      <c r="I3287" s="315"/>
      <c r="J3287" s="159">
        <v>0</v>
      </c>
      <c r="K3287" s="58">
        <v>0</v>
      </c>
      <c r="L3287" s="199">
        <f t="shared" si="440"/>
        <v>0</v>
      </c>
      <c r="M3287" s="200">
        <f t="shared" si="441"/>
        <v>0</v>
      </c>
      <c r="O3287" s="77" t="b">
        <f t="shared" si="444"/>
        <v>0</v>
      </c>
      <c r="P3287" s="77" t="b">
        <f t="shared" si="445"/>
        <v>0</v>
      </c>
      <c r="Q3287" s="77" t="b">
        <f t="shared" si="446"/>
        <v>0</v>
      </c>
      <c r="R3287" s="77">
        <f t="shared" si="447"/>
        <v>0</v>
      </c>
      <c r="T3287" s="77">
        <v>3276</v>
      </c>
    </row>
    <row r="3288" spans="1:20" s="5" customFormat="1" ht="38.25" outlineLevel="1">
      <c r="A3288" s="29"/>
      <c r="B3288" s="606">
        <v>400</v>
      </c>
      <c r="C3288" s="617">
        <v>483</v>
      </c>
      <c r="D3288" s="549">
        <v>50</v>
      </c>
      <c r="E3288" s="711" t="s">
        <v>4975</v>
      </c>
      <c r="F3288" s="711" t="s">
        <v>4976</v>
      </c>
      <c r="G3288" s="904">
        <v>1</v>
      </c>
      <c r="H3288" s="32" t="s">
        <v>3975</v>
      </c>
      <c r="I3288" s="315"/>
      <c r="J3288" s="159">
        <v>0</v>
      </c>
      <c r="K3288" s="159">
        <v>0</v>
      </c>
      <c r="L3288" s="232">
        <f t="shared" si="440"/>
        <v>0</v>
      </c>
      <c r="M3288" s="200">
        <f t="shared" si="441"/>
        <v>0</v>
      </c>
      <c r="O3288" s="77" t="b">
        <f t="shared" si="444"/>
        <v>0</v>
      </c>
      <c r="P3288" s="77" t="b">
        <f t="shared" si="445"/>
        <v>0</v>
      </c>
      <c r="Q3288" s="77" t="b">
        <f t="shared" si="446"/>
        <v>0</v>
      </c>
      <c r="R3288" s="77">
        <f t="shared" si="447"/>
        <v>0</v>
      </c>
      <c r="T3288" s="77">
        <v>3277</v>
      </c>
    </row>
    <row r="3289" spans="1:20" s="5" customFormat="1" ht="26.25" outlineLevel="1" thickBot="1">
      <c r="A3289" s="29"/>
      <c r="B3289" s="606"/>
      <c r="C3289" s="617"/>
      <c r="D3289" s="549">
        <v>51</v>
      </c>
      <c r="E3289" s="711" t="s">
        <v>4977</v>
      </c>
      <c r="F3289" s="711" t="s">
        <v>4978</v>
      </c>
      <c r="G3289" s="904">
        <v>6</v>
      </c>
      <c r="H3289" s="32" t="s">
        <v>3975</v>
      </c>
      <c r="I3289" s="315"/>
      <c r="J3289" s="159">
        <v>0</v>
      </c>
      <c r="K3289" s="58">
        <v>0</v>
      </c>
      <c r="L3289" s="199">
        <f t="shared" ref="L3289" si="448">J3289+K3289</f>
        <v>0</v>
      </c>
      <c r="M3289" s="200">
        <f t="shared" ref="M3289" si="449">L3289*(G3289+I3289)</f>
        <v>0</v>
      </c>
      <c r="O3289" s="77" t="b">
        <f t="shared" si="444"/>
        <v>0</v>
      </c>
      <c r="P3289" s="77" t="b">
        <f t="shared" si="445"/>
        <v>0</v>
      </c>
      <c r="Q3289" s="77" t="b">
        <f t="shared" si="446"/>
        <v>0</v>
      </c>
      <c r="R3289" s="77">
        <f t="shared" si="447"/>
        <v>0</v>
      </c>
      <c r="T3289" s="77">
        <v>3278</v>
      </c>
    </row>
    <row r="3290" spans="1:20" s="5" customFormat="1" ht="13.5" outlineLevel="1" thickBot="1">
      <c r="A3290" s="40"/>
      <c r="B3290" s="622">
        <v>400</v>
      </c>
      <c r="C3290" s="623">
        <v>483</v>
      </c>
      <c r="D3290" s="434"/>
      <c r="E3290" s="91" t="s">
        <v>207</v>
      </c>
      <c r="F3290" s="91" t="s">
        <v>208</v>
      </c>
      <c r="G3290" s="915"/>
      <c r="H3290" s="294"/>
      <c r="I3290" s="452"/>
      <c r="J3290" s="95"/>
      <c r="K3290" s="95"/>
      <c r="L3290" s="213"/>
      <c r="M3290" s="226">
        <f>SUM(M3239:M3289)</f>
        <v>0</v>
      </c>
      <c r="O3290" s="77" t="b">
        <f t="shared" si="444"/>
        <v>1</v>
      </c>
      <c r="P3290" s="77" t="b">
        <f t="shared" si="445"/>
        <v>1</v>
      </c>
      <c r="Q3290" s="77" t="b">
        <f t="shared" si="446"/>
        <v>0</v>
      </c>
      <c r="R3290" s="77" t="str">
        <f t="shared" si="447"/>
        <v>!!!</v>
      </c>
      <c r="T3290" s="77">
        <v>3279</v>
      </c>
    </row>
    <row r="3291" spans="1:20" s="5" customFormat="1" ht="15.75" outlineLevel="1" thickBot="1">
      <c r="A3291" s="581"/>
      <c r="B3291" s="631">
        <v>400</v>
      </c>
      <c r="C3291" s="632">
        <v>484</v>
      </c>
      <c r="D3291" s="566"/>
      <c r="E3291" s="99" t="s">
        <v>4979</v>
      </c>
      <c r="F3291" s="99" t="s">
        <v>4980</v>
      </c>
      <c r="G3291" s="917"/>
      <c r="H3291" s="100"/>
      <c r="I3291" s="334"/>
      <c r="J3291" s="299"/>
      <c r="K3291" s="101"/>
      <c r="L3291" s="216"/>
      <c r="M3291" s="217"/>
      <c r="O3291" s="77" t="b">
        <f t="shared" si="444"/>
        <v>1</v>
      </c>
      <c r="P3291" s="77" t="b">
        <f t="shared" si="445"/>
        <v>1</v>
      </c>
      <c r="Q3291" s="77" t="b">
        <f t="shared" si="446"/>
        <v>1</v>
      </c>
      <c r="R3291" s="77">
        <f t="shared" si="447"/>
        <v>0</v>
      </c>
      <c r="T3291" s="77">
        <v>3280</v>
      </c>
    </row>
    <row r="3292" spans="1:20" s="5" customFormat="1" ht="51" outlineLevel="1">
      <c r="A3292" s="29"/>
      <c r="B3292" s="606">
        <v>400</v>
      </c>
      <c r="C3292" s="616">
        <v>484</v>
      </c>
      <c r="D3292" s="30">
        <v>1</v>
      </c>
      <c r="E3292" s="711" t="s">
        <v>4981</v>
      </c>
      <c r="F3292" s="711" t="s">
        <v>4982</v>
      </c>
      <c r="G3292" s="904">
        <v>1</v>
      </c>
      <c r="H3292" s="32" t="s">
        <v>3975</v>
      </c>
      <c r="I3292" s="315"/>
      <c r="J3292" s="159">
        <v>0</v>
      </c>
      <c r="K3292" s="58">
        <v>0</v>
      </c>
      <c r="L3292" s="199">
        <f t="shared" ref="L3292:L3300" si="450">J3292+K3292</f>
        <v>0</v>
      </c>
      <c r="M3292" s="200">
        <f t="shared" ref="M3292:M3300" si="451">L3292*(G3292+I3292)</f>
        <v>0</v>
      </c>
      <c r="O3292" s="77" t="b">
        <f t="shared" si="444"/>
        <v>0</v>
      </c>
      <c r="P3292" s="77" t="b">
        <f t="shared" si="445"/>
        <v>0</v>
      </c>
      <c r="Q3292" s="77" t="b">
        <f t="shared" si="446"/>
        <v>0</v>
      </c>
      <c r="R3292" s="77">
        <f t="shared" si="447"/>
        <v>0</v>
      </c>
      <c r="T3292" s="77">
        <v>3281</v>
      </c>
    </row>
    <row r="3293" spans="1:20" s="5" customFormat="1" ht="51" outlineLevel="1">
      <c r="A3293" s="29"/>
      <c r="B3293" s="606">
        <v>400</v>
      </c>
      <c r="C3293" s="616">
        <v>484</v>
      </c>
      <c r="D3293" s="30">
        <v>2</v>
      </c>
      <c r="E3293" s="711" t="s">
        <v>4983</v>
      </c>
      <c r="F3293" s="711" t="s">
        <v>4984</v>
      </c>
      <c r="G3293" s="904">
        <v>1</v>
      </c>
      <c r="H3293" s="32" t="s">
        <v>3975</v>
      </c>
      <c r="I3293" s="315"/>
      <c r="J3293" s="159">
        <v>0</v>
      </c>
      <c r="K3293" s="58">
        <v>0</v>
      </c>
      <c r="L3293" s="199">
        <f t="shared" si="450"/>
        <v>0</v>
      </c>
      <c r="M3293" s="200">
        <f t="shared" si="451"/>
        <v>0</v>
      </c>
      <c r="O3293" s="77" t="b">
        <f t="shared" si="444"/>
        <v>0</v>
      </c>
      <c r="P3293" s="77" t="b">
        <f t="shared" si="445"/>
        <v>0</v>
      </c>
      <c r="Q3293" s="77" t="b">
        <f t="shared" si="446"/>
        <v>0</v>
      </c>
      <c r="R3293" s="77">
        <f t="shared" si="447"/>
        <v>0</v>
      </c>
      <c r="T3293" s="77">
        <v>3282</v>
      </c>
    </row>
    <row r="3294" spans="1:20" s="5" customFormat="1" outlineLevel="1">
      <c r="A3294" s="29"/>
      <c r="B3294" s="606">
        <v>400</v>
      </c>
      <c r="C3294" s="616">
        <v>484</v>
      </c>
      <c r="D3294" s="30">
        <v>3</v>
      </c>
      <c r="E3294" s="711" t="s">
        <v>4985</v>
      </c>
      <c r="F3294" s="711" t="s">
        <v>4986</v>
      </c>
      <c r="G3294" s="904">
        <v>1</v>
      </c>
      <c r="H3294" s="32" t="s">
        <v>3975</v>
      </c>
      <c r="I3294" s="315"/>
      <c r="J3294" s="159">
        <v>0</v>
      </c>
      <c r="K3294" s="58">
        <v>0</v>
      </c>
      <c r="L3294" s="199">
        <f t="shared" si="450"/>
        <v>0</v>
      </c>
      <c r="M3294" s="200">
        <f t="shared" si="451"/>
        <v>0</v>
      </c>
      <c r="O3294" s="77" t="b">
        <f t="shared" si="444"/>
        <v>0</v>
      </c>
      <c r="P3294" s="77" t="b">
        <f t="shared" si="445"/>
        <v>0</v>
      </c>
      <c r="Q3294" s="77" t="b">
        <f t="shared" si="446"/>
        <v>0</v>
      </c>
      <c r="R3294" s="77">
        <f t="shared" si="447"/>
        <v>0</v>
      </c>
      <c r="T3294" s="77">
        <v>3283</v>
      </c>
    </row>
    <row r="3295" spans="1:20" s="5" customFormat="1" outlineLevel="1">
      <c r="A3295" s="29"/>
      <c r="B3295" s="606">
        <v>400</v>
      </c>
      <c r="C3295" s="616">
        <v>484</v>
      </c>
      <c r="D3295" s="30">
        <v>4</v>
      </c>
      <c r="E3295" s="711" t="s">
        <v>4987</v>
      </c>
      <c r="F3295" s="711" t="s">
        <v>4988</v>
      </c>
      <c r="G3295" s="904">
        <v>1</v>
      </c>
      <c r="H3295" s="32" t="s">
        <v>3975</v>
      </c>
      <c r="I3295" s="315"/>
      <c r="J3295" s="159">
        <v>0</v>
      </c>
      <c r="K3295" s="58">
        <v>0</v>
      </c>
      <c r="L3295" s="199">
        <f t="shared" si="450"/>
        <v>0</v>
      </c>
      <c r="M3295" s="200">
        <f t="shared" si="451"/>
        <v>0</v>
      </c>
      <c r="O3295" s="77" t="b">
        <f t="shared" si="444"/>
        <v>0</v>
      </c>
      <c r="P3295" s="77" t="b">
        <f t="shared" si="445"/>
        <v>0</v>
      </c>
      <c r="Q3295" s="77" t="b">
        <f t="shared" si="446"/>
        <v>0</v>
      </c>
      <c r="R3295" s="77">
        <f t="shared" si="447"/>
        <v>0</v>
      </c>
      <c r="T3295" s="77">
        <v>3284</v>
      </c>
    </row>
    <row r="3296" spans="1:20" s="5" customFormat="1" ht="63.75" outlineLevel="1">
      <c r="A3296" s="29"/>
      <c r="B3296" s="606">
        <v>400</v>
      </c>
      <c r="C3296" s="616">
        <v>484</v>
      </c>
      <c r="D3296" s="30">
        <v>5</v>
      </c>
      <c r="E3296" s="711" t="s">
        <v>4989</v>
      </c>
      <c r="F3296" s="711" t="s">
        <v>4990</v>
      </c>
      <c r="G3296" s="904">
        <v>1</v>
      </c>
      <c r="H3296" s="32" t="s">
        <v>3975</v>
      </c>
      <c r="I3296" s="315"/>
      <c r="J3296" s="159">
        <v>0</v>
      </c>
      <c r="K3296" s="58">
        <v>0</v>
      </c>
      <c r="L3296" s="199">
        <f t="shared" si="450"/>
        <v>0</v>
      </c>
      <c r="M3296" s="200">
        <f t="shared" si="451"/>
        <v>0</v>
      </c>
      <c r="O3296" s="77" t="b">
        <f t="shared" si="444"/>
        <v>0</v>
      </c>
      <c r="P3296" s="77" t="b">
        <f t="shared" si="445"/>
        <v>0</v>
      </c>
      <c r="Q3296" s="77" t="b">
        <f t="shared" si="446"/>
        <v>0</v>
      </c>
      <c r="R3296" s="77">
        <f t="shared" si="447"/>
        <v>0</v>
      </c>
      <c r="T3296" s="77">
        <v>3285</v>
      </c>
    </row>
    <row r="3297" spans="1:20" s="5" customFormat="1" ht="38.25" outlineLevel="1">
      <c r="A3297" s="29"/>
      <c r="B3297" s="606">
        <v>400</v>
      </c>
      <c r="C3297" s="616">
        <v>484</v>
      </c>
      <c r="D3297" s="30">
        <v>6</v>
      </c>
      <c r="E3297" s="711" t="s">
        <v>3905</v>
      </c>
      <c r="F3297" s="711" t="s">
        <v>4991</v>
      </c>
      <c r="G3297" s="904">
        <v>1</v>
      </c>
      <c r="H3297" s="32" t="s">
        <v>3975</v>
      </c>
      <c r="I3297" s="315"/>
      <c r="J3297" s="159">
        <v>0</v>
      </c>
      <c r="K3297" s="58">
        <v>0</v>
      </c>
      <c r="L3297" s="199">
        <f t="shared" si="450"/>
        <v>0</v>
      </c>
      <c r="M3297" s="200">
        <f t="shared" si="451"/>
        <v>0</v>
      </c>
      <c r="O3297" s="77" t="b">
        <f t="shared" si="444"/>
        <v>0</v>
      </c>
      <c r="P3297" s="77" t="b">
        <f t="shared" si="445"/>
        <v>0</v>
      </c>
      <c r="Q3297" s="77" t="b">
        <f t="shared" si="446"/>
        <v>0</v>
      </c>
      <c r="R3297" s="77">
        <f t="shared" si="447"/>
        <v>0</v>
      </c>
      <c r="T3297" s="77">
        <v>3286</v>
      </c>
    </row>
    <row r="3298" spans="1:20" s="5" customFormat="1" ht="25.5" outlineLevel="1">
      <c r="A3298" s="29"/>
      <c r="B3298" s="606">
        <v>400</v>
      </c>
      <c r="C3298" s="616">
        <v>484</v>
      </c>
      <c r="D3298" s="30">
        <v>7</v>
      </c>
      <c r="E3298" s="711" t="s">
        <v>4992</v>
      </c>
      <c r="F3298" s="711" t="s">
        <v>4993</v>
      </c>
      <c r="G3298" s="904">
        <v>1</v>
      </c>
      <c r="H3298" s="32" t="s">
        <v>3975</v>
      </c>
      <c r="I3298" s="315"/>
      <c r="J3298" s="159">
        <v>0</v>
      </c>
      <c r="K3298" s="58">
        <v>0</v>
      </c>
      <c r="L3298" s="199">
        <f t="shared" si="450"/>
        <v>0</v>
      </c>
      <c r="M3298" s="200">
        <f t="shared" si="451"/>
        <v>0</v>
      </c>
      <c r="O3298" s="77" t="b">
        <f t="shared" si="444"/>
        <v>0</v>
      </c>
      <c r="P3298" s="77" t="b">
        <f t="shared" si="445"/>
        <v>0</v>
      </c>
      <c r="Q3298" s="77" t="b">
        <f t="shared" si="446"/>
        <v>0</v>
      </c>
      <c r="R3298" s="77">
        <f t="shared" si="447"/>
        <v>0</v>
      </c>
      <c r="T3298" s="77">
        <v>3287</v>
      </c>
    </row>
    <row r="3299" spans="1:20" s="5" customFormat="1" ht="25.5" outlineLevel="1">
      <c r="A3299" s="29"/>
      <c r="B3299" s="606">
        <v>400</v>
      </c>
      <c r="C3299" s="616">
        <v>484</v>
      </c>
      <c r="D3299" s="30">
        <v>8</v>
      </c>
      <c r="E3299" s="711" t="s">
        <v>3901</v>
      </c>
      <c r="F3299" s="711" t="s">
        <v>3902</v>
      </c>
      <c r="G3299" s="904">
        <v>1</v>
      </c>
      <c r="H3299" s="32" t="s">
        <v>3975</v>
      </c>
      <c r="I3299" s="315"/>
      <c r="J3299" s="159">
        <v>0</v>
      </c>
      <c r="K3299" s="58">
        <v>0</v>
      </c>
      <c r="L3299" s="199">
        <f t="shared" si="450"/>
        <v>0</v>
      </c>
      <c r="M3299" s="200">
        <f t="shared" si="451"/>
        <v>0</v>
      </c>
      <c r="O3299" s="77" t="b">
        <f t="shared" si="444"/>
        <v>0</v>
      </c>
      <c r="P3299" s="77" t="b">
        <f t="shared" si="445"/>
        <v>0</v>
      </c>
      <c r="Q3299" s="77" t="b">
        <f t="shared" si="446"/>
        <v>0</v>
      </c>
      <c r="R3299" s="77">
        <f t="shared" si="447"/>
        <v>0</v>
      </c>
      <c r="T3299" s="77">
        <v>3288</v>
      </c>
    </row>
    <row r="3300" spans="1:20" s="5" customFormat="1" ht="26.25" outlineLevel="1" thickBot="1">
      <c r="A3300" s="29"/>
      <c r="B3300" s="606">
        <v>400</v>
      </c>
      <c r="C3300" s="617">
        <v>484</v>
      </c>
      <c r="D3300" s="37">
        <v>9</v>
      </c>
      <c r="E3300" s="712" t="s">
        <v>3907</v>
      </c>
      <c r="F3300" s="712" t="s">
        <v>3908</v>
      </c>
      <c r="G3300" s="906">
        <v>1</v>
      </c>
      <c r="H3300" s="39" t="s">
        <v>3975</v>
      </c>
      <c r="I3300" s="315"/>
      <c r="J3300" s="159">
        <v>0</v>
      </c>
      <c r="K3300" s="159">
        <v>0</v>
      </c>
      <c r="L3300" s="232">
        <f t="shared" si="450"/>
        <v>0</v>
      </c>
      <c r="M3300" s="200">
        <f t="shared" si="451"/>
        <v>0</v>
      </c>
      <c r="O3300" s="77" t="b">
        <f t="shared" si="444"/>
        <v>0</v>
      </c>
      <c r="P3300" s="77" t="b">
        <f t="shared" si="445"/>
        <v>0</v>
      </c>
      <c r="Q3300" s="77" t="b">
        <f t="shared" si="446"/>
        <v>0</v>
      </c>
      <c r="R3300" s="77">
        <f t="shared" si="447"/>
        <v>0</v>
      </c>
      <c r="T3300" s="77">
        <v>3289</v>
      </c>
    </row>
    <row r="3301" spans="1:20" s="5" customFormat="1" ht="13.5" outlineLevel="1" thickBot="1">
      <c r="A3301" s="40"/>
      <c r="B3301" s="622">
        <v>400</v>
      </c>
      <c r="C3301" s="623">
        <v>484</v>
      </c>
      <c r="D3301" s="434"/>
      <c r="E3301" s="91" t="s">
        <v>207</v>
      </c>
      <c r="F3301" s="91" t="s">
        <v>208</v>
      </c>
      <c r="G3301" s="915"/>
      <c r="H3301" s="294"/>
      <c r="I3301" s="452"/>
      <c r="J3301" s="95"/>
      <c r="K3301" s="95"/>
      <c r="L3301" s="213"/>
      <c r="M3301" s="226">
        <f>SUM(M3292:M3300)</f>
        <v>0</v>
      </c>
      <c r="O3301" s="77" t="b">
        <f t="shared" si="444"/>
        <v>1</v>
      </c>
      <c r="P3301" s="77" t="b">
        <f t="shared" si="445"/>
        <v>1</v>
      </c>
      <c r="Q3301" s="77" t="b">
        <f t="shared" si="446"/>
        <v>0</v>
      </c>
      <c r="R3301" s="77" t="str">
        <f t="shared" si="447"/>
        <v>!!!</v>
      </c>
      <c r="T3301" s="77">
        <v>3290</v>
      </c>
    </row>
    <row r="3302" spans="1:20" s="5" customFormat="1" ht="15.75" outlineLevel="1" thickBot="1">
      <c r="A3302" s="581"/>
      <c r="B3302" s="631">
        <v>400</v>
      </c>
      <c r="C3302" s="632">
        <v>485</v>
      </c>
      <c r="D3302" s="566"/>
      <c r="E3302" s="99" t="s">
        <v>4994</v>
      </c>
      <c r="F3302" s="99" t="s">
        <v>4995</v>
      </c>
      <c r="G3302" s="917"/>
      <c r="H3302" s="100"/>
      <c r="I3302" s="334"/>
      <c r="J3302" s="299"/>
      <c r="K3302" s="101"/>
      <c r="L3302" s="216"/>
      <c r="M3302" s="217"/>
      <c r="O3302" s="77" t="b">
        <f t="shared" si="444"/>
        <v>1</v>
      </c>
      <c r="P3302" s="77" t="b">
        <f t="shared" si="445"/>
        <v>1</v>
      </c>
      <c r="Q3302" s="77" t="b">
        <f t="shared" si="446"/>
        <v>1</v>
      </c>
      <c r="R3302" s="77">
        <f t="shared" si="447"/>
        <v>0</v>
      </c>
      <c r="T3302" s="77">
        <v>3291</v>
      </c>
    </row>
    <row r="3303" spans="1:20" s="5" customFormat="1" ht="242.25" outlineLevel="1">
      <c r="A3303" s="29"/>
      <c r="B3303" s="606">
        <v>400</v>
      </c>
      <c r="C3303" s="616">
        <v>485</v>
      </c>
      <c r="D3303" s="549">
        <v>1</v>
      </c>
      <c r="E3303" s="711" t="s">
        <v>4996</v>
      </c>
      <c r="F3303" s="711" t="s">
        <v>4997</v>
      </c>
      <c r="G3303" s="904">
        <v>14</v>
      </c>
      <c r="H3303" s="32" t="s">
        <v>3551</v>
      </c>
      <c r="I3303" s="315"/>
      <c r="J3303" s="159">
        <v>0</v>
      </c>
      <c r="K3303" s="58">
        <v>0</v>
      </c>
      <c r="L3303" s="199">
        <f t="shared" ref="L3303:L3313" si="452">J3303+K3303</f>
        <v>0</v>
      </c>
      <c r="M3303" s="200">
        <f t="shared" ref="M3303:M3313" si="453">L3303*(G3303+I3303)</f>
        <v>0</v>
      </c>
      <c r="O3303" s="77" t="b">
        <f t="shared" si="444"/>
        <v>0</v>
      </c>
      <c r="P3303" s="77" t="b">
        <f t="shared" si="445"/>
        <v>0</v>
      </c>
      <c r="Q3303" s="77" t="b">
        <f t="shared" si="446"/>
        <v>0</v>
      </c>
      <c r="R3303" s="77">
        <f t="shared" si="447"/>
        <v>0</v>
      </c>
      <c r="T3303" s="77">
        <v>3292</v>
      </c>
    </row>
    <row r="3304" spans="1:20" s="5" customFormat="1" ht="153" outlineLevel="1">
      <c r="A3304" s="29"/>
      <c r="B3304" s="606">
        <v>400</v>
      </c>
      <c r="C3304" s="616">
        <v>485</v>
      </c>
      <c r="D3304" s="549">
        <v>2</v>
      </c>
      <c r="E3304" s="711" t="s">
        <v>4998</v>
      </c>
      <c r="F3304" s="711" t="s">
        <v>4999</v>
      </c>
      <c r="G3304" s="904">
        <v>43</v>
      </c>
      <c r="H3304" s="32" t="s">
        <v>3551</v>
      </c>
      <c r="I3304" s="315"/>
      <c r="J3304" s="159">
        <v>0</v>
      </c>
      <c r="K3304" s="58">
        <v>0</v>
      </c>
      <c r="L3304" s="199">
        <f t="shared" si="452"/>
        <v>0</v>
      </c>
      <c r="M3304" s="200">
        <f t="shared" si="453"/>
        <v>0</v>
      </c>
      <c r="O3304" s="77" t="b">
        <f t="shared" si="444"/>
        <v>0</v>
      </c>
      <c r="P3304" s="77" t="b">
        <f t="shared" si="445"/>
        <v>0</v>
      </c>
      <c r="Q3304" s="77" t="b">
        <f t="shared" si="446"/>
        <v>0</v>
      </c>
      <c r="R3304" s="77">
        <f t="shared" si="447"/>
        <v>0</v>
      </c>
      <c r="T3304" s="77">
        <v>3293</v>
      </c>
    </row>
    <row r="3305" spans="1:20" s="5" customFormat="1" ht="140.25" outlineLevel="1">
      <c r="A3305" s="29"/>
      <c r="B3305" s="606">
        <v>400</v>
      </c>
      <c r="C3305" s="616">
        <v>485</v>
      </c>
      <c r="D3305" s="549">
        <v>3</v>
      </c>
      <c r="E3305" s="711" t="s">
        <v>5000</v>
      </c>
      <c r="F3305" s="711" t="s">
        <v>5001</v>
      </c>
      <c r="G3305" s="904">
        <v>18</v>
      </c>
      <c r="H3305" s="32" t="s">
        <v>3551</v>
      </c>
      <c r="I3305" s="315"/>
      <c r="J3305" s="159">
        <v>0</v>
      </c>
      <c r="K3305" s="58">
        <v>0</v>
      </c>
      <c r="L3305" s="199">
        <f t="shared" si="452"/>
        <v>0</v>
      </c>
      <c r="M3305" s="200">
        <f t="shared" si="453"/>
        <v>0</v>
      </c>
      <c r="O3305" s="77" t="b">
        <f t="shared" si="444"/>
        <v>0</v>
      </c>
      <c r="P3305" s="77" t="b">
        <f t="shared" si="445"/>
        <v>0</v>
      </c>
      <c r="Q3305" s="77" t="b">
        <f t="shared" si="446"/>
        <v>0</v>
      </c>
      <c r="R3305" s="77">
        <f t="shared" si="447"/>
        <v>0</v>
      </c>
      <c r="T3305" s="77">
        <v>3294</v>
      </c>
    </row>
    <row r="3306" spans="1:20" s="5" customFormat="1" ht="127.5" outlineLevel="1">
      <c r="A3306" s="29"/>
      <c r="B3306" s="606">
        <v>400</v>
      </c>
      <c r="C3306" s="616">
        <v>485</v>
      </c>
      <c r="D3306" s="549">
        <v>4</v>
      </c>
      <c r="E3306" s="711" t="s">
        <v>5002</v>
      </c>
      <c r="F3306" s="711" t="s">
        <v>5003</v>
      </c>
      <c r="G3306" s="904">
        <v>94</v>
      </c>
      <c r="H3306" s="32" t="s">
        <v>3551</v>
      </c>
      <c r="I3306" s="315"/>
      <c r="J3306" s="159">
        <v>0</v>
      </c>
      <c r="K3306" s="58">
        <v>0</v>
      </c>
      <c r="L3306" s="199">
        <f t="shared" si="452"/>
        <v>0</v>
      </c>
      <c r="M3306" s="200">
        <f t="shared" si="453"/>
        <v>0</v>
      </c>
      <c r="O3306" s="77" t="b">
        <f t="shared" si="444"/>
        <v>0</v>
      </c>
      <c r="P3306" s="77" t="b">
        <f t="shared" si="445"/>
        <v>0</v>
      </c>
      <c r="Q3306" s="77" t="b">
        <f t="shared" si="446"/>
        <v>0</v>
      </c>
      <c r="R3306" s="77">
        <f t="shared" si="447"/>
        <v>0</v>
      </c>
      <c r="T3306" s="77">
        <v>3295</v>
      </c>
    </row>
    <row r="3307" spans="1:20" s="5" customFormat="1" ht="127.5" outlineLevel="1">
      <c r="A3307" s="29"/>
      <c r="B3307" s="606">
        <v>400</v>
      </c>
      <c r="C3307" s="616">
        <v>485</v>
      </c>
      <c r="D3307" s="549">
        <v>5</v>
      </c>
      <c r="E3307" s="711" t="s">
        <v>5004</v>
      </c>
      <c r="F3307" s="711" t="s">
        <v>5005</v>
      </c>
      <c r="G3307" s="904">
        <v>55</v>
      </c>
      <c r="H3307" s="32" t="s">
        <v>3551</v>
      </c>
      <c r="I3307" s="315"/>
      <c r="J3307" s="159">
        <v>0</v>
      </c>
      <c r="K3307" s="58">
        <v>0</v>
      </c>
      <c r="L3307" s="199">
        <f t="shared" si="452"/>
        <v>0</v>
      </c>
      <c r="M3307" s="200">
        <f t="shared" si="453"/>
        <v>0</v>
      </c>
      <c r="O3307" s="77" t="b">
        <f t="shared" si="444"/>
        <v>0</v>
      </c>
      <c r="P3307" s="77" t="b">
        <f t="shared" si="445"/>
        <v>0</v>
      </c>
      <c r="Q3307" s="77" t="b">
        <f t="shared" si="446"/>
        <v>0</v>
      </c>
      <c r="R3307" s="77">
        <f t="shared" si="447"/>
        <v>0</v>
      </c>
      <c r="T3307" s="77">
        <v>3296</v>
      </c>
    </row>
    <row r="3308" spans="1:20" s="5" customFormat="1" ht="76.5" outlineLevel="1">
      <c r="A3308" s="29"/>
      <c r="B3308" s="606">
        <v>400</v>
      </c>
      <c r="C3308" s="616">
        <v>485</v>
      </c>
      <c r="D3308" s="549">
        <v>6</v>
      </c>
      <c r="E3308" s="711" t="s">
        <v>5006</v>
      </c>
      <c r="F3308" s="711" t="s">
        <v>5007</v>
      </c>
      <c r="G3308" s="904">
        <v>14</v>
      </c>
      <c r="H3308" s="32" t="s">
        <v>3551</v>
      </c>
      <c r="I3308" s="315"/>
      <c r="J3308" s="159">
        <v>0</v>
      </c>
      <c r="K3308" s="58">
        <v>0</v>
      </c>
      <c r="L3308" s="199">
        <f t="shared" si="452"/>
        <v>0</v>
      </c>
      <c r="M3308" s="200">
        <f t="shared" si="453"/>
        <v>0</v>
      </c>
      <c r="O3308" s="77" t="b">
        <f t="shared" si="444"/>
        <v>0</v>
      </c>
      <c r="P3308" s="77" t="b">
        <f t="shared" si="445"/>
        <v>0</v>
      </c>
      <c r="Q3308" s="77" t="b">
        <f t="shared" si="446"/>
        <v>0</v>
      </c>
      <c r="R3308" s="77">
        <f t="shared" si="447"/>
        <v>0</v>
      </c>
      <c r="T3308" s="77">
        <v>3297</v>
      </c>
    </row>
    <row r="3309" spans="1:20" s="5" customFormat="1" ht="127.5" outlineLevel="1">
      <c r="A3309" s="29"/>
      <c r="B3309" s="606">
        <v>400</v>
      </c>
      <c r="C3309" s="616">
        <v>485</v>
      </c>
      <c r="D3309" s="549">
        <v>7</v>
      </c>
      <c r="E3309" s="711" t="s">
        <v>5008</v>
      </c>
      <c r="F3309" s="711" t="s">
        <v>5009</v>
      </c>
      <c r="G3309" s="904">
        <v>1</v>
      </c>
      <c r="H3309" s="32" t="s">
        <v>3551</v>
      </c>
      <c r="I3309" s="315"/>
      <c r="J3309" s="159">
        <v>0</v>
      </c>
      <c r="K3309" s="58">
        <v>0</v>
      </c>
      <c r="L3309" s="199">
        <f t="shared" si="452"/>
        <v>0</v>
      </c>
      <c r="M3309" s="200">
        <f t="shared" si="453"/>
        <v>0</v>
      </c>
      <c r="O3309" s="77" t="b">
        <f t="shared" si="444"/>
        <v>0</v>
      </c>
      <c r="P3309" s="77" t="b">
        <f t="shared" si="445"/>
        <v>0</v>
      </c>
      <c r="Q3309" s="77" t="b">
        <f t="shared" si="446"/>
        <v>0</v>
      </c>
      <c r="R3309" s="77">
        <f t="shared" si="447"/>
        <v>0</v>
      </c>
      <c r="T3309" s="77">
        <v>3298</v>
      </c>
    </row>
    <row r="3310" spans="1:20" s="5" customFormat="1" ht="38.25" outlineLevel="1">
      <c r="A3310" s="29"/>
      <c r="B3310" s="606">
        <v>400</v>
      </c>
      <c r="C3310" s="616">
        <v>485</v>
      </c>
      <c r="D3310" s="549">
        <v>8</v>
      </c>
      <c r="E3310" s="711" t="s">
        <v>5010</v>
      </c>
      <c r="F3310" s="711" t="s">
        <v>5011</v>
      </c>
      <c r="G3310" s="904">
        <v>1</v>
      </c>
      <c r="H3310" s="32" t="s">
        <v>3551</v>
      </c>
      <c r="I3310" s="315"/>
      <c r="J3310" s="159">
        <v>0</v>
      </c>
      <c r="K3310" s="58">
        <v>0</v>
      </c>
      <c r="L3310" s="199">
        <f t="shared" si="452"/>
        <v>0</v>
      </c>
      <c r="M3310" s="200">
        <f t="shared" si="453"/>
        <v>0</v>
      </c>
      <c r="O3310" s="77" t="b">
        <f t="shared" si="444"/>
        <v>0</v>
      </c>
      <c r="P3310" s="77" t="b">
        <f t="shared" si="445"/>
        <v>0</v>
      </c>
      <c r="Q3310" s="77" t="b">
        <f t="shared" si="446"/>
        <v>0</v>
      </c>
      <c r="R3310" s="77">
        <f t="shared" si="447"/>
        <v>0</v>
      </c>
      <c r="T3310" s="77">
        <v>3299</v>
      </c>
    </row>
    <row r="3311" spans="1:20" s="5" customFormat="1" ht="76.5" outlineLevel="1">
      <c r="A3311" s="29"/>
      <c r="B3311" s="606">
        <v>400</v>
      </c>
      <c r="C3311" s="616">
        <v>485</v>
      </c>
      <c r="D3311" s="549">
        <v>9</v>
      </c>
      <c r="E3311" s="711" t="s">
        <v>5012</v>
      </c>
      <c r="F3311" s="711" t="s">
        <v>5013</v>
      </c>
      <c r="G3311" s="904">
        <v>4</v>
      </c>
      <c r="H3311" s="32" t="s">
        <v>3551</v>
      </c>
      <c r="I3311" s="315"/>
      <c r="J3311" s="159">
        <v>0</v>
      </c>
      <c r="K3311" s="58">
        <v>0</v>
      </c>
      <c r="L3311" s="199">
        <f t="shared" si="452"/>
        <v>0</v>
      </c>
      <c r="M3311" s="200">
        <f t="shared" si="453"/>
        <v>0</v>
      </c>
      <c r="O3311" s="77" t="b">
        <f t="shared" si="444"/>
        <v>0</v>
      </c>
      <c r="P3311" s="77" t="b">
        <f t="shared" si="445"/>
        <v>0</v>
      </c>
      <c r="Q3311" s="77" t="b">
        <f t="shared" si="446"/>
        <v>0</v>
      </c>
      <c r="R3311" s="77">
        <f t="shared" si="447"/>
        <v>0</v>
      </c>
      <c r="T3311" s="77">
        <v>3300</v>
      </c>
    </row>
    <row r="3312" spans="1:20" s="5" customFormat="1" ht="165.75" outlineLevel="1">
      <c r="A3312" s="29"/>
      <c r="B3312" s="606">
        <v>400</v>
      </c>
      <c r="C3312" s="616">
        <v>485</v>
      </c>
      <c r="D3312" s="549">
        <v>10</v>
      </c>
      <c r="E3312" s="711" t="s">
        <v>5014</v>
      </c>
      <c r="F3312" s="711" t="s">
        <v>5015</v>
      </c>
      <c r="G3312" s="904">
        <v>14</v>
      </c>
      <c r="H3312" s="32" t="s">
        <v>3551</v>
      </c>
      <c r="I3312" s="315"/>
      <c r="J3312" s="159">
        <v>0</v>
      </c>
      <c r="K3312" s="58">
        <v>0</v>
      </c>
      <c r="L3312" s="199">
        <f t="shared" si="452"/>
        <v>0</v>
      </c>
      <c r="M3312" s="200">
        <f t="shared" si="453"/>
        <v>0</v>
      </c>
      <c r="O3312" s="77" t="b">
        <f t="shared" si="444"/>
        <v>0</v>
      </c>
      <c r="P3312" s="77" t="b">
        <f t="shared" si="445"/>
        <v>0</v>
      </c>
      <c r="Q3312" s="77" t="b">
        <f t="shared" si="446"/>
        <v>0</v>
      </c>
      <c r="R3312" s="77">
        <f t="shared" si="447"/>
        <v>0</v>
      </c>
      <c r="T3312" s="77">
        <v>3301</v>
      </c>
    </row>
    <row r="3313" spans="1:20" s="5" customFormat="1" ht="153.75" outlineLevel="1" thickBot="1">
      <c r="A3313" s="29"/>
      <c r="B3313" s="606">
        <v>400</v>
      </c>
      <c r="C3313" s="617">
        <v>485</v>
      </c>
      <c r="D3313" s="549">
        <v>11</v>
      </c>
      <c r="E3313" s="711" t="s">
        <v>5016</v>
      </c>
      <c r="F3313" s="711" t="s">
        <v>5017</v>
      </c>
      <c r="G3313" s="904">
        <v>1016</v>
      </c>
      <c r="H3313" s="32" t="s">
        <v>3551</v>
      </c>
      <c r="I3313" s="315"/>
      <c r="J3313" s="159">
        <v>0</v>
      </c>
      <c r="K3313" s="159">
        <v>0</v>
      </c>
      <c r="L3313" s="232">
        <f t="shared" si="452"/>
        <v>0</v>
      </c>
      <c r="M3313" s="200">
        <f t="shared" si="453"/>
        <v>0</v>
      </c>
      <c r="O3313" s="77" t="b">
        <f t="shared" si="444"/>
        <v>0</v>
      </c>
      <c r="P3313" s="77" t="b">
        <f t="shared" si="445"/>
        <v>0</v>
      </c>
      <c r="Q3313" s="77" t="b">
        <f t="shared" si="446"/>
        <v>0</v>
      </c>
      <c r="R3313" s="77">
        <f t="shared" si="447"/>
        <v>0</v>
      </c>
      <c r="T3313" s="77">
        <v>3302</v>
      </c>
    </row>
    <row r="3314" spans="1:20" s="5" customFormat="1" ht="13.5" outlineLevel="1" thickBot="1">
      <c r="A3314" s="40"/>
      <c r="B3314" s="622">
        <v>400</v>
      </c>
      <c r="C3314" s="623">
        <v>485</v>
      </c>
      <c r="D3314" s="434"/>
      <c r="E3314" s="91" t="s">
        <v>207</v>
      </c>
      <c r="F3314" s="91" t="s">
        <v>208</v>
      </c>
      <c r="G3314" s="915"/>
      <c r="H3314" s="294"/>
      <c r="I3314" s="452"/>
      <c r="J3314" s="95"/>
      <c r="K3314" s="95"/>
      <c r="L3314" s="95"/>
      <c r="M3314" s="226">
        <f>SUM(M3303:M3313)</f>
        <v>0</v>
      </c>
      <c r="O3314" s="77" t="b">
        <f t="shared" si="444"/>
        <v>1</v>
      </c>
      <c r="P3314" s="77" t="b">
        <f t="shared" si="445"/>
        <v>1</v>
      </c>
      <c r="Q3314" s="77" t="b">
        <f t="shared" si="446"/>
        <v>0</v>
      </c>
      <c r="R3314" s="77" t="str">
        <f t="shared" si="447"/>
        <v>!!!</v>
      </c>
      <c r="T3314" s="77">
        <v>3303</v>
      </c>
    </row>
    <row r="3315" spans="1:20" ht="34.9" customHeight="1" thickBot="1">
      <c r="A3315" s="373"/>
      <c r="B3315" s="601">
        <v>500</v>
      </c>
      <c r="C3315" s="602">
        <v>510</v>
      </c>
      <c r="D3315" s="431"/>
      <c r="E3315" s="21" t="s">
        <v>5228</v>
      </c>
      <c r="F3315" s="21" t="s">
        <v>230</v>
      </c>
      <c r="G3315" s="900"/>
      <c r="H3315" s="292"/>
      <c r="I3315" s="311"/>
      <c r="J3315" s="95"/>
      <c r="K3315" s="23"/>
      <c r="L3315" s="23"/>
      <c r="M3315" s="191">
        <f>SUMIF(D3317:D3334,"&gt;0",M3317:M3334)</f>
        <v>0</v>
      </c>
      <c r="O3315" s="77" t="b">
        <f t="shared" si="444"/>
        <v>1</v>
      </c>
      <c r="P3315" s="77" t="b">
        <f t="shared" si="445"/>
        <v>1</v>
      </c>
      <c r="Q3315" s="77" t="b">
        <f t="shared" si="446"/>
        <v>0</v>
      </c>
      <c r="R3315" s="77" t="str">
        <f t="shared" si="447"/>
        <v>!!!</v>
      </c>
      <c r="T3315" s="77">
        <v>3304</v>
      </c>
    </row>
    <row r="3316" spans="1:20" ht="16.5" outlineLevel="1" thickBot="1">
      <c r="A3316" s="24"/>
      <c r="B3316" s="603"/>
      <c r="C3316" s="604"/>
      <c r="D3316" s="555"/>
      <c r="E3316" s="25" t="s">
        <v>48</v>
      </c>
      <c r="F3316" s="26" t="s">
        <v>47</v>
      </c>
      <c r="G3316" s="901"/>
      <c r="H3316" s="130"/>
      <c r="I3316" s="316"/>
      <c r="J3316" s="131"/>
      <c r="K3316" s="27"/>
      <c r="L3316" s="27"/>
      <c r="M3316" s="28"/>
      <c r="O3316" s="77" t="b">
        <f t="shared" si="444"/>
        <v>1</v>
      </c>
      <c r="P3316" s="77" t="b">
        <f t="shared" si="445"/>
        <v>1</v>
      </c>
      <c r="Q3316" s="77" t="b">
        <f t="shared" si="446"/>
        <v>1</v>
      </c>
      <c r="R3316" s="77">
        <f t="shared" si="447"/>
        <v>0</v>
      </c>
      <c r="T3316" s="77">
        <v>3305</v>
      </c>
    </row>
    <row r="3317" spans="1:20" ht="15.75" outlineLevel="1" thickBot="1">
      <c r="A3317" s="576"/>
      <c r="B3317" s="601">
        <v>500</v>
      </c>
      <c r="C3317" s="602">
        <v>511</v>
      </c>
      <c r="D3317" s="556"/>
      <c r="E3317" s="1" t="s">
        <v>229</v>
      </c>
      <c r="F3317" s="1" t="s">
        <v>232</v>
      </c>
      <c r="G3317" s="902"/>
      <c r="H3317" s="293"/>
      <c r="I3317" s="325"/>
      <c r="J3317" s="298"/>
      <c r="K3317" s="2"/>
      <c r="L3317" s="3"/>
      <c r="M3317" s="4"/>
      <c r="O3317" s="77" t="b">
        <f t="shared" si="444"/>
        <v>1</v>
      </c>
      <c r="P3317" s="77" t="b">
        <f t="shared" si="445"/>
        <v>1</v>
      </c>
      <c r="Q3317" s="77" t="b">
        <f t="shared" si="446"/>
        <v>1</v>
      </c>
      <c r="R3317" s="77">
        <f t="shared" si="447"/>
        <v>0</v>
      </c>
      <c r="T3317" s="77">
        <v>3306</v>
      </c>
    </row>
    <row r="3318" spans="1:20" ht="22.5" outlineLevel="1">
      <c r="A3318" s="29"/>
      <c r="B3318" s="606">
        <v>500</v>
      </c>
      <c r="C3318" s="617">
        <v>511</v>
      </c>
      <c r="D3318" s="30">
        <v>1</v>
      </c>
      <c r="E3318" s="42" t="s">
        <v>366</v>
      </c>
      <c r="F3318" s="42" t="s">
        <v>367</v>
      </c>
      <c r="G3318" s="904">
        <v>7942.5</v>
      </c>
      <c r="H3318" s="32" t="s">
        <v>5</v>
      </c>
      <c r="I3318" s="320"/>
      <c r="J3318" s="159">
        <v>0</v>
      </c>
      <c r="K3318" s="58">
        <v>0</v>
      </c>
      <c r="L3318" s="199">
        <f>J3318+K3318</f>
        <v>0</v>
      </c>
      <c r="M3318" s="200">
        <f>L3318*(G3318+I3318)</f>
        <v>0</v>
      </c>
      <c r="O3318" s="77" t="b">
        <f t="shared" si="444"/>
        <v>0</v>
      </c>
      <c r="P3318" s="77" t="b">
        <f t="shared" si="445"/>
        <v>0</v>
      </c>
      <c r="Q3318" s="77" t="b">
        <f t="shared" si="446"/>
        <v>0</v>
      </c>
      <c r="R3318" s="77">
        <f t="shared" si="447"/>
        <v>0</v>
      </c>
      <c r="T3318" s="77">
        <v>3307</v>
      </c>
    </row>
    <row r="3319" spans="1:20" s="43" customFormat="1" ht="13.5" outlineLevel="1" thickBot="1">
      <c r="A3319" s="29"/>
      <c r="B3319" s="606">
        <v>500</v>
      </c>
      <c r="C3319" s="617">
        <v>511</v>
      </c>
      <c r="D3319" s="37">
        <v>2</v>
      </c>
      <c r="E3319" s="380" t="s">
        <v>368</v>
      </c>
      <c r="F3319" s="380" t="s">
        <v>369</v>
      </c>
      <c r="G3319" s="906">
        <v>79425</v>
      </c>
      <c r="H3319" s="39" t="s">
        <v>0</v>
      </c>
      <c r="I3319" s="320"/>
      <c r="J3319" s="159">
        <v>0</v>
      </c>
      <c r="K3319" s="159">
        <v>0</v>
      </c>
      <c r="L3319" s="232">
        <f>J3319+K3319</f>
        <v>0</v>
      </c>
      <c r="M3319" s="200">
        <f>L3319*(G3319+I3319)</f>
        <v>0</v>
      </c>
      <c r="O3319" s="77" t="b">
        <f t="shared" si="444"/>
        <v>0</v>
      </c>
      <c r="P3319" s="77" t="b">
        <f t="shared" si="445"/>
        <v>0</v>
      </c>
      <c r="Q3319" s="77" t="b">
        <f t="shared" si="446"/>
        <v>0</v>
      </c>
      <c r="R3319" s="77">
        <f t="shared" si="447"/>
        <v>0</v>
      </c>
      <c r="T3319" s="77">
        <v>3308</v>
      </c>
    </row>
    <row r="3320" spans="1:20" ht="13.5" outlineLevel="1" thickBot="1">
      <c r="A3320" s="33"/>
      <c r="B3320" s="609">
        <v>500</v>
      </c>
      <c r="C3320" s="625">
        <v>511</v>
      </c>
      <c r="D3320" s="431"/>
      <c r="E3320" s="60" t="s">
        <v>231</v>
      </c>
      <c r="F3320" s="60" t="s">
        <v>208</v>
      </c>
      <c r="G3320" s="905"/>
      <c r="H3320" s="294"/>
      <c r="I3320" s="323"/>
      <c r="J3320" s="95"/>
      <c r="K3320" s="23"/>
      <c r="L3320" s="194"/>
      <c r="M3320" s="203">
        <f>SUM(M3318:M3319)</f>
        <v>0</v>
      </c>
      <c r="O3320" s="77" t="b">
        <f t="shared" si="444"/>
        <v>1</v>
      </c>
      <c r="P3320" s="77" t="b">
        <f t="shared" si="445"/>
        <v>1</v>
      </c>
      <c r="Q3320" s="77" t="b">
        <f t="shared" si="446"/>
        <v>0</v>
      </c>
      <c r="R3320" s="77" t="str">
        <f t="shared" si="447"/>
        <v>!!!</v>
      </c>
      <c r="T3320" s="77">
        <v>3309</v>
      </c>
    </row>
    <row r="3321" spans="1:20" ht="15.75" outlineLevel="1" thickBot="1">
      <c r="A3321" s="576"/>
      <c r="B3321" s="601">
        <v>500</v>
      </c>
      <c r="C3321" s="624">
        <v>512</v>
      </c>
      <c r="D3321" s="556"/>
      <c r="E3321" s="1" t="s">
        <v>233</v>
      </c>
      <c r="F3321" s="1" t="s">
        <v>234</v>
      </c>
      <c r="G3321" s="902"/>
      <c r="H3321" s="293"/>
      <c r="I3321" s="325"/>
      <c r="J3321" s="298"/>
      <c r="K3321" s="2"/>
      <c r="L3321" s="205"/>
      <c r="M3321" s="206"/>
      <c r="O3321" s="77" t="b">
        <f t="shared" si="444"/>
        <v>1</v>
      </c>
      <c r="P3321" s="77" t="b">
        <f t="shared" si="445"/>
        <v>1</v>
      </c>
      <c r="Q3321" s="77" t="b">
        <f t="shared" si="446"/>
        <v>1</v>
      </c>
      <c r="R3321" s="77">
        <f t="shared" si="447"/>
        <v>0</v>
      </c>
      <c r="T3321" s="77">
        <v>3310</v>
      </c>
    </row>
    <row r="3322" spans="1:20" ht="67.5" outlineLevel="1">
      <c r="A3322" s="29"/>
      <c r="B3322" s="606">
        <v>500</v>
      </c>
      <c r="C3322" s="617">
        <v>512</v>
      </c>
      <c r="D3322" s="30">
        <v>1</v>
      </c>
      <c r="E3322" s="31" t="s">
        <v>370</v>
      </c>
      <c r="F3322" s="31" t="s">
        <v>371</v>
      </c>
      <c r="G3322" s="904">
        <v>130</v>
      </c>
      <c r="H3322" s="32" t="s">
        <v>372</v>
      </c>
      <c r="I3322" s="320"/>
      <c r="J3322" s="159">
        <v>0</v>
      </c>
      <c r="K3322" s="58">
        <v>0</v>
      </c>
      <c r="L3322" s="199">
        <f t="shared" ref="L3322:L3327" si="454">J3322+K3322</f>
        <v>0</v>
      </c>
      <c r="M3322" s="200">
        <f t="shared" ref="M3322:M3327" si="455">L3322*(G3322+I3322)</f>
        <v>0</v>
      </c>
      <c r="O3322" s="77" t="b">
        <f t="shared" si="444"/>
        <v>0</v>
      </c>
      <c r="P3322" s="77" t="b">
        <f t="shared" si="445"/>
        <v>0</v>
      </c>
      <c r="Q3322" s="77" t="b">
        <f t="shared" si="446"/>
        <v>0</v>
      </c>
      <c r="R3322" s="77">
        <f t="shared" si="447"/>
        <v>0</v>
      </c>
      <c r="T3322" s="77">
        <v>3311</v>
      </c>
    </row>
    <row r="3323" spans="1:20" ht="33.75" outlineLevel="1">
      <c r="A3323" s="29"/>
      <c r="B3323" s="606">
        <v>500</v>
      </c>
      <c r="C3323" s="617">
        <v>512</v>
      </c>
      <c r="D3323" s="30">
        <v>2</v>
      </c>
      <c r="E3323" s="31" t="s">
        <v>373</v>
      </c>
      <c r="F3323" s="31" t="s">
        <v>374</v>
      </c>
      <c r="G3323" s="904">
        <v>28</v>
      </c>
      <c r="H3323" s="32" t="s">
        <v>372</v>
      </c>
      <c r="I3323" s="320"/>
      <c r="J3323" s="159">
        <v>0</v>
      </c>
      <c r="K3323" s="58">
        <v>0</v>
      </c>
      <c r="L3323" s="199">
        <f t="shared" si="454"/>
        <v>0</v>
      </c>
      <c r="M3323" s="200">
        <f t="shared" si="455"/>
        <v>0</v>
      </c>
      <c r="O3323" s="77" t="b">
        <f t="shared" si="444"/>
        <v>0</v>
      </c>
      <c r="P3323" s="77" t="b">
        <f t="shared" si="445"/>
        <v>0</v>
      </c>
      <c r="Q3323" s="77" t="b">
        <f t="shared" si="446"/>
        <v>0</v>
      </c>
      <c r="R3323" s="77">
        <f t="shared" si="447"/>
        <v>0</v>
      </c>
      <c r="T3323" s="77">
        <v>3312</v>
      </c>
    </row>
    <row r="3324" spans="1:20" ht="33.75" outlineLevel="1">
      <c r="A3324" s="29"/>
      <c r="B3324" s="606">
        <v>500</v>
      </c>
      <c r="C3324" s="617">
        <v>512</v>
      </c>
      <c r="D3324" s="30">
        <v>3</v>
      </c>
      <c r="E3324" s="31" t="s">
        <v>375</v>
      </c>
      <c r="F3324" s="31" t="s">
        <v>376</v>
      </c>
      <c r="G3324" s="904">
        <v>1820</v>
      </c>
      <c r="H3324" s="32" t="s">
        <v>0</v>
      </c>
      <c r="I3324" s="320"/>
      <c r="J3324" s="159">
        <v>0</v>
      </c>
      <c r="K3324" s="58">
        <v>0</v>
      </c>
      <c r="L3324" s="199">
        <f t="shared" si="454"/>
        <v>0</v>
      </c>
      <c r="M3324" s="200">
        <f t="shared" si="455"/>
        <v>0</v>
      </c>
      <c r="O3324" s="77" t="b">
        <f t="shared" si="444"/>
        <v>0</v>
      </c>
      <c r="P3324" s="77" t="b">
        <f t="shared" si="445"/>
        <v>0</v>
      </c>
      <c r="Q3324" s="77" t="b">
        <f t="shared" si="446"/>
        <v>0</v>
      </c>
      <c r="R3324" s="77">
        <f t="shared" si="447"/>
        <v>0</v>
      </c>
      <c r="T3324" s="77">
        <v>3313</v>
      </c>
    </row>
    <row r="3325" spans="1:20" ht="22.5" outlineLevel="1">
      <c r="A3325" s="29"/>
      <c r="B3325" s="606">
        <v>500</v>
      </c>
      <c r="C3325" s="617">
        <v>512</v>
      </c>
      <c r="D3325" s="30">
        <v>4</v>
      </c>
      <c r="E3325" s="31" t="s">
        <v>377</v>
      </c>
      <c r="F3325" s="31" t="s">
        <v>378</v>
      </c>
      <c r="G3325" s="904">
        <v>3530</v>
      </c>
      <c r="H3325" s="32" t="s">
        <v>0</v>
      </c>
      <c r="I3325" s="320"/>
      <c r="J3325" s="159">
        <v>0</v>
      </c>
      <c r="K3325" s="58">
        <v>0</v>
      </c>
      <c r="L3325" s="199">
        <f t="shared" si="454"/>
        <v>0</v>
      </c>
      <c r="M3325" s="200">
        <f t="shared" si="455"/>
        <v>0</v>
      </c>
      <c r="O3325" s="77" t="b">
        <f t="shared" si="444"/>
        <v>0</v>
      </c>
      <c r="P3325" s="77" t="b">
        <f t="shared" si="445"/>
        <v>0</v>
      </c>
      <c r="Q3325" s="77" t="b">
        <f t="shared" si="446"/>
        <v>0</v>
      </c>
      <c r="R3325" s="77">
        <f t="shared" si="447"/>
        <v>0</v>
      </c>
      <c r="T3325" s="77">
        <v>3314</v>
      </c>
    </row>
    <row r="3326" spans="1:20" ht="45" outlineLevel="1">
      <c r="A3326" s="29"/>
      <c r="B3326" s="606">
        <v>500</v>
      </c>
      <c r="C3326" s="617">
        <v>512</v>
      </c>
      <c r="D3326" s="30">
        <v>5</v>
      </c>
      <c r="E3326" s="31" t="s">
        <v>379</v>
      </c>
      <c r="F3326" s="31" t="s">
        <v>380</v>
      </c>
      <c r="G3326" s="904">
        <v>73230</v>
      </c>
      <c r="H3326" s="32" t="s">
        <v>0</v>
      </c>
      <c r="I3326" s="320"/>
      <c r="J3326" s="159">
        <v>0</v>
      </c>
      <c r="K3326" s="58">
        <v>0</v>
      </c>
      <c r="L3326" s="199">
        <f t="shared" si="454"/>
        <v>0</v>
      </c>
      <c r="M3326" s="200">
        <f t="shared" si="455"/>
        <v>0</v>
      </c>
      <c r="O3326" s="77" t="b">
        <f t="shared" si="444"/>
        <v>0</v>
      </c>
      <c r="P3326" s="77" t="b">
        <f t="shared" si="445"/>
        <v>0</v>
      </c>
      <c r="Q3326" s="77" t="b">
        <f t="shared" si="446"/>
        <v>0</v>
      </c>
      <c r="R3326" s="77">
        <f t="shared" si="447"/>
        <v>0</v>
      </c>
      <c r="T3326" s="77">
        <v>3315</v>
      </c>
    </row>
    <row r="3327" spans="1:20" ht="57" outlineLevel="1" thickBot="1">
      <c r="A3327" s="29"/>
      <c r="B3327" s="606">
        <v>500</v>
      </c>
      <c r="C3327" s="617">
        <v>512</v>
      </c>
      <c r="D3327" s="37">
        <v>6</v>
      </c>
      <c r="E3327" s="38" t="s">
        <v>381</v>
      </c>
      <c r="F3327" s="38" t="s">
        <v>382</v>
      </c>
      <c r="G3327" s="906">
        <v>680</v>
      </c>
      <c r="H3327" s="39" t="s">
        <v>0</v>
      </c>
      <c r="I3327" s="320"/>
      <c r="J3327" s="159">
        <v>0</v>
      </c>
      <c r="K3327" s="159">
        <v>0</v>
      </c>
      <c r="L3327" s="232">
        <f t="shared" si="454"/>
        <v>0</v>
      </c>
      <c r="M3327" s="200">
        <f t="shared" si="455"/>
        <v>0</v>
      </c>
      <c r="O3327" s="77" t="b">
        <f t="shared" si="444"/>
        <v>0</v>
      </c>
      <c r="P3327" s="77" t="b">
        <f t="shared" si="445"/>
        <v>0</v>
      </c>
      <c r="Q3327" s="77" t="b">
        <f t="shared" si="446"/>
        <v>0</v>
      </c>
      <c r="R3327" s="77">
        <f t="shared" si="447"/>
        <v>0</v>
      </c>
      <c r="T3327" s="77">
        <v>3316</v>
      </c>
    </row>
    <row r="3328" spans="1:20" ht="13.5" outlineLevel="1" thickBot="1">
      <c r="A3328" s="33"/>
      <c r="B3328" s="609">
        <v>500</v>
      </c>
      <c r="C3328" s="625">
        <v>512</v>
      </c>
      <c r="D3328" s="431"/>
      <c r="E3328" s="82" t="s">
        <v>584</v>
      </c>
      <c r="F3328" s="82" t="s">
        <v>585</v>
      </c>
      <c r="G3328" s="905"/>
      <c r="H3328" s="294"/>
      <c r="I3328" s="323"/>
      <c r="J3328" s="95"/>
      <c r="K3328" s="23"/>
      <c r="L3328" s="194"/>
      <c r="M3328" s="203">
        <f>SUM(M3322:M3327)</f>
        <v>0</v>
      </c>
      <c r="O3328" s="77" t="b">
        <f t="shared" si="444"/>
        <v>1</v>
      </c>
      <c r="P3328" s="77" t="b">
        <f t="shared" si="445"/>
        <v>1</v>
      </c>
      <c r="Q3328" s="77" t="b">
        <f t="shared" si="446"/>
        <v>0</v>
      </c>
      <c r="R3328" s="77" t="str">
        <f t="shared" si="447"/>
        <v>!!!</v>
      </c>
      <c r="T3328" s="77">
        <v>3317</v>
      </c>
    </row>
    <row r="3329" spans="1:20" ht="15.75" outlineLevel="1" thickBot="1">
      <c r="A3329" s="576"/>
      <c r="B3329" s="601">
        <v>500</v>
      </c>
      <c r="C3329" s="624">
        <v>519</v>
      </c>
      <c r="D3329" s="556"/>
      <c r="E3329" s="1" t="s">
        <v>244</v>
      </c>
      <c r="F3329" s="1" t="s">
        <v>197</v>
      </c>
      <c r="G3329" s="902"/>
      <c r="H3329" s="293"/>
      <c r="I3329" s="325"/>
      <c r="J3329" s="298"/>
      <c r="K3329" s="2"/>
      <c r="L3329" s="205"/>
      <c r="M3329" s="206"/>
      <c r="O3329" s="77" t="b">
        <f t="shared" si="444"/>
        <v>1</v>
      </c>
      <c r="P3329" s="77" t="b">
        <f t="shared" si="445"/>
        <v>1</v>
      </c>
      <c r="Q3329" s="77" t="b">
        <f t="shared" si="446"/>
        <v>1</v>
      </c>
      <c r="R3329" s="77">
        <f t="shared" si="447"/>
        <v>0</v>
      </c>
      <c r="T3329" s="77">
        <v>3318</v>
      </c>
    </row>
    <row r="3330" spans="1:20" ht="22.5" outlineLevel="1">
      <c r="A3330" s="29"/>
      <c r="B3330" s="606">
        <v>500</v>
      </c>
      <c r="C3330" s="617">
        <v>519</v>
      </c>
      <c r="D3330" s="30">
        <v>1</v>
      </c>
      <c r="E3330" s="31" t="s">
        <v>383</v>
      </c>
      <c r="F3330" s="31" t="s">
        <v>384</v>
      </c>
      <c r="G3330" s="904">
        <v>130</v>
      </c>
      <c r="H3330" s="32" t="s">
        <v>372</v>
      </c>
      <c r="I3330" s="320"/>
      <c r="J3330" s="159">
        <v>0</v>
      </c>
      <c r="K3330" s="58">
        <v>0</v>
      </c>
      <c r="L3330" s="199">
        <f>J3330+K3330</f>
        <v>0</v>
      </c>
      <c r="M3330" s="200">
        <f>L3330*(G3330+I3330)</f>
        <v>0</v>
      </c>
      <c r="O3330" s="77" t="b">
        <f t="shared" si="444"/>
        <v>0</v>
      </c>
      <c r="P3330" s="77" t="b">
        <f t="shared" si="445"/>
        <v>0</v>
      </c>
      <c r="Q3330" s="77" t="b">
        <f t="shared" si="446"/>
        <v>0</v>
      </c>
      <c r="R3330" s="77">
        <f t="shared" si="447"/>
        <v>0</v>
      </c>
      <c r="T3330" s="77">
        <v>3319</v>
      </c>
    </row>
    <row r="3331" spans="1:20" outlineLevel="1">
      <c r="A3331" s="29" t="s">
        <v>5251</v>
      </c>
      <c r="B3331" s="606">
        <v>500</v>
      </c>
      <c r="C3331" s="617">
        <v>519</v>
      </c>
      <c r="D3331" s="30">
        <v>2</v>
      </c>
      <c r="E3331" s="31" t="s">
        <v>385</v>
      </c>
      <c r="F3331" s="31" t="s">
        <v>386</v>
      </c>
      <c r="G3331" s="904">
        <v>2165</v>
      </c>
      <c r="H3331" s="32" t="s">
        <v>5751</v>
      </c>
      <c r="I3331" s="320"/>
      <c r="J3331" s="159">
        <v>0</v>
      </c>
      <c r="K3331" s="58">
        <v>0</v>
      </c>
      <c r="L3331" s="199">
        <f>J3331+K3331</f>
        <v>0</v>
      </c>
      <c r="M3331" s="200">
        <f>L3331*(G3331+I3331)</f>
        <v>0</v>
      </c>
      <c r="O3331" s="77" t="b">
        <f t="shared" si="444"/>
        <v>0</v>
      </c>
      <c r="P3331" s="77" t="b">
        <f t="shared" si="445"/>
        <v>0</v>
      </c>
      <c r="Q3331" s="77" t="b">
        <f t="shared" si="446"/>
        <v>0</v>
      </c>
      <c r="R3331" s="77">
        <f t="shared" si="447"/>
        <v>0</v>
      </c>
      <c r="T3331" s="77">
        <v>3320</v>
      </c>
    </row>
    <row r="3332" spans="1:20" ht="22.5" outlineLevel="1">
      <c r="A3332" s="29" t="s">
        <v>5251</v>
      </c>
      <c r="B3332" s="606">
        <v>500</v>
      </c>
      <c r="C3332" s="617">
        <v>519</v>
      </c>
      <c r="D3332" s="30">
        <v>3</v>
      </c>
      <c r="E3332" s="31" t="s">
        <v>387</v>
      </c>
      <c r="F3332" s="31" t="s">
        <v>388</v>
      </c>
      <c r="G3332" s="904">
        <v>1820</v>
      </c>
      <c r="H3332" s="32" t="s">
        <v>0</v>
      </c>
      <c r="I3332" s="320"/>
      <c r="J3332" s="159">
        <v>0</v>
      </c>
      <c r="K3332" s="58">
        <v>0</v>
      </c>
      <c r="L3332" s="199">
        <f>J3332+K3332</f>
        <v>0</v>
      </c>
      <c r="M3332" s="200">
        <f>L3332*(G3332+I3332)</f>
        <v>0</v>
      </c>
      <c r="O3332" s="77" t="b">
        <f t="shared" si="444"/>
        <v>0</v>
      </c>
      <c r="P3332" s="77" t="b">
        <f t="shared" si="445"/>
        <v>0</v>
      </c>
      <c r="Q3332" s="77" t="b">
        <f t="shared" si="446"/>
        <v>0</v>
      </c>
      <c r="R3332" s="77">
        <f t="shared" si="447"/>
        <v>0</v>
      </c>
      <c r="T3332" s="77">
        <v>3321</v>
      </c>
    </row>
    <row r="3333" spans="1:20" ht="45.75" outlineLevel="1" thickBot="1">
      <c r="A3333" s="29"/>
      <c r="B3333" s="606">
        <v>500</v>
      </c>
      <c r="C3333" s="617">
        <v>519</v>
      </c>
      <c r="D3333" s="37">
        <v>4</v>
      </c>
      <c r="E3333" s="38" t="s">
        <v>389</v>
      </c>
      <c r="F3333" s="38" t="s">
        <v>390</v>
      </c>
      <c r="G3333" s="906">
        <v>1</v>
      </c>
      <c r="H3333" s="39" t="s">
        <v>391</v>
      </c>
      <c r="I3333" s="320"/>
      <c r="J3333" s="159">
        <v>0</v>
      </c>
      <c r="K3333" s="159">
        <v>0</v>
      </c>
      <c r="L3333" s="232">
        <f>J3333+K3333</f>
        <v>0</v>
      </c>
      <c r="M3333" s="200">
        <f>L3333*(G3333+I3333)</f>
        <v>0</v>
      </c>
      <c r="O3333" s="77" t="b">
        <f t="shared" si="444"/>
        <v>0</v>
      </c>
      <c r="P3333" s="77" t="b">
        <f t="shared" si="445"/>
        <v>0</v>
      </c>
      <c r="Q3333" s="77" t="b">
        <f t="shared" si="446"/>
        <v>0</v>
      </c>
      <c r="R3333" s="77">
        <f t="shared" si="447"/>
        <v>0</v>
      </c>
      <c r="T3333" s="77">
        <v>3322</v>
      </c>
    </row>
    <row r="3334" spans="1:20" ht="13.5" outlineLevel="1" thickBot="1">
      <c r="A3334" s="33"/>
      <c r="B3334" s="609">
        <v>500</v>
      </c>
      <c r="C3334" s="625">
        <v>519</v>
      </c>
      <c r="D3334" s="431"/>
      <c r="E3334" s="82" t="s">
        <v>245</v>
      </c>
      <c r="F3334" s="82" t="s">
        <v>213</v>
      </c>
      <c r="G3334" s="905"/>
      <c r="H3334" s="294"/>
      <c r="I3334" s="323"/>
      <c r="J3334" s="95"/>
      <c r="K3334" s="23"/>
      <c r="L3334" s="194"/>
      <c r="M3334" s="203">
        <f>SUM(M3330:M3333)</f>
        <v>0</v>
      </c>
      <c r="O3334" s="77" t="b">
        <f t="shared" si="444"/>
        <v>1</v>
      </c>
      <c r="P3334" s="77" t="b">
        <f t="shared" si="445"/>
        <v>1</v>
      </c>
      <c r="Q3334" s="77" t="b">
        <f t="shared" si="446"/>
        <v>0</v>
      </c>
      <c r="R3334" s="77" t="str">
        <f t="shared" si="447"/>
        <v>!!!</v>
      </c>
      <c r="T3334" s="77">
        <v>3323</v>
      </c>
    </row>
    <row r="3335" spans="1:20" ht="34.9" customHeight="1" thickBot="1">
      <c r="A3335" s="373"/>
      <c r="B3335" s="601">
        <v>500</v>
      </c>
      <c r="C3335" s="602">
        <v>520</v>
      </c>
      <c r="D3335" s="431"/>
      <c r="E3335" s="21" t="s">
        <v>4</v>
      </c>
      <c r="F3335" s="21" t="s">
        <v>235</v>
      </c>
      <c r="G3335" s="900"/>
      <c r="H3335" s="292"/>
      <c r="I3335" s="311"/>
      <c r="J3335" s="95"/>
      <c r="K3335" s="23"/>
      <c r="L3335" s="23"/>
      <c r="M3335" s="191">
        <f>SUMIF(D3337:D3400,"&gt;0",M3337:M3400)</f>
        <v>0</v>
      </c>
      <c r="O3335" s="77" t="b">
        <f t="shared" si="444"/>
        <v>1</v>
      </c>
      <c r="P3335" s="77" t="b">
        <f t="shared" si="445"/>
        <v>1</v>
      </c>
      <c r="Q3335" s="77" t="b">
        <f t="shared" si="446"/>
        <v>0</v>
      </c>
      <c r="R3335" s="77" t="str">
        <f t="shared" si="447"/>
        <v>!!!</v>
      </c>
      <c r="T3335" s="77">
        <v>3324</v>
      </c>
    </row>
    <row r="3336" spans="1:20" ht="16.5" outlineLevel="1" thickBot="1">
      <c r="A3336" s="24"/>
      <c r="B3336" s="603"/>
      <c r="C3336" s="630"/>
      <c r="D3336" s="565"/>
      <c r="E3336" s="96" t="s">
        <v>48</v>
      </c>
      <c r="F3336" s="97" t="s">
        <v>47</v>
      </c>
      <c r="G3336" s="943"/>
      <c r="H3336" s="130"/>
      <c r="I3336" s="374"/>
      <c r="J3336" s="131"/>
      <c r="K3336" s="98"/>
      <c r="L3336" s="215"/>
      <c r="M3336" s="204"/>
      <c r="O3336" s="77" t="b">
        <f t="shared" si="444"/>
        <v>1</v>
      </c>
      <c r="P3336" s="77" t="b">
        <f t="shared" si="445"/>
        <v>1</v>
      </c>
      <c r="Q3336" s="77" t="b">
        <f t="shared" si="446"/>
        <v>1</v>
      </c>
      <c r="R3336" s="77">
        <f t="shared" si="447"/>
        <v>0</v>
      </c>
      <c r="T3336" s="77">
        <v>3325</v>
      </c>
    </row>
    <row r="3337" spans="1:20" ht="15.75" outlineLevel="1" thickBot="1">
      <c r="A3337" s="576"/>
      <c r="B3337" s="601">
        <v>500</v>
      </c>
      <c r="C3337" s="602">
        <v>521</v>
      </c>
      <c r="D3337" s="556"/>
      <c r="E3337" s="1" t="s">
        <v>236</v>
      </c>
      <c r="F3337" s="1" t="s">
        <v>240</v>
      </c>
      <c r="G3337" s="905"/>
      <c r="H3337" s="293"/>
      <c r="I3337" s="375"/>
      <c r="J3337" s="298"/>
      <c r="K3337" s="2"/>
      <c r="L3337" s="205"/>
      <c r="M3337" s="206"/>
      <c r="O3337" s="77" t="b">
        <f t="shared" si="444"/>
        <v>1</v>
      </c>
      <c r="P3337" s="77" t="b">
        <f t="shared" si="445"/>
        <v>1</v>
      </c>
      <c r="Q3337" s="77" t="b">
        <f t="shared" si="446"/>
        <v>1</v>
      </c>
      <c r="R3337" s="77">
        <f t="shared" si="447"/>
        <v>0</v>
      </c>
      <c r="T3337" s="77">
        <v>3326</v>
      </c>
    </row>
    <row r="3338" spans="1:20" ht="15" outlineLevel="1">
      <c r="A3338" s="578"/>
      <c r="B3338" s="659"/>
      <c r="C3338" s="630"/>
      <c r="D3338" s="572"/>
      <c r="E3338" s="376" t="s">
        <v>4650</v>
      </c>
      <c r="F3338" s="377" t="s">
        <v>398</v>
      </c>
      <c r="G3338" s="943"/>
      <c r="H3338" s="378"/>
      <c r="I3338" s="379"/>
      <c r="J3338" s="302"/>
      <c r="K3338" s="72"/>
      <c r="L3338" s="207"/>
      <c r="M3338" s="208"/>
      <c r="O3338" s="77" t="b">
        <f t="shared" si="444"/>
        <v>1</v>
      </c>
      <c r="P3338" s="77" t="b">
        <f t="shared" si="445"/>
        <v>1</v>
      </c>
      <c r="Q3338" s="77" t="b">
        <f t="shared" si="446"/>
        <v>1</v>
      </c>
      <c r="R3338" s="77">
        <f t="shared" si="447"/>
        <v>0</v>
      </c>
      <c r="T3338" s="77">
        <v>3327</v>
      </c>
    </row>
    <row r="3339" spans="1:20" outlineLevel="1">
      <c r="A3339" s="29"/>
      <c r="B3339" s="606">
        <v>500</v>
      </c>
      <c r="C3339" s="617">
        <v>521</v>
      </c>
      <c r="D3339" s="37">
        <v>1</v>
      </c>
      <c r="E3339" s="380" t="s">
        <v>5020</v>
      </c>
      <c r="F3339" s="381" t="s">
        <v>399</v>
      </c>
      <c r="G3339" s="903">
        <f>753.21+86.6+117.9+15.74+15.74+39.1+82.8+31.3+144.9+111.73+14.5+34.4</f>
        <v>1447.92</v>
      </c>
      <c r="H3339" s="382" t="s">
        <v>0</v>
      </c>
      <c r="I3339" s="314"/>
      <c r="J3339" s="159">
        <v>0</v>
      </c>
      <c r="K3339" s="58">
        <v>0</v>
      </c>
      <c r="L3339" s="199">
        <f t="shared" ref="L3339:L3344" si="456">J3339+K3339</f>
        <v>0</v>
      </c>
      <c r="M3339" s="200">
        <f t="shared" ref="M3339:M3344" si="457">L3339*(G3339+I3339)</f>
        <v>0</v>
      </c>
      <c r="O3339" s="77" t="b">
        <f t="shared" si="444"/>
        <v>0</v>
      </c>
      <c r="P3339" s="77" t="b">
        <f t="shared" si="445"/>
        <v>0</v>
      </c>
      <c r="Q3339" s="77" t="b">
        <f t="shared" si="446"/>
        <v>0</v>
      </c>
      <c r="R3339" s="77">
        <f t="shared" si="447"/>
        <v>0</v>
      </c>
      <c r="T3339" s="77">
        <v>3328</v>
      </c>
    </row>
    <row r="3340" spans="1:20" outlineLevel="1">
      <c r="A3340" s="29"/>
      <c r="B3340" s="606">
        <v>500</v>
      </c>
      <c r="C3340" s="617">
        <v>521</v>
      </c>
      <c r="D3340" s="37">
        <v>2</v>
      </c>
      <c r="E3340" s="380" t="s">
        <v>4651</v>
      </c>
      <c r="F3340" s="381" t="s">
        <v>400</v>
      </c>
      <c r="G3340" s="903">
        <f>+G3339*0.03</f>
        <v>43.437600000000003</v>
      </c>
      <c r="H3340" s="382" t="s">
        <v>5</v>
      </c>
      <c r="I3340" s="314"/>
      <c r="J3340" s="159">
        <v>0</v>
      </c>
      <c r="K3340" s="58">
        <v>0</v>
      </c>
      <c r="L3340" s="199">
        <f t="shared" si="456"/>
        <v>0</v>
      </c>
      <c r="M3340" s="200">
        <f t="shared" si="457"/>
        <v>0</v>
      </c>
      <c r="O3340" s="77" t="b">
        <f t="shared" si="444"/>
        <v>0</v>
      </c>
      <c r="P3340" s="77" t="b">
        <f t="shared" si="445"/>
        <v>0</v>
      </c>
      <c r="Q3340" s="77" t="b">
        <f t="shared" si="446"/>
        <v>0</v>
      </c>
      <c r="R3340" s="77">
        <f t="shared" si="447"/>
        <v>0</v>
      </c>
      <c r="T3340" s="77">
        <v>3329</v>
      </c>
    </row>
    <row r="3341" spans="1:20" outlineLevel="1">
      <c r="A3341" s="29"/>
      <c r="B3341" s="606">
        <v>500</v>
      </c>
      <c r="C3341" s="617">
        <v>521</v>
      </c>
      <c r="D3341" s="37">
        <v>3</v>
      </c>
      <c r="E3341" s="38" t="s">
        <v>5026</v>
      </c>
      <c r="F3341" s="381" t="s">
        <v>401</v>
      </c>
      <c r="G3341" s="903">
        <f>+G3339*0.15</f>
        <v>217.18800000000002</v>
      </c>
      <c r="H3341" s="382" t="s">
        <v>5</v>
      </c>
      <c r="I3341" s="314"/>
      <c r="J3341" s="159">
        <v>0</v>
      </c>
      <c r="K3341" s="58">
        <v>0</v>
      </c>
      <c r="L3341" s="199">
        <f t="shared" si="456"/>
        <v>0</v>
      </c>
      <c r="M3341" s="200">
        <f t="shared" si="457"/>
        <v>0</v>
      </c>
      <c r="O3341" s="77" t="b">
        <f t="shared" si="444"/>
        <v>0</v>
      </c>
      <c r="P3341" s="77" t="b">
        <f t="shared" si="445"/>
        <v>0</v>
      </c>
      <c r="Q3341" s="77" t="b">
        <f t="shared" si="446"/>
        <v>0</v>
      </c>
      <c r="R3341" s="77">
        <f t="shared" si="447"/>
        <v>0</v>
      </c>
      <c r="T3341" s="77">
        <v>3330</v>
      </c>
    </row>
    <row r="3342" spans="1:20" outlineLevel="1">
      <c r="A3342" s="29"/>
      <c r="B3342" s="606">
        <v>500</v>
      </c>
      <c r="C3342" s="617">
        <v>521</v>
      </c>
      <c r="D3342" s="37">
        <v>4</v>
      </c>
      <c r="E3342" s="38" t="s">
        <v>5021</v>
      </c>
      <c r="F3342" s="381" t="s">
        <v>402</v>
      </c>
      <c r="G3342" s="903">
        <f>+G3339*0.25</f>
        <v>361.98</v>
      </c>
      <c r="H3342" s="382" t="s">
        <v>5</v>
      </c>
      <c r="I3342" s="314"/>
      <c r="J3342" s="159">
        <v>0</v>
      </c>
      <c r="K3342" s="58">
        <v>0</v>
      </c>
      <c r="L3342" s="199">
        <f t="shared" si="456"/>
        <v>0</v>
      </c>
      <c r="M3342" s="200">
        <f t="shared" si="457"/>
        <v>0</v>
      </c>
      <c r="O3342" s="77" t="b">
        <f t="shared" si="444"/>
        <v>0</v>
      </c>
      <c r="P3342" s="77" t="b">
        <f t="shared" si="445"/>
        <v>0</v>
      </c>
      <c r="Q3342" s="77" t="b">
        <f t="shared" si="446"/>
        <v>0</v>
      </c>
      <c r="R3342" s="77">
        <f t="shared" si="447"/>
        <v>0</v>
      </c>
      <c r="T3342" s="77">
        <v>3331</v>
      </c>
    </row>
    <row r="3343" spans="1:20" outlineLevel="1">
      <c r="A3343" s="29"/>
      <c r="B3343" s="606">
        <v>500</v>
      </c>
      <c r="C3343" s="617">
        <v>521</v>
      </c>
      <c r="D3343" s="37">
        <v>5</v>
      </c>
      <c r="E3343" s="38" t="s">
        <v>5022</v>
      </c>
      <c r="F3343" s="381" t="s">
        <v>4657</v>
      </c>
      <c r="G3343" s="903">
        <f>0.25*0.7*1400</f>
        <v>244.99999999999997</v>
      </c>
      <c r="H3343" s="382" t="s">
        <v>5</v>
      </c>
      <c r="I3343" s="314"/>
      <c r="J3343" s="159">
        <v>0</v>
      </c>
      <c r="K3343" s="58">
        <v>0</v>
      </c>
      <c r="L3343" s="199">
        <f t="shared" si="456"/>
        <v>0</v>
      </c>
      <c r="M3343" s="200">
        <f t="shared" si="457"/>
        <v>0</v>
      </c>
      <c r="O3343" s="77" t="b">
        <f t="shared" si="444"/>
        <v>0</v>
      </c>
      <c r="P3343" s="77" t="b">
        <f t="shared" si="445"/>
        <v>0</v>
      </c>
      <c r="Q3343" s="77" t="b">
        <f t="shared" si="446"/>
        <v>0</v>
      </c>
      <c r="R3343" s="77">
        <f t="shared" si="447"/>
        <v>0</v>
      </c>
      <c r="T3343" s="77">
        <v>3332</v>
      </c>
    </row>
    <row r="3344" spans="1:20" ht="13.5" outlineLevel="1" thickBot="1">
      <c r="A3344" s="135"/>
      <c r="B3344" s="644">
        <v>500</v>
      </c>
      <c r="C3344" s="645">
        <v>521</v>
      </c>
      <c r="D3344" s="383">
        <v>6</v>
      </c>
      <c r="E3344" s="384" t="s">
        <v>5023</v>
      </c>
      <c r="F3344" s="385" t="s">
        <v>4658</v>
      </c>
      <c r="G3344" s="928">
        <f>1400*0.7</f>
        <v>979.99999999999989</v>
      </c>
      <c r="H3344" s="386" t="s">
        <v>0</v>
      </c>
      <c r="I3344" s="387"/>
      <c r="J3344" s="159">
        <v>0</v>
      </c>
      <c r="K3344" s="159">
        <v>0</v>
      </c>
      <c r="L3344" s="232">
        <f t="shared" si="456"/>
        <v>0</v>
      </c>
      <c r="M3344" s="200">
        <f t="shared" si="457"/>
        <v>0</v>
      </c>
      <c r="O3344" s="77" t="b">
        <f t="shared" si="444"/>
        <v>0</v>
      </c>
      <c r="P3344" s="77" t="b">
        <f t="shared" si="445"/>
        <v>0</v>
      </c>
      <c r="Q3344" s="77" t="b">
        <f t="shared" si="446"/>
        <v>0</v>
      </c>
      <c r="R3344" s="77">
        <f t="shared" si="447"/>
        <v>0</v>
      </c>
      <c r="T3344" s="77">
        <v>3333</v>
      </c>
    </row>
    <row r="3345" spans="1:20" ht="13.5" outlineLevel="1" thickBot="1">
      <c r="A3345" s="135"/>
      <c r="B3345" s="644">
        <v>500</v>
      </c>
      <c r="C3345" s="645">
        <v>521</v>
      </c>
      <c r="D3345" s="437"/>
      <c r="E3345" s="532" t="s">
        <v>239</v>
      </c>
      <c r="F3345" s="532" t="s">
        <v>208</v>
      </c>
      <c r="G3345" s="944"/>
      <c r="H3345" s="533"/>
      <c r="I3345" s="534"/>
      <c r="J3345" s="95"/>
      <c r="K3345" s="23"/>
      <c r="L3345" s="194"/>
      <c r="M3345" s="203">
        <f>SUM(M3339:M3344)</f>
        <v>0</v>
      </c>
      <c r="O3345" s="77" t="b">
        <f t="shared" si="444"/>
        <v>1</v>
      </c>
      <c r="P3345" s="77" t="b">
        <f t="shared" si="445"/>
        <v>1</v>
      </c>
      <c r="Q3345" s="77" t="b">
        <f t="shared" si="446"/>
        <v>0</v>
      </c>
      <c r="R3345" s="77" t="str">
        <f t="shared" si="447"/>
        <v>!!!</v>
      </c>
      <c r="T3345" s="77">
        <v>3334</v>
      </c>
    </row>
    <row r="3346" spans="1:20" ht="15.75" outlineLevel="1" thickBot="1">
      <c r="A3346" s="576"/>
      <c r="B3346" s="601">
        <v>500</v>
      </c>
      <c r="C3346" s="624">
        <v>522</v>
      </c>
      <c r="D3346" s="556"/>
      <c r="E3346" s="1" t="s">
        <v>21</v>
      </c>
      <c r="F3346" s="1" t="s">
        <v>237</v>
      </c>
      <c r="G3346" s="905"/>
      <c r="H3346" s="293"/>
      <c r="I3346" s="375"/>
      <c r="J3346" s="298"/>
      <c r="K3346" s="2"/>
      <c r="L3346" s="205"/>
      <c r="M3346" s="206"/>
      <c r="O3346" s="77" t="b">
        <f t="shared" si="444"/>
        <v>1</v>
      </c>
      <c r="P3346" s="77" t="b">
        <f t="shared" si="445"/>
        <v>1</v>
      </c>
      <c r="Q3346" s="77" t="b">
        <f t="shared" si="446"/>
        <v>1</v>
      </c>
      <c r="R3346" s="77">
        <f t="shared" si="447"/>
        <v>0</v>
      </c>
      <c r="T3346" s="77">
        <v>3335</v>
      </c>
    </row>
    <row r="3347" spans="1:20" ht="25.5" outlineLevel="1">
      <c r="A3347" s="29"/>
      <c r="B3347" s="659"/>
      <c r="C3347" s="640"/>
      <c r="D3347" s="572"/>
      <c r="E3347" s="377" t="s">
        <v>4652</v>
      </c>
      <c r="F3347" s="377" t="s">
        <v>403</v>
      </c>
      <c r="G3347" s="943"/>
      <c r="H3347" s="388"/>
      <c r="I3347" s="379"/>
      <c r="J3347" s="302"/>
      <c r="K3347" s="72"/>
      <c r="L3347" s="207"/>
      <c r="M3347" s="208"/>
      <c r="O3347" s="77" t="b">
        <f t="shared" ref="O3347:O3410" si="458">ISBLANK(D3347)</f>
        <v>1</v>
      </c>
      <c r="P3347" s="77" t="b">
        <f t="shared" ref="P3347:P3410" si="459">ISBLANK(G3347)</f>
        <v>1</v>
      </c>
      <c r="Q3347" s="77" t="b">
        <f t="shared" ref="Q3347:Q3410" si="460">ISBLANK(M3347)</f>
        <v>1</v>
      </c>
      <c r="R3347" s="77">
        <f t="shared" ref="R3347:R3410" si="461">IF(AND(O3347=P3347,O3347=Q3347),,"!!!")</f>
        <v>0</v>
      </c>
      <c r="T3347" s="77">
        <v>3336</v>
      </c>
    </row>
    <row r="3348" spans="1:20" outlineLevel="1">
      <c r="A3348" s="29"/>
      <c r="B3348" s="606">
        <v>500</v>
      </c>
      <c r="C3348" s="617">
        <v>522</v>
      </c>
      <c r="D3348" s="37">
        <v>1</v>
      </c>
      <c r="E3348" s="381" t="s">
        <v>5024</v>
      </c>
      <c r="F3348" s="381" t="s">
        <v>404</v>
      </c>
      <c r="G3348" s="903">
        <f>8450.2+808.4+673.5+1697.6</f>
        <v>11629.7</v>
      </c>
      <c r="H3348" s="382" t="s">
        <v>0</v>
      </c>
      <c r="I3348" s="314"/>
      <c r="J3348" s="159">
        <v>0</v>
      </c>
      <c r="K3348" s="58">
        <v>0</v>
      </c>
      <c r="L3348" s="199">
        <f t="shared" ref="L3348:L3356" si="462">J3348+K3348</f>
        <v>0</v>
      </c>
      <c r="M3348" s="200">
        <f t="shared" ref="M3348:M3356" si="463">L3348*(G3348+I3348)</f>
        <v>0</v>
      </c>
      <c r="O3348" s="77" t="b">
        <f t="shared" si="458"/>
        <v>0</v>
      </c>
      <c r="P3348" s="77" t="b">
        <f t="shared" si="459"/>
        <v>0</v>
      </c>
      <c r="Q3348" s="77" t="b">
        <f t="shared" si="460"/>
        <v>0</v>
      </c>
      <c r="R3348" s="77">
        <f t="shared" si="461"/>
        <v>0</v>
      </c>
      <c r="T3348" s="77">
        <v>3337</v>
      </c>
    </row>
    <row r="3349" spans="1:20" outlineLevel="1">
      <c r="A3349" s="29"/>
      <c r="B3349" s="606">
        <v>500</v>
      </c>
      <c r="C3349" s="617">
        <v>522</v>
      </c>
      <c r="D3349" s="37">
        <v>2</v>
      </c>
      <c r="E3349" s="381" t="s">
        <v>4651</v>
      </c>
      <c r="F3349" s="381" t="s">
        <v>400</v>
      </c>
      <c r="G3349" s="903">
        <f>+G3348*0.03</f>
        <v>348.89100000000002</v>
      </c>
      <c r="H3349" s="382" t="s">
        <v>5</v>
      </c>
      <c r="I3349" s="314"/>
      <c r="J3349" s="159">
        <v>0</v>
      </c>
      <c r="K3349" s="58">
        <v>0</v>
      </c>
      <c r="L3349" s="199">
        <f t="shared" si="462"/>
        <v>0</v>
      </c>
      <c r="M3349" s="200">
        <f t="shared" si="463"/>
        <v>0</v>
      </c>
      <c r="O3349" s="77" t="b">
        <f t="shared" si="458"/>
        <v>0</v>
      </c>
      <c r="P3349" s="77" t="b">
        <f t="shared" si="459"/>
        <v>0</v>
      </c>
      <c r="Q3349" s="77" t="b">
        <f t="shared" si="460"/>
        <v>0</v>
      </c>
      <c r="R3349" s="77">
        <f t="shared" si="461"/>
        <v>0</v>
      </c>
      <c r="T3349" s="77">
        <v>3338</v>
      </c>
    </row>
    <row r="3350" spans="1:20" outlineLevel="1">
      <c r="A3350" s="29"/>
      <c r="B3350" s="606">
        <v>500</v>
      </c>
      <c r="C3350" s="617">
        <v>522</v>
      </c>
      <c r="D3350" s="37">
        <v>3</v>
      </c>
      <c r="E3350" s="381" t="s">
        <v>5027</v>
      </c>
      <c r="F3350" s="381" t="s">
        <v>405</v>
      </c>
      <c r="G3350" s="903">
        <f>+G3348*0.2</f>
        <v>2325.94</v>
      </c>
      <c r="H3350" s="382" t="s">
        <v>5</v>
      </c>
      <c r="I3350" s="314"/>
      <c r="J3350" s="159">
        <v>0</v>
      </c>
      <c r="K3350" s="58">
        <v>0</v>
      </c>
      <c r="L3350" s="199">
        <f t="shared" si="462"/>
        <v>0</v>
      </c>
      <c r="M3350" s="200">
        <f t="shared" si="463"/>
        <v>0</v>
      </c>
      <c r="O3350" s="77" t="b">
        <f t="shared" si="458"/>
        <v>0</v>
      </c>
      <c r="P3350" s="77" t="b">
        <f t="shared" si="459"/>
        <v>0</v>
      </c>
      <c r="Q3350" s="77" t="b">
        <f t="shared" si="460"/>
        <v>0</v>
      </c>
      <c r="R3350" s="77">
        <f t="shared" si="461"/>
        <v>0</v>
      </c>
      <c r="T3350" s="77">
        <v>3339</v>
      </c>
    </row>
    <row r="3351" spans="1:20" outlineLevel="1">
      <c r="A3351" s="29"/>
      <c r="B3351" s="606">
        <v>500</v>
      </c>
      <c r="C3351" s="617">
        <v>522</v>
      </c>
      <c r="D3351" s="37">
        <v>4</v>
      </c>
      <c r="E3351" s="381" t="s">
        <v>5028</v>
      </c>
      <c r="F3351" s="381" t="s">
        <v>406</v>
      </c>
      <c r="G3351" s="903">
        <f>+G3348*0.2</f>
        <v>2325.94</v>
      </c>
      <c r="H3351" s="382" t="s">
        <v>5</v>
      </c>
      <c r="I3351" s="314"/>
      <c r="J3351" s="159">
        <v>0</v>
      </c>
      <c r="K3351" s="58">
        <v>0</v>
      </c>
      <c r="L3351" s="199">
        <f t="shared" si="462"/>
        <v>0</v>
      </c>
      <c r="M3351" s="200">
        <f t="shared" si="463"/>
        <v>0</v>
      </c>
      <c r="O3351" s="77" t="b">
        <f t="shared" si="458"/>
        <v>0</v>
      </c>
      <c r="P3351" s="77" t="b">
        <f t="shared" si="459"/>
        <v>0</v>
      </c>
      <c r="Q3351" s="77" t="b">
        <f t="shared" si="460"/>
        <v>0</v>
      </c>
      <c r="R3351" s="77">
        <f t="shared" si="461"/>
        <v>0</v>
      </c>
      <c r="T3351" s="77">
        <v>3340</v>
      </c>
    </row>
    <row r="3352" spans="1:20" outlineLevel="1">
      <c r="A3352" s="29"/>
      <c r="B3352" s="606">
        <v>500</v>
      </c>
      <c r="C3352" s="617">
        <v>522</v>
      </c>
      <c r="D3352" s="37">
        <v>5</v>
      </c>
      <c r="E3352" s="381" t="s">
        <v>5029</v>
      </c>
      <c r="F3352" s="381" t="s">
        <v>407</v>
      </c>
      <c r="G3352" s="903">
        <f>+G3348*0.2</f>
        <v>2325.94</v>
      </c>
      <c r="H3352" s="382" t="s">
        <v>5</v>
      </c>
      <c r="I3352" s="314"/>
      <c r="J3352" s="159">
        <v>0</v>
      </c>
      <c r="K3352" s="58">
        <v>0</v>
      </c>
      <c r="L3352" s="199">
        <f t="shared" si="462"/>
        <v>0</v>
      </c>
      <c r="M3352" s="200">
        <f t="shared" si="463"/>
        <v>0</v>
      </c>
      <c r="O3352" s="77" t="b">
        <f t="shared" si="458"/>
        <v>0</v>
      </c>
      <c r="P3352" s="77" t="b">
        <f t="shared" si="459"/>
        <v>0</v>
      </c>
      <c r="Q3352" s="77" t="b">
        <f t="shared" si="460"/>
        <v>0</v>
      </c>
      <c r="R3352" s="77">
        <f t="shared" si="461"/>
        <v>0</v>
      </c>
      <c r="T3352" s="77">
        <v>3341</v>
      </c>
    </row>
    <row r="3353" spans="1:20" ht="22.5" outlineLevel="1">
      <c r="A3353" s="29"/>
      <c r="B3353" s="613"/>
      <c r="C3353" s="617"/>
      <c r="D3353" s="37"/>
      <c r="E3353" s="389" t="s">
        <v>4653</v>
      </c>
      <c r="F3353" s="389" t="s">
        <v>408</v>
      </c>
      <c r="G3353" s="906"/>
      <c r="H3353" s="39"/>
      <c r="I3353" s="315"/>
      <c r="J3353" s="159"/>
      <c r="K3353" s="58"/>
      <c r="L3353" s="199"/>
      <c r="M3353" s="200"/>
      <c r="O3353" s="77" t="b">
        <f t="shared" si="458"/>
        <v>1</v>
      </c>
      <c r="P3353" s="77" t="b">
        <f t="shared" si="459"/>
        <v>1</v>
      </c>
      <c r="Q3353" s="77" t="b">
        <f t="shared" si="460"/>
        <v>1</v>
      </c>
      <c r="R3353" s="77">
        <f t="shared" si="461"/>
        <v>0</v>
      </c>
      <c r="T3353" s="77">
        <v>3342</v>
      </c>
    </row>
    <row r="3354" spans="1:20" outlineLevel="1">
      <c r="A3354" s="29"/>
      <c r="B3354" s="606">
        <v>500</v>
      </c>
      <c r="C3354" s="617">
        <v>522</v>
      </c>
      <c r="D3354" s="37">
        <v>6</v>
      </c>
      <c r="E3354" s="381" t="s">
        <v>5030</v>
      </c>
      <c r="F3354" s="381" t="s">
        <v>409</v>
      </c>
      <c r="G3354" s="903">
        <f>6708.6*0.2</f>
        <v>1341.7200000000003</v>
      </c>
      <c r="H3354" s="382" t="s">
        <v>5</v>
      </c>
      <c r="I3354" s="314"/>
      <c r="J3354" s="159">
        <v>0</v>
      </c>
      <c r="K3354" s="58">
        <v>0</v>
      </c>
      <c r="L3354" s="199">
        <f t="shared" si="462"/>
        <v>0</v>
      </c>
      <c r="M3354" s="200">
        <f t="shared" si="463"/>
        <v>0</v>
      </c>
      <c r="O3354" s="77" t="b">
        <f t="shared" si="458"/>
        <v>0</v>
      </c>
      <c r="P3354" s="77" t="b">
        <f t="shared" si="459"/>
        <v>0</v>
      </c>
      <c r="Q3354" s="77" t="b">
        <f t="shared" si="460"/>
        <v>0</v>
      </c>
      <c r="R3354" s="77">
        <f t="shared" si="461"/>
        <v>0</v>
      </c>
      <c r="T3354" s="77">
        <v>3343</v>
      </c>
    </row>
    <row r="3355" spans="1:20" outlineLevel="1">
      <c r="A3355" s="29"/>
      <c r="B3355" s="606">
        <v>500</v>
      </c>
      <c r="C3355" s="617">
        <v>522</v>
      </c>
      <c r="D3355" s="37">
        <v>7</v>
      </c>
      <c r="E3355" s="381" t="s">
        <v>5027</v>
      </c>
      <c r="F3355" s="381" t="s">
        <v>405</v>
      </c>
      <c r="G3355" s="903">
        <f>6708.6*0.2</f>
        <v>1341.7200000000003</v>
      </c>
      <c r="H3355" s="382" t="s">
        <v>5</v>
      </c>
      <c r="I3355" s="314"/>
      <c r="J3355" s="159">
        <v>0</v>
      </c>
      <c r="K3355" s="58">
        <v>0</v>
      </c>
      <c r="L3355" s="199">
        <f t="shared" si="462"/>
        <v>0</v>
      </c>
      <c r="M3355" s="200">
        <f t="shared" si="463"/>
        <v>0</v>
      </c>
      <c r="O3355" s="77" t="b">
        <f t="shared" si="458"/>
        <v>0</v>
      </c>
      <c r="P3355" s="77" t="b">
        <f t="shared" si="459"/>
        <v>0</v>
      </c>
      <c r="Q3355" s="77" t="b">
        <f t="shared" si="460"/>
        <v>0</v>
      </c>
      <c r="R3355" s="77">
        <f t="shared" si="461"/>
        <v>0</v>
      </c>
      <c r="T3355" s="77">
        <v>3344</v>
      </c>
    </row>
    <row r="3356" spans="1:20" outlineLevel="1">
      <c r="A3356" s="29"/>
      <c r="B3356" s="606">
        <v>500</v>
      </c>
      <c r="C3356" s="617">
        <v>522</v>
      </c>
      <c r="D3356" s="37">
        <v>8</v>
      </c>
      <c r="E3356" s="381" t="s">
        <v>5021</v>
      </c>
      <c r="F3356" s="381" t="s">
        <v>402</v>
      </c>
      <c r="G3356" s="903">
        <f>6708.6*0.25</f>
        <v>1677.15</v>
      </c>
      <c r="H3356" s="382" t="s">
        <v>5</v>
      </c>
      <c r="I3356" s="314"/>
      <c r="J3356" s="159">
        <v>0</v>
      </c>
      <c r="K3356" s="58">
        <v>0</v>
      </c>
      <c r="L3356" s="199">
        <f t="shared" si="462"/>
        <v>0</v>
      </c>
      <c r="M3356" s="200">
        <f t="shared" si="463"/>
        <v>0</v>
      </c>
      <c r="O3356" s="77" t="b">
        <f t="shared" si="458"/>
        <v>0</v>
      </c>
      <c r="P3356" s="77" t="b">
        <f t="shared" si="459"/>
        <v>0</v>
      </c>
      <c r="Q3356" s="77" t="b">
        <f t="shared" si="460"/>
        <v>0</v>
      </c>
      <c r="R3356" s="77">
        <f t="shared" si="461"/>
        <v>0</v>
      </c>
      <c r="T3356" s="77">
        <v>3345</v>
      </c>
    </row>
    <row r="3357" spans="1:20" ht="22.5" outlineLevel="1">
      <c r="A3357" s="29"/>
      <c r="B3357" s="613"/>
      <c r="C3357" s="617"/>
      <c r="D3357" s="37"/>
      <c r="E3357" s="389" t="s">
        <v>4654</v>
      </c>
      <c r="F3357" s="389" t="s">
        <v>410</v>
      </c>
      <c r="G3357" s="906"/>
      <c r="H3357" s="39"/>
      <c r="I3357" s="315"/>
      <c r="J3357" s="159"/>
      <c r="K3357" s="58"/>
      <c r="L3357" s="199"/>
      <c r="M3357" s="200"/>
      <c r="O3357" s="77" t="b">
        <f t="shared" si="458"/>
        <v>1</v>
      </c>
      <c r="P3357" s="77" t="b">
        <f t="shared" si="459"/>
        <v>1</v>
      </c>
      <c r="Q3357" s="77" t="b">
        <f t="shared" si="460"/>
        <v>1</v>
      </c>
      <c r="R3357" s="77">
        <f t="shared" si="461"/>
        <v>0</v>
      </c>
      <c r="T3357" s="77">
        <v>3346</v>
      </c>
    </row>
    <row r="3358" spans="1:20" outlineLevel="1">
      <c r="A3358" s="29"/>
      <c r="B3358" s="606">
        <v>500</v>
      </c>
      <c r="C3358" s="617">
        <v>522</v>
      </c>
      <c r="D3358" s="37">
        <v>8</v>
      </c>
      <c r="E3358" s="381" t="s">
        <v>5025</v>
      </c>
      <c r="F3358" s="381" t="s">
        <v>411</v>
      </c>
      <c r="G3358" s="903">
        <f>(117.9+50+37.44+332.73+630.5+630.71+350+500+(2820.74-201.1))-2316.2</f>
        <v>2952.7200000000003</v>
      </c>
      <c r="H3358" s="382" t="s">
        <v>0</v>
      </c>
      <c r="I3358" s="314"/>
      <c r="J3358" s="159">
        <v>0</v>
      </c>
      <c r="K3358" s="58">
        <v>0</v>
      </c>
      <c r="L3358" s="199">
        <f>J3358+K3358</f>
        <v>0</v>
      </c>
      <c r="M3358" s="200">
        <f>L3358*(G3358+I3358)</f>
        <v>0</v>
      </c>
      <c r="O3358" s="77" t="b">
        <f t="shared" si="458"/>
        <v>0</v>
      </c>
      <c r="P3358" s="77" t="b">
        <f t="shared" si="459"/>
        <v>0</v>
      </c>
      <c r="Q3358" s="77" t="b">
        <f t="shared" si="460"/>
        <v>0</v>
      </c>
      <c r="R3358" s="77">
        <f t="shared" si="461"/>
        <v>0</v>
      </c>
      <c r="T3358" s="77">
        <v>3347</v>
      </c>
    </row>
    <row r="3359" spans="1:20" outlineLevel="1">
      <c r="A3359" s="29"/>
      <c r="B3359" s="606">
        <v>500</v>
      </c>
      <c r="C3359" s="617">
        <v>522</v>
      </c>
      <c r="D3359" s="37">
        <v>9</v>
      </c>
      <c r="E3359" s="381" t="s">
        <v>4651</v>
      </c>
      <c r="F3359" s="381" t="s">
        <v>400</v>
      </c>
      <c r="G3359" s="903">
        <f>G3358*0.03</f>
        <v>88.581600000000009</v>
      </c>
      <c r="H3359" s="382" t="s">
        <v>5</v>
      </c>
      <c r="I3359" s="314"/>
      <c r="J3359" s="159">
        <v>0</v>
      </c>
      <c r="K3359" s="58">
        <v>0</v>
      </c>
      <c r="L3359" s="199">
        <f>J3359+K3359</f>
        <v>0</v>
      </c>
      <c r="M3359" s="200">
        <f>L3359*(G3359+I3359)</f>
        <v>0</v>
      </c>
      <c r="O3359" s="77" t="b">
        <f t="shared" si="458"/>
        <v>0</v>
      </c>
      <c r="P3359" s="77" t="b">
        <f t="shared" si="459"/>
        <v>0</v>
      </c>
      <c r="Q3359" s="77" t="b">
        <f t="shared" si="460"/>
        <v>0</v>
      </c>
      <c r="R3359" s="77">
        <f t="shared" si="461"/>
        <v>0</v>
      </c>
      <c r="T3359" s="77">
        <v>3348</v>
      </c>
    </row>
    <row r="3360" spans="1:20" outlineLevel="1">
      <c r="A3360" s="29"/>
      <c r="B3360" s="606">
        <v>500</v>
      </c>
      <c r="C3360" s="617">
        <v>522</v>
      </c>
      <c r="D3360" s="37">
        <v>10</v>
      </c>
      <c r="E3360" s="381" t="s">
        <v>5026</v>
      </c>
      <c r="F3360" s="381" t="s">
        <v>405</v>
      </c>
      <c r="G3360" s="903">
        <f>+G3358*0.2</f>
        <v>590.5440000000001</v>
      </c>
      <c r="H3360" s="382" t="s">
        <v>5</v>
      </c>
      <c r="I3360" s="314"/>
      <c r="J3360" s="159">
        <v>0</v>
      </c>
      <c r="K3360" s="58">
        <v>0</v>
      </c>
      <c r="L3360" s="199">
        <f>J3360+K3360</f>
        <v>0</v>
      </c>
      <c r="M3360" s="200">
        <f>L3360*(G3360+I3360)</f>
        <v>0</v>
      </c>
      <c r="O3360" s="77" t="b">
        <f t="shared" si="458"/>
        <v>0</v>
      </c>
      <c r="P3360" s="77" t="b">
        <f t="shared" si="459"/>
        <v>0</v>
      </c>
      <c r="Q3360" s="77" t="b">
        <f t="shared" si="460"/>
        <v>0</v>
      </c>
      <c r="R3360" s="77">
        <f t="shared" si="461"/>
        <v>0</v>
      </c>
      <c r="T3360" s="77">
        <v>3349</v>
      </c>
    </row>
    <row r="3361" spans="1:20" ht="13.5" outlineLevel="1" thickBot="1">
      <c r="A3361" s="29"/>
      <c r="B3361" s="644">
        <v>500</v>
      </c>
      <c r="C3361" s="651">
        <v>522</v>
      </c>
      <c r="D3361" s="37">
        <v>11</v>
      </c>
      <c r="E3361" s="390" t="s">
        <v>5021</v>
      </c>
      <c r="F3361" s="390" t="s">
        <v>402</v>
      </c>
      <c r="G3361" s="945">
        <f>+G3358*0.25</f>
        <v>738.18000000000006</v>
      </c>
      <c r="H3361" s="386" t="s">
        <v>5</v>
      </c>
      <c r="I3361" s="387"/>
      <c r="J3361" s="159">
        <v>0</v>
      </c>
      <c r="K3361" s="159">
        <v>0</v>
      </c>
      <c r="L3361" s="232">
        <f>J3361+K3361</f>
        <v>0</v>
      </c>
      <c r="M3361" s="200">
        <f>L3361*(G3361+I3361)</f>
        <v>0</v>
      </c>
      <c r="O3361" s="77" t="b">
        <f t="shared" si="458"/>
        <v>0</v>
      </c>
      <c r="P3361" s="77" t="b">
        <f t="shared" si="459"/>
        <v>0</v>
      </c>
      <c r="Q3361" s="77" t="b">
        <f t="shared" si="460"/>
        <v>0</v>
      </c>
      <c r="R3361" s="77">
        <f t="shared" si="461"/>
        <v>0</v>
      </c>
      <c r="T3361" s="77">
        <v>3350</v>
      </c>
    </row>
    <row r="3362" spans="1:20" ht="13.5" outlineLevel="1" thickBot="1">
      <c r="A3362" s="33"/>
      <c r="B3362" s="609">
        <v>500</v>
      </c>
      <c r="C3362" s="625">
        <v>522</v>
      </c>
      <c r="D3362" s="431"/>
      <c r="E3362" s="82" t="s">
        <v>242</v>
      </c>
      <c r="F3362" s="82" t="s">
        <v>243</v>
      </c>
      <c r="G3362" s="905"/>
      <c r="H3362" s="294"/>
      <c r="I3362" s="452"/>
      <c r="J3362" s="95"/>
      <c r="K3362" s="23"/>
      <c r="L3362" s="194"/>
      <c r="M3362" s="203">
        <f>SUM(M3348:M3361)</f>
        <v>0</v>
      </c>
      <c r="O3362" s="77" t="b">
        <f t="shared" si="458"/>
        <v>1</v>
      </c>
      <c r="P3362" s="77" t="b">
        <f t="shared" si="459"/>
        <v>1</v>
      </c>
      <c r="Q3362" s="77" t="b">
        <f t="shared" si="460"/>
        <v>0</v>
      </c>
      <c r="R3362" s="77" t="str">
        <f t="shared" si="461"/>
        <v>!!!</v>
      </c>
      <c r="T3362" s="77">
        <v>3351</v>
      </c>
    </row>
    <row r="3363" spans="1:20" ht="15.75" outlineLevel="1" thickBot="1">
      <c r="A3363" s="576"/>
      <c r="B3363" s="601">
        <v>500</v>
      </c>
      <c r="C3363" s="624">
        <v>524</v>
      </c>
      <c r="D3363" s="556"/>
      <c r="E3363" s="1" t="s">
        <v>5031</v>
      </c>
      <c r="F3363" s="1" t="s">
        <v>238</v>
      </c>
      <c r="G3363" s="905"/>
      <c r="H3363" s="391"/>
      <c r="I3363" s="375"/>
      <c r="J3363" s="298"/>
      <c r="K3363" s="2"/>
      <c r="L3363" s="205"/>
      <c r="M3363" s="206"/>
      <c r="O3363" s="77" t="b">
        <f t="shared" si="458"/>
        <v>1</v>
      </c>
      <c r="P3363" s="77" t="b">
        <f t="shared" si="459"/>
        <v>1</v>
      </c>
      <c r="Q3363" s="77" t="b">
        <f t="shared" si="460"/>
        <v>1</v>
      </c>
      <c r="R3363" s="77">
        <f t="shared" si="461"/>
        <v>0</v>
      </c>
      <c r="T3363" s="77">
        <v>3352</v>
      </c>
    </row>
    <row r="3364" spans="1:20" ht="25.5" outlineLevel="1">
      <c r="A3364" s="29"/>
      <c r="B3364" s="613"/>
      <c r="C3364" s="617"/>
      <c r="D3364" s="37"/>
      <c r="E3364" s="392" t="s">
        <v>4654</v>
      </c>
      <c r="F3364" s="392" t="s">
        <v>410</v>
      </c>
      <c r="G3364" s="906"/>
      <c r="H3364" s="39"/>
      <c r="I3364" s="315"/>
      <c r="J3364" s="159"/>
      <c r="K3364" s="159"/>
      <c r="L3364" s="232"/>
      <c r="M3364" s="200"/>
      <c r="O3364" s="77" t="b">
        <f t="shared" si="458"/>
        <v>1</v>
      </c>
      <c r="P3364" s="77" t="b">
        <f t="shared" si="459"/>
        <v>1</v>
      </c>
      <c r="Q3364" s="77" t="b">
        <f t="shared" si="460"/>
        <v>1</v>
      </c>
      <c r="R3364" s="77">
        <f t="shared" si="461"/>
        <v>0</v>
      </c>
      <c r="T3364" s="77">
        <v>3353</v>
      </c>
    </row>
    <row r="3365" spans="1:20" outlineLevel="1">
      <c r="A3365" s="29"/>
      <c r="B3365" s="606">
        <v>500</v>
      </c>
      <c r="C3365" s="617">
        <v>524</v>
      </c>
      <c r="D3365" s="37">
        <v>1</v>
      </c>
      <c r="E3365" s="393" t="s">
        <v>5025</v>
      </c>
      <c r="F3365" s="381" t="s">
        <v>411</v>
      </c>
      <c r="G3365" s="906">
        <v>2316.1999999999998</v>
      </c>
      <c r="H3365" s="382" t="s">
        <v>0</v>
      </c>
      <c r="I3365" s="394"/>
      <c r="J3365" s="159">
        <v>0</v>
      </c>
      <c r="K3365" s="159">
        <v>0</v>
      </c>
      <c r="L3365" s="232">
        <f>J3365+K3365</f>
        <v>0</v>
      </c>
      <c r="M3365" s="200">
        <f>L3365*(G3365+I3365)</f>
        <v>0</v>
      </c>
      <c r="O3365" s="77" t="b">
        <f t="shared" si="458"/>
        <v>0</v>
      </c>
      <c r="P3365" s="77" t="b">
        <f t="shared" si="459"/>
        <v>0</v>
      </c>
      <c r="Q3365" s="77" t="b">
        <f t="shared" si="460"/>
        <v>0</v>
      </c>
      <c r="R3365" s="77">
        <f t="shared" si="461"/>
        <v>0</v>
      </c>
      <c r="T3365" s="77">
        <v>3354</v>
      </c>
    </row>
    <row r="3366" spans="1:20" outlineLevel="1">
      <c r="A3366" s="29"/>
      <c r="B3366" s="606">
        <v>500</v>
      </c>
      <c r="C3366" s="617">
        <v>524</v>
      </c>
      <c r="D3366" s="37">
        <v>2</v>
      </c>
      <c r="E3366" s="393" t="s">
        <v>4651</v>
      </c>
      <c r="F3366" s="381" t="s">
        <v>400</v>
      </c>
      <c r="G3366" s="906">
        <f>G3365*0.03</f>
        <v>69.48599999999999</v>
      </c>
      <c r="H3366" s="382" t="s">
        <v>5</v>
      </c>
      <c r="I3366" s="394"/>
      <c r="J3366" s="159">
        <v>0</v>
      </c>
      <c r="K3366" s="159">
        <v>0</v>
      </c>
      <c r="L3366" s="232">
        <f>J3366+K3366</f>
        <v>0</v>
      </c>
      <c r="M3366" s="200">
        <f>L3366*(G3366+I3366)</f>
        <v>0</v>
      </c>
      <c r="O3366" s="77" t="b">
        <f t="shared" si="458"/>
        <v>0</v>
      </c>
      <c r="P3366" s="77" t="b">
        <f t="shared" si="459"/>
        <v>0</v>
      </c>
      <c r="Q3366" s="77" t="b">
        <f t="shared" si="460"/>
        <v>0</v>
      </c>
      <c r="R3366" s="77">
        <f t="shared" si="461"/>
        <v>0</v>
      </c>
      <c r="T3366" s="77">
        <v>3355</v>
      </c>
    </row>
    <row r="3367" spans="1:20" outlineLevel="1">
      <c r="A3367" s="29"/>
      <c r="B3367" s="606">
        <v>500</v>
      </c>
      <c r="C3367" s="617">
        <v>524</v>
      </c>
      <c r="D3367" s="37">
        <v>3</v>
      </c>
      <c r="E3367" s="393" t="s">
        <v>5026</v>
      </c>
      <c r="F3367" s="381" t="s">
        <v>405</v>
      </c>
      <c r="G3367" s="906">
        <f>G3365*0.2</f>
        <v>463.24</v>
      </c>
      <c r="H3367" s="382" t="s">
        <v>5</v>
      </c>
      <c r="I3367" s="394"/>
      <c r="J3367" s="159">
        <v>0</v>
      </c>
      <c r="K3367" s="58">
        <v>0</v>
      </c>
      <c r="L3367" s="199">
        <f>J3367+K3367</f>
        <v>0</v>
      </c>
      <c r="M3367" s="200">
        <f>L3367*(G3367+I3367)</f>
        <v>0</v>
      </c>
      <c r="O3367" s="77" t="b">
        <f t="shared" si="458"/>
        <v>0</v>
      </c>
      <c r="P3367" s="77" t="b">
        <f t="shared" si="459"/>
        <v>0</v>
      </c>
      <c r="Q3367" s="77" t="b">
        <f t="shared" si="460"/>
        <v>0</v>
      </c>
      <c r="R3367" s="77">
        <f t="shared" si="461"/>
        <v>0</v>
      </c>
      <c r="T3367" s="77">
        <v>3356</v>
      </c>
    </row>
    <row r="3368" spans="1:20" ht="13.5" outlineLevel="1" thickBot="1">
      <c r="A3368" s="29"/>
      <c r="B3368" s="606">
        <v>500</v>
      </c>
      <c r="C3368" s="617">
        <v>524</v>
      </c>
      <c r="D3368" s="37">
        <v>4</v>
      </c>
      <c r="E3368" s="385" t="s">
        <v>5021</v>
      </c>
      <c r="F3368" s="381" t="s">
        <v>402</v>
      </c>
      <c r="G3368" s="906">
        <f>G3365*0.25</f>
        <v>579.04999999999995</v>
      </c>
      <c r="H3368" s="382" t="s">
        <v>5</v>
      </c>
      <c r="I3368" s="394"/>
      <c r="J3368" s="159">
        <v>0</v>
      </c>
      <c r="K3368" s="159">
        <v>0</v>
      </c>
      <c r="L3368" s="232">
        <f>J3368+K3368</f>
        <v>0</v>
      </c>
      <c r="M3368" s="200">
        <f>L3368*(G3368+I3368)</f>
        <v>0</v>
      </c>
      <c r="O3368" s="77" t="b">
        <f t="shared" si="458"/>
        <v>0</v>
      </c>
      <c r="P3368" s="77" t="b">
        <f t="shared" si="459"/>
        <v>0</v>
      </c>
      <c r="Q3368" s="77" t="b">
        <f t="shared" si="460"/>
        <v>0</v>
      </c>
      <c r="R3368" s="77">
        <f t="shared" si="461"/>
        <v>0</v>
      </c>
      <c r="T3368" s="77">
        <v>3357</v>
      </c>
    </row>
    <row r="3369" spans="1:20" ht="13.5" outlineLevel="1" thickBot="1">
      <c r="A3369" s="33"/>
      <c r="B3369" s="609">
        <v>500</v>
      </c>
      <c r="C3369" s="625">
        <v>524</v>
      </c>
      <c r="D3369" s="431"/>
      <c r="E3369" s="82" t="s">
        <v>5032</v>
      </c>
      <c r="F3369" s="82" t="s">
        <v>241</v>
      </c>
      <c r="G3369" s="905"/>
      <c r="H3369" s="294"/>
      <c r="I3369" s="452"/>
      <c r="J3369" s="95"/>
      <c r="K3369" s="23"/>
      <c r="L3369" s="194"/>
      <c r="M3369" s="203">
        <f>SUM(M3364:M3368)</f>
        <v>0</v>
      </c>
      <c r="O3369" s="77" t="b">
        <f t="shared" si="458"/>
        <v>1</v>
      </c>
      <c r="P3369" s="77" t="b">
        <f t="shared" si="459"/>
        <v>1</v>
      </c>
      <c r="Q3369" s="77" t="b">
        <f t="shared" si="460"/>
        <v>0</v>
      </c>
      <c r="R3369" s="77" t="str">
        <f t="shared" si="461"/>
        <v>!!!</v>
      </c>
      <c r="T3369" s="77">
        <v>3358</v>
      </c>
    </row>
    <row r="3370" spans="1:20" ht="15.75" outlineLevel="1" thickBot="1">
      <c r="A3370" s="576"/>
      <c r="B3370" s="601">
        <v>500</v>
      </c>
      <c r="C3370" s="624">
        <v>529</v>
      </c>
      <c r="D3370" s="556"/>
      <c r="E3370" s="1" t="s">
        <v>244</v>
      </c>
      <c r="F3370" s="1" t="s">
        <v>197</v>
      </c>
      <c r="G3370" s="905"/>
      <c r="H3370" s="391"/>
      <c r="I3370" s="375"/>
      <c r="J3370" s="298"/>
      <c r="K3370" s="2"/>
      <c r="L3370" s="205"/>
      <c r="M3370" s="206"/>
      <c r="O3370" s="77" t="b">
        <f t="shared" si="458"/>
        <v>1</v>
      </c>
      <c r="P3370" s="77" t="b">
        <f t="shared" si="459"/>
        <v>1</v>
      </c>
      <c r="Q3370" s="77" t="b">
        <f t="shared" si="460"/>
        <v>1</v>
      </c>
      <c r="R3370" s="77">
        <f t="shared" si="461"/>
        <v>0</v>
      </c>
      <c r="T3370" s="77">
        <v>3359</v>
      </c>
    </row>
    <row r="3371" spans="1:20" outlineLevel="1">
      <c r="A3371" s="395"/>
      <c r="B3371" s="652"/>
      <c r="C3371" s="652"/>
      <c r="D3371" s="396"/>
      <c r="E3371" s="392" t="s">
        <v>5033</v>
      </c>
      <c r="F3371" s="392" t="s">
        <v>412</v>
      </c>
      <c r="G3371" s="943"/>
      <c r="H3371" s="397"/>
      <c r="I3371" s="398"/>
      <c r="J3371" s="159"/>
      <c r="K3371" s="58"/>
      <c r="L3371" s="199"/>
      <c r="M3371" s="200"/>
      <c r="O3371" s="77" t="b">
        <f t="shared" si="458"/>
        <v>1</v>
      </c>
      <c r="P3371" s="77" t="b">
        <f t="shared" si="459"/>
        <v>1</v>
      </c>
      <c r="Q3371" s="77" t="b">
        <f t="shared" si="460"/>
        <v>1</v>
      </c>
      <c r="R3371" s="77">
        <f t="shared" si="461"/>
        <v>0</v>
      </c>
      <c r="T3371" s="77">
        <v>3360</v>
      </c>
    </row>
    <row r="3372" spans="1:20" ht="22.5" outlineLevel="1">
      <c r="A3372" s="164" t="s">
        <v>5251</v>
      </c>
      <c r="B3372" s="608">
        <v>500</v>
      </c>
      <c r="C3372" s="617">
        <v>529</v>
      </c>
      <c r="D3372" s="37">
        <v>1</v>
      </c>
      <c r="E3372" s="682" t="s">
        <v>5321</v>
      </c>
      <c r="F3372" s="682" t="s">
        <v>5322</v>
      </c>
      <c r="G3372" s="908">
        <f>100+126+126.15+70+73+112.9+19.7+17.5+17.5+74.3+46.3+7+18.3+39.1+9.8+9.5+14.5+37.7+16.2+23+84.24+15.9+36.9+36.8+129.41+36</f>
        <v>1297.7</v>
      </c>
      <c r="H3372" s="382" t="s">
        <v>12</v>
      </c>
      <c r="I3372" s="314"/>
      <c r="J3372" s="159">
        <v>0</v>
      </c>
      <c r="K3372" s="58">
        <v>0</v>
      </c>
      <c r="L3372" s="199">
        <f t="shared" ref="L3372:L3376" si="464">J3372+K3372</f>
        <v>0</v>
      </c>
      <c r="M3372" s="200">
        <f>L3372*(G3372+I3372)</f>
        <v>0</v>
      </c>
      <c r="O3372" s="77" t="b">
        <f t="shared" si="458"/>
        <v>0</v>
      </c>
      <c r="P3372" s="77" t="b">
        <f t="shared" si="459"/>
        <v>0</v>
      </c>
      <c r="Q3372" s="77" t="b">
        <f t="shared" si="460"/>
        <v>0</v>
      </c>
      <c r="R3372" s="77">
        <f t="shared" si="461"/>
        <v>0</v>
      </c>
      <c r="T3372" s="77">
        <v>3361</v>
      </c>
    </row>
    <row r="3373" spans="1:20" ht="22.5" outlineLevel="1">
      <c r="A3373" s="164" t="s">
        <v>5251</v>
      </c>
      <c r="B3373" s="608">
        <v>500</v>
      </c>
      <c r="C3373" s="617">
        <v>529</v>
      </c>
      <c r="D3373" s="37">
        <v>2</v>
      </c>
      <c r="E3373" s="682" t="s">
        <v>5323</v>
      </c>
      <c r="F3373" s="682" t="s">
        <v>5324</v>
      </c>
      <c r="G3373" s="908">
        <f>802.44+815.8+129.6+37.95+23.8+45.6+94.63+23.3+35.2+127.9+114.1+152.3+140.11+24.44+145.1+70.2+230.52+278+30.44+30.44+132.31+11+225.1</f>
        <v>3720.2799999999997</v>
      </c>
      <c r="H3373" s="382" t="s">
        <v>12</v>
      </c>
      <c r="I3373" s="314"/>
      <c r="J3373" s="159">
        <v>0</v>
      </c>
      <c r="K3373" s="58">
        <v>0</v>
      </c>
      <c r="L3373" s="199">
        <f t="shared" si="464"/>
        <v>0</v>
      </c>
      <c r="M3373" s="200">
        <f>L3373*(G3373+I3373)</f>
        <v>0</v>
      </c>
      <c r="O3373" s="77" t="b">
        <f t="shared" si="458"/>
        <v>0</v>
      </c>
      <c r="P3373" s="77" t="b">
        <f t="shared" si="459"/>
        <v>0</v>
      </c>
      <c r="Q3373" s="77" t="b">
        <f t="shared" si="460"/>
        <v>0</v>
      </c>
      <c r="R3373" s="77">
        <f t="shared" si="461"/>
        <v>0</v>
      </c>
      <c r="T3373" s="77">
        <v>3362</v>
      </c>
    </row>
    <row r="3374" spans="1:20" ht="22.5" outlineLevel="1">
      <c r="A3374" s="164" t="s">
        <v>5251</v>
      </c>
      <c r="B3374" s="608">
        <v>500</v>
      </c>
      <c r="C3374" s="617">
        <v>529</v>
      </c>
      <c r="D3374" s="37">
        <v>3</v>
      </c>
      <c r="E3374" s="682" t="s">
        <v>5325</v>
      </c>
      <c r="F3374" s="682" t="s">
        <v>5326</v>
      </c>
      <c r="G3374" s="908">
        <f>21.1+137.2+1.2+12.2+28.2+0.6+67.8+67.3+19.53+1+1+8.2+8.2+8.2+42.55+8.22+16.9+134.75+40.3+139+34.9+19.65</f>
        <v>817.99999999999989</v>
      </c>
      <c r="H3374" s="382" t="s">
        <v>12</v>
      </c>
      <c r="I3374" s="314"/>
      <c r="J3374" s="159">
        <v>0</v>
      </c>
      <c r="K3374" s="58">
        <v>0</v>
      </c>
      <c r="L3374" s="199">
        <f t="shared" si="464"/>
        <v>0</v>
      </c>
      <c r="M3374" s="200">
        <f>L3374*(G3374+I3374)</f>
        <v>0</v>
      </c>
      <c r="O3374" s="77" t="b">
        <f t="shared" si="458"/>
        <v>0</v>
      </c>
      <c r="P3374" s="77" t="b">
        <f t="shared" si="459"/>
        <v>0</v>
      </c>
      <c r="Q3374" s="77" t="b">
        <f t="shared" si="460"/>
        <v>0</v>
      </c>
      <c r="R3374" s="77">
        <f t="shared" si="461"/>
        <v>0</v>
      </c>
      <c r="T3374" s="77">
        <v>3363</v>
      </c>
    </row>
    <row r="3375" spans="1:20" ht="22.5" outlineLevel="1">
      <c r="A3375" s="164" t="s">
        <v>5251</v>
      </c>
      <c r="B3375" s="617"/>
      <c r="C3375" s="617"/>
      <c r="D3375" s="37">
        <v>4</v>
      </c>
      <c r="E3375" s="682" t="s">
        <v>5327</v>
      </c>
      <c r="F3375" s="682" t="s">
        <v>5328</v>
      </c>
      <c r="G3375" s="908">
        <v>1400</v>
      </c>
      <c r="H3375" s="382" t="s">
        <v>12</v>
      </c>
      <c r="I3375" s="314"/>
      <c r="J3375" s="159">
        <v>0</v>
      </c>
      <c r="K3375" s="58">
        <v>0</v>
      </c>
      <c r="L3375" s="199">
        <f t="shared" si="464"/>
        <v>0</v>
      </c>
      <c r="M3375" s="200">
        <f>L3375*(G3375+I3375)</f>
        <v>0</v>
      </c>
      <c r="O3375" s="77" t="b">
        <f t="shared" si="458"/>
        <v>0</v>
      </c>
      <c r="P3375" s="77" t="b">
        <f t="shared" si="459"/>
        <v>0</v>
      </c>
      <c r="Q3375" s="77" t="b">
        <f t="shared" si="460"/>
        <v>0</v>
      </c>
      <c r="R3375" s="77">
        <f t="shared" si="461"/>
        <v>0</v>
      </c>
      <c r="T3375" s="77">
        <v>3364</v>
      </c>
    </row>
    <row r="3376" spans="1:20" ht="22.5" outlineLevel="1">
      <c r="A3376" s="164" t="s">
        <v>5251</v>
      </c>
      <c r="B3376" s="608">
        <v>500</v>
      </c>
      <c r="C3376" s="617">
        <v>529</v>
      </c>
      <c r="D3376" s="37">
        <v>5</v>
      </c>
      <c r="E3376" s="682" t="s">
        <v>5329</v>
      </c>
      <c r="F3376" s="682" t="s">
        <v>5330</v>
      </c>
      <c r="G3376" s="908">
        <f>50.3+(2*27)</f>
        <v>104.3</v>
      </c>
      <c r="H3376" s="382" t="s">
        <v>12</v>
      </c>
      <c r="I3376" s="314"/>
      <c r="J3376" s="159">
        <v>0</v>
      </c>
      <c r="K3376" s="58">
        <v>0</v>
      </c>
      <c r="L3376" s="199">
        <f t="shared" si="464"/>
        <v>0</v>
      </c>
      <c r="M3376" s="200">
        <f>L3376*(G3376+I3376)</f>
        <v>0</v>
      </c>
      <c r="O3376" s="77" t="b">
        <f t="shared" si="458"/>
        <v>0</v>
      </c>
      <c r="P3376" s="77" t="b">
        <f t="shared" si="459"/>
        <v>0</v>
      </c>
      <c r="Q3376" s="77" t="b">
        <f t="shared" si="460"/>
        <v>0</v>
      </c>
      <c r="R3376" s="77">
        <f t="shared" si="461"/>
        <v>0</v>
      </c>
      <c r="T3376" s="77">
        <v>3365</v>
      </c>
    </row>
    <row r="3377" spans="1:20" outlineLevel="1">
      <c r="A3377" s="164"/>
      <c r="B3377" s="617"/>
      <c r="C3377" s="617"/>
      <c r="D3377" s="37"/>
      <c r="E3377" s="392" t="s">
        <v>5034</v>
      </c>
      <c r="F3377" s="392" t="s">
        <v>413</v>
      </c>
      <c r="G3377" s="903"/>
      <c r="H3377" s="399"/>
      <c r="I3377" s="314"/>
      <c r="J3377" s="159"/>
      <c r="K3377" s="58"/>
      <c r="L3377" s="199"/>
      <c r="M3377" s="200"/>
      <c r="O3377" s="77" t="b">
        <f t="shared" si="458"/>
        <v>1</v>
      </c>
      <c r="P3377" s="77" t="b">
        <f t="shared" si="459"/>
        <v>1</v>
      </c>
      <c r="Q3377" s="77" t="b">
        <f t="shared" si="460"/>
        <v>1</v>
      </c>
      <c r="R3377" s="77">
        <f t="shared" si="461"/>
        <v>0</v>
      </c>
      <c r="T3377" s="77">
        <v>3366</v>
      </c>
    </row>
    <row r="3378" spans="1:20" ht="22.5" outlineLevel="1">
      <c r="A3378" s="164"/>
      <c r="B3378" s="608">
        <v>500</v>
      </c>
      <c r="C3378" s="617">
        <v>529</v>
      </c>
      <c r="D3378" s="37">
        <v>7</v>
      </c>
      <c r="E3378" s="381" t="s">
        <v>5037</v>
      </c>
      <c r="F3378" s="381" t="s">
        <v>414</v>
      </c>
      <c r="G3378" s="903">
        <v>8.4</v>
      </c>
      <c r="H3378" s="382" t="s">
        <v>12</v>
      </c>
      <c r="I3378" s="314"/>
      <c r="J3378" s="159">
        <v>0</v>
      </c>
      <c r="K3378" s="58">
        <v>0</v>
      </c>
      <c r="L3378" s="199">
        <f>J3378+K3378</f>
        <v>0</v>
      </c>
      <c r="M3378" s="200">
        <f>L3378*(G3378+I3378)</f>
        <v>0</v>
      </c>
      <c r="O3378" s="77" t="b">
        <f t="shared" si="458"/>
        <v>0</v>
      </c>
      <c r="P3378" s="77" t="b">
        <f t="shared" si="459"/>
        <v>0</v>
      </c>
      <c r="Q3378" s="77" t="b">
        <f t="shared" si="460"/>
        <v>0</v>
      </c>
      <c r="R3378" s="77">
        <f t="shared" si="461"/>
        <v>0</v>
      </c>
      <c r="T3378" s="77">
        <v>3367</v>
      </c>
    </row>
    <row r="3379" spans="1:20" ht="22.5" outlineLevel="1">
      <c r="A3379" s="164"/>
      <c r="B3379" s="608">
        <v>500</v>
      </c>
      <c r="C3379" s="617">
        <v>529</v>
      </c>
      <c r="D3379" s="37">
        <v>8</v>
      </c>
      <c r="E3379" s="381" t="s">
        <v>5035</v>
      </c>
      <c r="F3379" s="381" t="s">
        <v>415</v>
      </c>
      <c r="G3379" s="903">
        <v>107</v>
      </c>
      <c r="H3379" s="382" t="s">
        <v>55</v>
      </c>
      <c r="I3379" s="314"/>
      <c r="J3379" s="159">
        <v>0</v>
      </c>
      <c r="K3379" s="58">
        <v>0</v>
      </c>
      <c r="L3379" s="199">
        <f>J3379+K3379</f>
        <v>0</v>
      </c>
      <c r="M3379" s="200">
        <f>L3379*(G3379+I3379)</f>
        <v>0</v>
      </c>
      <c r="O3379" s="77" t="b">
        <f t="shared" si="458"/>
        <v>0</v>
      </c>
      <c r="P3379" s="77" t="b">
        <f t="shared" si="459"/>
        <v>0</v>
      </c>
      <c r="Q3379" s="77" t="b">
        <f t="shared" si="460"/>
        <v>0</v>
      </c>
      <c r="R3379" s="77">
        <f t="shared" si="461"/>
        <v>0</v>
      </c>
      <c r="T3379" s="77">
        <v>3368</v>
      </c>
    </row>
    <row r="3380" spans="1:20" outlineLevel="1">
      <c r="A3380" s="164"/>
      <c r="B3380" s="608">
        <v>500</v>
      </c>
      <c r="C3380" s="617">
        <v>529</v>
      </c>
      <c r="D3380" s="37">
        <v>9</v>
      </c>
      <c r="E3380" s="381" t="s">
        <v>4655</v>
      </c>
      <c r="F3380" s="381" t="s">
        <v>416</v>
      </c>
      <c r="G3380" s="903">
        <v>3.2100000000000004</v>
      </c>
      <c r="H3380" s="382" t="s">
        <v>5</v>
      </c>
      <c r="I3380" s="314"/>
      <c r="J3380" s="159">
        <v>0</v>
      </c>
      <c r="K3380" s="58">
        <v>0</v>
      </c>
      <c r="L3380" s="199">
        <f>J3380+K3380</f>
        <v>0</v>
      </c>
      <c r="M3380" s="200">
        <f>L3380*(G3380+I3380)</f>
        <v>0</v>
      </c>
      <c r="O3380" s="77" t="b">
        <f t="shared" si="458"/>
        <v>0</v>
      </c>
      <c r="P3380" s="77" t="b">
        <f t="shared" si="459"/>
        <v>0</v>
      </c>
      <c r="Q3380" s="77" t="b">
        <f t="shared" si="460"/>
        <v>0</v>
      </c>
      <c r="R3380" s="77">
        <f t="shared" si="461"/>
        <v>0</v>
      </c>
      <c r="T3380" s="77">
        <v>3369</v>
      </c>
    </row>
    <row r="3381" spans="1:20" outlineLevel="1">
      <c r="A3381" s="164"/>
      <c r="B3381" s="608">
        <v>500</v>
      </c>
      <c r="C3381" s="617">
        <v>529</v>
      </c>
      <c r="D3381" s="37">
        <v>10</v>
      </c>
      <c r="E3381" s="381" t="s">
        <v>5036</v>
      </c>
      <c r="F3381" s="381" t="s">
        <v>417</v>
      </c>
      <c r="G3381" s="903">
        <v>55.8</v>
      </c>
      <c r="H3381" s="382" t="s">
        <v>0</v>
      </c>
      <c r="I3381" s="314"/>
      <c r="J3381" s="159">
        <v>0</v>
      </c>
      <c r="K3381" s="58">
        <v>0</v>
      </c>
      <c r="L3381" s="199">
        <f>J3381+K3381</f>
        <v>0</v>
      </c>
      <c r="M3381" s="200">
        <f>L3381*(G3381+I3381)</f>
        <v>0</v>
      </c>
      <c r="O3381" s="77" t="b">
        <f t="shared" si="458"/>
        <v>0</v>
      </c>
      <c r="P3381" s="77" t="b">
        <f t="shared" si="459"/>
        <v>0</v>
      </c>
      <c r="Q3381" s="77" t="b">
        <f t="shared" si="460"/>
        <v>0</v>
      </c>
      <c r="R3381" s="77">
        <f t="shared" si="461"/>
        <v>0</v>
      </c>
      <c r="T3381" s="77">
        <v>3370</v>
      </c>
    </row>
    <row r="3382" spans="1:20" outlineLevel="1">
      <c r="A3382" s="164"/>
      <c r="B3382" s="617"/>
      <c r="C3382" s="617"/>
      <c r="D3382" s="37"/>
      <c r="E3382" s="392" t="s">
        <v>5051</v>
      </c>
      <c r="F3382" s="392" t="s">
        <v>418</v>
      </c>
      <c r="G3382" s="903"/>
      <c r="H3382" s="399"/>
      <c r="I3382" s="314"/>
      <c r="J3382" s="159"/>
      <c r="K3382" s="58"/>
      <c r="L3382" s="199"/>
      <c r="M3382" s="200"/>
      <c r="O3382" s="77" t="b">
        <f t="shared" si="458"/>
        <v>1</v>
      </c>
      <c r="P3382" s="77" t="b">
        <f t="shared" si="459"/>
        <v>1</v>
      </c>
      <c r="Q3382" s="77" t="b">
        <f t="shared" si="460"/>
        <v>1</v>
      </c>
      <c r="R3382" s="77">
        <f t="shared" si="461"/>
        <v>0</v>
      </c>
      <c r="T3382" s="77">
        <v>3371</v>
      </c>
    </row>
    <row r="3383" spans="1:20" outlineLevel="1">
      <c r="A3383" s="164"/>
      <c r="B3383" s="608">
        <v>500</v>
      </c>
      <c r="C3383" s="617">
        <v>529</v>
      </c>
      <c r="D3383" s="37">
        <v>12</v>
      </c>
      <c r="E3383" s="381" t="s">
        <v>5038</v>
      </c>
      <c r="F3383" s="381" t="s">
        <v>419</v>
      </c>
      <c r="G3383" s="903">
        <f>(5*170)+(3*4)+(7*4)+(21.55*8)+56.85+43.45+16.65+24.95</f>
        <v>1204.3000000000002</v>
      </c>
      <c r="H3383" s="382" t="s">
        <v>12</v>
      </c>
      <c r="I3383" s="314"/>
      <c r="J3383" s="159">
        <v>0</v>
      </c>
      <c r="K3383" s="58">
        <v>0</v>
      </c>
      <c r="L3383" s="199">
        <f t="shared" ref="L3383:L3399" si="465">J3383+K3383</f>
        <v>0</v>
      </c>
      <c r="M3383" s="200">
        <f t="shared" ref="M3383:M3399" si="466">L3383*(G3383+I3383)</f>
        <v>0</v>
      </c>
      <c r="O3383" s="77" t="b">
        <f t="shared" si="458"/>
        <v>0</v>
      </c>
      <c r="P3383" s="77" t="b">
        <f t="shared" si="459"/>
        <v>0</v>
      </c>
      <c r="Q3383" s="77" t="b">
        <f t="shared" si="460"/>
        <v>0</v>
      </c>
      <c r="R3383" s="77">
        <f t="shared" si="461"/>
        <v>0</v>
      </c>
      <c r="T3383" s="77">
        <v>3372</v>
      </c>
    </row>
    <row r="3384" spans="1:20" ht="22.5" outlineLevel="1">
      <c r="A3384" s="164"/>
      <c r="B3384" s="608">
        <v>500</v>
      </c>
      <c r="C3384" s="617">
        <v>529</v>
      </c>
      <c r="D3384" s="37">
        <v>13</v>
      </c>
      <c r="E3384" s="381" t="s">
        <v>4656</v>
      </c>
      <c r="F3384" s="381" t="s">
        <v>420</v>
      </c>
      <c r="G3384" s="903">
        <f>4*1.5</f>
        <v>6</v>
      </c>
      <c r="H3384" s="382" t="s">
        <v>0</v>
      </c>
      <c r="I3384" s="314"/>
      <c r="J3384" s="159">
        <v>0</v>
      </c>
      <c r="K3384" s="58">
        <v>0</v>
      </c>
      <c r="L3384" s="199">
        <f t="shared" si="465"/>
        <v>0</v>
      </c>
      <c r="M3384" s="200">
        <f t="shared" si="466"/>
        <v>0</v>
      </c>
      <c r="O3384" s="77" t="b">
        <f t="shared" si="458"/>
        <v>0</v>
      </c>
      <c r="P3384" s="77" t="b">
        <f t="shared" si="459"/>
        <v>0</v>
      </c>
      <c r="Q3384" s="77" t="b">
        <f t="shared" si="460"/>
        <v>0</v>
      </c>
      <c r="R3384" s="77">
        <f t="shared" si="461"/>
        <v>0</v>
      </c>
      <c r="T3384" s="77">
        <v>3373</v>
      </c>
    </row>
    <row r="3385" spans="1:20" outlineLevel="1">
      <c r="A3385" s="164"/>
      <c r="B3385" s="608">
        <v>500</v>
      </c>
      <c r="C3385" s="617">
        <v>529</v>
      </c>
      <c r="D3385" s="37">
        <v>14</v>
      </c>
      <c r="E3385" s="381" t="s">
        <v>5039</v>
      </c>
      <c r="F3385" s="381" t="s">
        <v>421</v>
      </c>
      <c r="G3385" s="903">
        <v>15</v>
      </c>
      <c r="H3385" s="382" t="s">
        <v>55</v>
      </c>
      <c r="I3385" s="314"/>
      <c r="J3385" s="159">
        <v>0</v>
      </c>
      <c r="K3385" s="58">
        <v>0</v>
      </c>
      <c r="L3385" s="199">
        <f t="shared" si="465"/>
        <v>0</v>
      </c>
      <c r="M3385" s="200">
        <f t="shared" si="466"/>
        <v>0</v>
      </c>
      <c r="O3385" s="77" t="b">
        <f t="shared" si="458"/>
        <v>0</v>
      </c>
      <c r="P3385" s="77" t="b">
        <f t="shared" si="459"/>
        <v>0</v>
      </c>
      <c r="Q3385" s="77" t="b">
        <f t="shared" si="460"/>
        <v>0</v>
      </c>
      <c r="R3385" s="77">
        <f t="shared" si="461"/>
        <v>0</v>
      </c>
      <c r="T3385" s="77">
        <v>3374</v>
      </c>
    </row>
    <row r="3386" spans="1:20" outlineLevel="1">
      <c r="A3386" s="164"/>
      <c r="B3386" s="608">
        <v>500</v>
      </c>
      <c r="C3386" s="617">
        <v>529</v>
      </c>
      <c r="D3386" s="37">
        <v>15</v>
      </c>
      <c r="E3386" s="381" t="s">
        <v>5040</v>
      </c>
      <c r="F3386" s="381" t="s">
        <v>422</v>
      </c>
      <c r="G3386" s="903">
        <v>2</v>
      </c>
      <c r="H3386" s="382" t="s">
        <v>55</v>
      </c>
      <c r="I3386" s="314"/>
      <c r="J3386" s="159">
        <v>0</v>
      </c>
      <c r="K3386" s="58">
        <v>0</v>
      </c>
      <c r="L3386" s="199">
        <f t="shared" si="465"/>
        <v>0</v>
      </c>
      <c r="M3386" s="200">
        <f t="shared" si="466"/>
        <v>0</v>
      </c>
      <c r="O3386" s="77" t="b">
        <f t="shared" si="458"/>
        <v>0</v>
      </c>
      <c r="P3386" s="77" t="b">
        <f t="shared" si="459"/>
        <v>0</v>
      </c>
      <c r="Q3386" s="77" t="b">
        <f t="shared" si="460"/>
        <v>0</v>
      </c>
      <c r="R3386" s="77">
        <f t="shared" si="461"/>
        <v>0</v>
      </c>
      <c r="T3386" s="77">
        <v>3375</v>
      </c>
    </row>
    <row r="3387" spans="1:20" outlineLevel="1">
      <c r="A3387" s="164"/>
      <c r="B3387" s="608">
        <v>500</v>
      </c>
      <c r="C3387" s="617">
        <v>529</v>
      </c>
      <c r="D3387" s="37">
        <v>16</v>
      </c>
      <c r="E3387" s="381" t="s">
        <v>5041</v>
      </c>
      <c r="F3387" s="381" t="s">
        <v>423</v>
      </c>
      <c r="G3387" s="903">
        <v>3</v>
      </c>
      <c r="H3387" s="382" t="s">
        <v>55</v>
      </c>
      <c r="I3387" s="314"/>
      <c r="J3387" s="159">
        <v>0</v>
      </c>
      <c r="K3387" s="58">
        <v>0</v>
      </c>
      <c r="L3387" s="199">
        <f t="shared" si="465"/>
        <v>0</v>
      </c>
      <c r="M3387" s="200">
        <f t="shared" si="466"/>
        <v>0</v>
      </c>
      <c r="O3387" s="77" t="b">
        <f t="shared" si="458"/>
        <v>0</v>
      </c>
      <c r="P3387" s="77" t="b">
        <f t="shared" si="459"/>
        <v>0</v>
      </c>
      <c r="Q3387" s="77" t="b">
        <f t="shared" si="460"/>
        <v>0</v>
      </c>
      <c r="R3387" s="77">
        <f t="shared" si="461"/>
        <v>0</v>
      </c>
      <c r="T3387" s="77">
        <v>3376</v>
      </c>
    </row>
    <row r="3388" spans="1:20" outlineLevel="1">
      <c r="A3388" s="164"/>
      <c r="B3388" s="608">
        <v>500</v>
      </c>
      <c r="C3388" s="617">
        <v>529</v>
      </c>
      <c r="D3388" s="37">
        <v>17</v>
      </c>
      <c r="E3388" s="381" t="s">
        <v>5042</v>
      </c>
      <c r="F3388" s="381" t="s">
        <v>424</v>
      </c>
      <c r="G3388" s="903">
        <v>1</v>
      </c>
      <c r="H3388" s="382" t="s">
        <v>55</v>
      </c>
      <c r="I3388" s="314"/>
      <c r="J3388" s="159">
        <v>0</v>
      </c>
      <c r="K3388" s="58">
        <v>0</v>
      </c>
      <c r="L3388" s="199">
        <f t="shared" si="465"/>
        <v>0</v>
      </c>
      <c r="M3388" s="200">
        <f t="shared" si="466"/>
        <v>0</v>
      </c>
      <c r="O3388" s="77" t="b">
        <f t="shared" si="458"/>
        <v>0</v>
      </c>
      <c r="P3388" s="77" t="b">
        <f t="shared" si="459"/>
        <v>0</v>
      </c>
      <c r="Q3388" s="77" t="b">
        <f t="shared" si="460"/>
        <v>0</v>
      </c>
      <c r="R3388" s="77">
        <f t="shared" si="461"/>
        <v>0</v>
      </c>
      <c r="T3388" s="77">
        <v>3377</v>
      </c>
    </row>
    <row r="3389" spans="1:20" outlineLevel="1">
      <c r="A3389" s="164"/>
      <c r="B3389" s="608">
        <v>500</v>
      </c>
      <c r="C3389" s="617">
        <v>529</v>
      </c>
      <c r="D3389" s="37">
        <v>18</v>
      </c>
      <c r="E3389" s="381" t="s">
        <v>5043</v>
      </c>
      <c r="F3389" s="381" t="s">
        <v>425</v>
      </c>
      <c r="G3389" s="903">
        <v>2</v>
      </c>
      <c r="H3389" s="382" t="s">
        <v>55</v>
      </c>
      <c r="I3389" s="314"/>
      <c r="J3389" s="159">
        <v>0</v>
      </c>
      <c r="K3389" s="58">
        <v>0</v>
      </c>
      <c r="L3389" s="199">
        <f t="shared" si="465"/>
        <v>0</v>
      </c>
      <c r="M3389" s="200">
        <f t="shared" si="466"/>
        <v>0</v>
      </c>
      <c r="O3389" s="77" t="b">
        <f t="shared" si="458"/>
        <v>0</v>
      </c>
      <c r="P3389" s="77" t="b">
        <f t="shared" si="459"/>
        <v>0</v>
      </c>
      <c r="Q3389" s="77" t="b">
        <f t="shared" si="460"/>
        <v>0</v>
      </c>
      <c r="R3389" s="77">
        <f t="shared" si="461"/>
        <v>0</v>
      </c>
      <c r="T3389" s="77">
        <v>3378</v>
      </c>
    </row>
    <row r="3390" spans="1:20" outlineLevel="1">
      <c r="A3390" s="164"/>
      <c r="B3390" s="608">
        <v>500</v>
      </c>
      <c r="C3390" s="617">
        <v>529</v>
      </c>
      <c r="D3390" s="37">
        <v>19</v>
      </c>
      <c r="E3390" s="381" t="s">
        <v>5044</v>
      </c>
      <c r="F3390" s="381" t="s">
        <v>426</v>
      </c>
      <c r="G3390" s="903">
        <v>1</v>
      </c>
      <c r="H3390" s="382" t="s">
        <v>55</v>
      </c>
      <c r="I3390" s="314"/>
      <c r="J3390" s="159">
        <v>0</v>
      </c>
      <c r="K3390" s="58">
        <v>0</v>
      </c>
      <c r="L3390" s="199">
        <f t="shared" si="465"/>
        <v>0</v>
      </c>
      <c r="M3390" s="200">
        <f t="shared" si="466"/>
        <v>0</v>
      </c>
      <c r="O3390" s="77" t="b">
        <f t="shared" si="458"/>
        <v>0</v>
      </c>
      <c r="P3390" s="77" t="b">
        <f t="shared" si="459"/>
        <v>0</v>
      </c>
      <c r="Q3390" s="77" t="b">
        <f t="shared" si="460"/>
        <v>0</v>
      </c>
      <c r="R3390" s="77">
        <f t="shared" si="461"/>
        <v>0</v>
      </c>
      <c r="T3390" s="77">
        <v>3379</v>
      </c>
    </row>
    <row r="3391" spans="1:20" outlineLevel="1">
      <c r="A3391" s="164"/>
      <c r="B3391" s="608">
        <v>500</v>
      </c>
      <c r="C3391" s="617">
        <v>529</v>
      </c>
      <c r="D3391" s="37">
        <v>20</v>
      </c>
      <c r="E3391" s="381" t="s">
        <v>5045</v>
      </c>
      <c r="F3391" s="381" t="s">
        <v>427</v>
      </c>
      <c r="G3391" s="903">
        <v>3</v>
      </c>
      <c r="H3391" s="382" t="s">
        <v>55</v>
      </c>
      <c r="I3391" s="314"/>
      <c r="J3391" s="159">
        <v>0</v>
      </c>
      <c r="K3391" s="58">
        <v>0</v>
      </c>
      <c r="L3391" s="199">
        <f t="shared" si="465"/>
        <v>0</v>
      </c>
      <c r="M3391" s="200">
        <f t="shared" si="466"/>
        <v>0</v>
      </c>
      <c r="O3391" s="77" t="b">
        <f t="shared" si="458"/>
        <v>0</v>
      </c>
      <c r="P3391" s="77" t="b">
        <f t="shared" si="459"/>
        <v>0</v>
      </c>
      <c r="Q3391" s="77" t="b">
        <f t="shared" si="460"/>
        <v>0</v>
      </c>
      <c r="R3391" s="77">
        <f t="shared" si="461"/>
        <v>0</v>
      </c>
      <c r="T3391" s="77">
        <v>3380</v>
      </c>
    </row>
    <row r="3392" spans="1:20" outlineLevel="1">
      <c r="A3392" s="164"/>
      <c r="B3392" s="608">
        <v>500</v>
      </c>
      <c r="C3392" s="617">
        <v>529</v>
      </c>
      <c r="D3392" s="37">
        <v>21</v>
      </c>
      <c r="E3392" s="381" t="s">
        <v>5046</v>
      </c>
      <c r="F3392" s="381" t="s">
        <v>428</v>
      </c>
      <c r="G3392" s="903">
        <v>2</v>
      </c>
      <c r="H3392" s="382" t="s">
        <v>55</v>
      </c>
      <c r="I3392" s="314"/>
      <c r="J3392" s="159">
        <v>0</v>
      </c>
      <c r="K3392" s="58">
        <v>0</v>
      </c>
      <c r="L3392" s="199">
        <f t="shared" si="465"/>
        <v>0</v>
      </c>
      <c r="M3392" s="200">
        <f t="shared" si="466"/>
        <v>0</v>
      </c>
      <c r="O3392" s="77" t="b">
        <f t="shared" si="458"/>
        <v>0</v>
      </c>
      <c r="P3392" s="77" t="b">
        <f t="shared" si="459"/>
        <v>0</v>
      </c>
      <c r="Q3392" s="77" t="b">
        <f t="shared" si="460"/>
        <v>0</v>
      </c>
      <c r="R3392" s="77">
        <f t="shared" si="461"/>
        <v>0</v>
      </c>
      <c r="T3392" s="77">
        <v>3381</v>
      </c>
    </row>
    <row r="3393" spans="1:20" outlineLevel="1">
      <c r="A3393" s="164"/>
      <c r="B3393" s="608">
        <v>500</v>
      </c>
      <c r="C3393" s="617">
        <v>529</v>
      </c>
      <c r="D3393" s="37">
        <v>22</v>
      </c>
      <c r="E3393" s="381" t="s">
        <v>5047</v>
      </c>
      <c r="F3393" s="381" t="s">
        <v>429</v>
      </c>
      <c r="G3393" s="903">
        <v>1</v>
      </c>
      <c r="H3393" s="382" t="s">
        <v>55</v>
      </c>
      <c r="I3393" s="314"/>
      <c r="J3393" s="159">
        <v>0</v>
      </c>
      <c r="K3393" s="58">
        <v>0</v>
      </c>
      <c r="L3393" s="199">
        <f t="shared" si="465"/>
        <v>0</v>
      </c>
      <c r="M3393" s="200">
        <f t="shared" si="466"/>
        <v>0</v>
      </c>
      <c r="O3393" s="77" t="b">
        <f t="shared" si="458"/>
        <v>0</v>
      </c>
      <c r="P3393" s="77" t="b">
        <f t="shared" si="459"/>
        <v>0</v>
      </c>
      <c r="Q3393" s="77" t="b">
        <f t="shared" si="460"/>
        <v>0</v>
      </c>
      <c r="R3393" s="77">
        <f t="shared" si="461"/>
        <v>0</v>
      </c>
      <c r="T3393" s="77">
        <v>3382</v>
      </c>
    </row>
    <row r="3394" spans="1:20" outlineLevel="1">
      <c r="A3394" s="164"/>
      <c r="B3394" s="608">
        <v>500</v>
      </c>
      <c r="C3394" s="617">
        <v>529</v>
      </c>
      <c r="D3394" s="37">
        <v>23</v>
      </c>
      <c r="E3394" s="381" t="s">
        <v>5048</v>
      </c>
      <c r="F3394" s="381" t="s">
        <v>430</v>
      </c>
      <c r="G3394" s="903">
        <v>1</v>
      </c>
      <c r="H3394" s="382" t="s">
        <v>55</v>
      </c>
      <c r="I3394" s="314"/>
      <c r="J3394" s="159">
        <v>0</v>
      </c>
      <c r="K3394" s="58">
        <v>0</v>
      </c>
      <c r="L3394" s="199">
        <f t="shared" si="465"/>
        <v>0</v>
      </c>
      <c r="M3394" s="200">
        <f t="shared" si="466"/>
        <v>0</v>
      </c>
      <c r="O3394" s="77" t="b">
        <f t="shared" si="458"/>
        <v>0</v>
      </c>
      <c r="P3394" s="77" t="b">
        <f t="shared" si="459"/>
        <v>0</v>
      </c>
      <c r="Q3394" s="77" t="b">
        <f t="shared" si="460"/>
        <v>0</v>
      </c>
      <c r="R3394" s="77">
        <f t="shared" si="461"/>
        <v>0</v>
      </c>
      <c r="T3394" s="77">
        <v>3383</v>
      </c>
    </row>
    <row r="3395" spans="1:20" outlineLevel="1">
      <c r="A3395" s="164"/>
      <c r="B3395" s="608">
        <v>500</v>
      </c>
      <c r="C3395" s="617">
        <v>529</v>
      </c>
      <c r="D3395" s="37">
        <v>24</v>
      </c>
      <c r="E3395" s="381" t="s">
        <v>5049</v>
      </c>
      <c r="F3395" s="381" t="s">
        <v>431</v>
      </c>
      <c r="G3395" s="903">
        <v>2</v>
      </c>
      <c r="H3395" s="382" t="s">
        <v>55</v>
      </c>
      <c r="I3395" s="314"/>
      <c r="J3395" s="159">
        <v>0</v>
      </c>
      <c r="K3395" s="58">
        <v>0</v>
      </c>
      <c r="L3395" s="199">
        <f t="shared" si="465"/>
        <v>0</v>
      </c>
      <c r="M3395" s="200">
        <f t="shared" si="466"/>
        <v>0</v>
      </c>
      <c r="O3395" s="77" t="b">
        <f t="shared" si="458"/>
        <v>0</v>
      </c>
      <c r="P3395" s="77" t="b">
        <f t="shared" si="459"/>
        <v>0</v>
      </c>
      <c r="Q3395" s="77" t="b">
        <f t="shared" si="460"/>
        <v>0</v>
      </c>
      <c r="R3395" s="77">
        <f t="shared" si="461"/>
        <v>0</v>
      </c>
      <c r="T3395" s="77">
        <v>3384</v>
      </c>
    </row>
    <row r="3396" spans="1:20" outlineLevel="1">
      <c r="A3396" s="164"/>
      <c r="B3396" s="608">
        <v>500</v>
      </c>
      <c r="C3396" s="617">
        <v>529</v>
      </c>
      <c r="D3396" s="37">
        <v>25</v>
      </c>
      <c r="E3396" s="381" t="s">
        <v>5050</v>
      </c>
      <c r="F3396" s="381" t="s">
        <v>432</v>
      </c>
      <c r="G3396" s="903">
        <v>2</v>
      </c>
      <c r="H3396" s="382" t="s">
        <v>55</v>
      </c>
      <c r="I3396" s="314"/>
      <c r="J3396" s="159">
        <v>0</v>
      </c>
      <c r="K3396" s="58">
        <v>0</v>
      </c>
      <c r="L3396" s="199">
        <f t="shared" si="465"/>
        <v>0</v>
      </c>
      <c r="M3396" s="200">
        <f t="shared" si="466"/>
        <v>0</v>
      </c>
      <c r="O3396" s="77" t="b">
        <f t="shared" si="458"/>
        <v>0</v>
      </c>
      <c r="P3396" s="77" t="b">
        <f t="shared" si="459"/>
        <v>0</v>
      </c>
      <c r="Q3396" s="77" t="b">
        <f t="shared" si="460"/>
        <v>0</v>
      </c>
      <c r="R3396" s="77">
        <f t="shared" si="461"/>
        <v>0</v>
      </c>
      <c r="T3396" s="77">
        <v>3385</v>
      </c>
    </row>
    <row r="3397" spans="1:20" ht="22.5" outlineLevel="1">
      <c r="A3397" s="164"/>
      <c r="B3397" s="608">
        <v>500</v>
      </c>
      <c r="C3397" s="617">
        <v>529</v>
      </c>
      <c r="D3397" s="37">
        <v>26</v>
      </c>
      <c r="E3397" s="381" t="s">
        <v>5242</v>
      </c>
      <c r="F3397" s="381" t="s">
        <v>5243</v>
      </c>
      <c r="G3397" s="903">
        <f>(12+8.5+9.5)*1</f>
        <v>30</v>
      </c>
      <c r="H3397" s="382" t="s">
        <v>0</v>
      </c>
      <c r="I3397" s="314"/>
      <c r="J3397" s="159">
        <v>0</v>
      </c>
      <c r="K3397" s="58">
        <v>0</v>
      </c>
      <c r="L3397" s="199">
        <f t="shared" si="465"/>
        <v>0</v>
      </c>
      <c r="M3397" s="200">
        <f t="shared" si="466"/>
        <v>0</v>
      </c>
      <c r="O3397" s="77" t="b">
        <f t="shared" si="458"/>
        <v>0</v>
      </c>
      <c r="P3397" s="77" t="b">
        <f t="shared" si="459"/>
        <v>0</v>
      </c>
      <c r="Q3397" s="77" t="b">
        <f t="shared" si="460"/>
        <v>0</v>
      </c>
      <c r="R3397" s="77">
        <f t="shared" si="461"/>
        <v>0</v>
      </c>
      <c r="T3397" s="77">
        <v>3386</v>
      </c>
    </row>
    <row r="3398" spans="1:20" outlineLevel="1">
      <c r="A3398" s="164"/>
      <c r="B3398" s="608">
        <v>500</v>
      </c>
      <c r="C3398" s="617">
        <v>529</v>
      </c>
      <c r="D3398" s="37">
        <v>27</v>
      </c>
      <c r="E3398" s="381" t="s">
        <v>5244</v>
      </c>
      <c r="F3398" s="381" t="s">
        <v>5245</v>
      </c>
      <c r="G3398" s="903">
        <v>25</v>
      </c>
      <c r="H3398" s="382" t="s">
        <v>13</v>
      </c>
      <c r="I3398" s="314"/>
      <c r="J3398" s="159">
        <v>0</v>
      </c>
      <c r="K3398" s="58">
        <v>0</v>
      </c>
      <c r="L3398" s="199">
        <f t="shared" si="465"/>
        <v>0</v>
      </c>
      <c r="M3398" s="200">
        <f t="shared" si="466"/>
        <v>0</v>
      </c>
      <c r="O3398" s="77" t="b">
        <f t="shared" si="458"/>
        <v>0</v>
      </c>
      <c r="P3398" s="77" t="b">
        <f t="shared" si="459"/>
        <v>0</v>
      </c>
      <c r="Q3398" s="77" t="b">
        <f t="shared" si="460"/>
        <v>0</v>
      </c>
      <c r="R3398" s="77">
        <f t="shared" si="461"/>
        <v>0</v>
      </c>
      <c r="T3398" s="77">
        <v>3387</v>
      </c>
    </row>
    <row r="3399" spans="1:20" ht="23.25" outlineLevel="1" thickBot="1">
      <c r="A3399" s="164"/>
      <c r="B3399" s="608">
        <v>500</v>
      </c>
      <c r="C3399" s="617">
        <v>529</v>
      </c>
      <c r="D3399" s="37">
        <v>28</v>
      </c>
      <c r="E3399" s="381" t="s">
        <v>5246</v>
      </c>
      <c r="F3399" s="381" t="s">
        <v>5247</v>
      </c>
      <c r="G3399" s="903">
        <v>80</v>
      </c>
      <c r="H3399" s="382" t="s">
        <v>13</v>
      </c>
      <c r="I3399" s="314"/>
      <c r="J3399" s="159">
        <v>0</v>
      </c>
      <c r="K3399" s="159">
        <v>0</v>
      </c>
      <c r="L3399" s="232">
        <f t="shared" si="465"/>
        <v>0</v>
      </c>
      <c r="M3399" s="200">
        <f t="shared" si="466"/>
        <v>0</v>
      </c>
      <c r="O3399" s="77" t="b">
        <f t="shared" si="458"/>
        <v>0</v>
      </c>
      <c r="P3399" s="77" t="b">
        <f t="shared" si="459"/>
        <v>0</v>
      </c>
      <c r="Q3399" s="77" t="b">
        <f t="shared" si="460"/>
        <v>0</v>
      </c>
      <c r="R3399" s="77">
        <f t="shared" si="461"/>
        <v>0</v>
      </c>
      <c r="T3399" s="77">
        <v>3388</v>
      </c>
    </row>
    <row r="3400" spans="1:20" ht="13.5" outlineLevel="1" thickBot="1">
      <c r="A3400" s="33"/>
      <c r="B3400" s="609">
        <v>500</v>
      </c>
      <c r="C3400" s="625">
        <v>529</v>
      </c>
      <c r="D3400" s="431"/>
      <c r="E3400" s="400" t="s">
        <v>245</v>
      </c>
      <c r="F3400" s="82" t="s">
        <v>213</v>
      </c>
      <c r="G3400" s="905"/>
      <c r="H3400" s="294"/>
      <c r="I3400" s="452"/>
      <c r="J3400" s="95"/>
      <c r="K3400" s="23"/>
      <c r="L3400" s="194"/>
      <c r="M3400" s="203">
        <f>SUM(M3371:M3399)</f>
        <v>0</v>
      </c>
      <c r="O3400" s="77" t="b">
        <f t="shared" si="458"/>
        <v>1</v>
      </c>
      <c r="P3400" s="77" t="b">
        <f t="shared" si="459"/>
        <v>1</v>
      </c>
      <c r="Q3400" s="77" t="b">
        <f t="shared" si="460"/>
        <v>0</v>
      </c>
      <c r="R3400" s="77" t="str">
        <f t="shared" si="461"/>
        <v>!!!</v>
      </c>
      <c r="T3400" s="77">
        <v>3389</v>
      </c>
    </row>
    <row r="3401" spans="1:20" ht="34.9" customHeight="1" thickBot="1">
      <c r="A3401" s="373"/>
      <c r="B3401" s="601">
        <v>500</v>
      </c>
      <c r="C3401" s="602">
        <v>530</v>
      </c>
      <c r="D3401" s="431"/>
      <c r="E3401" s="21" t="s">
        <v>246</v>
      </c>
      <c r="F3401" s="21" t="s">
        <v>247</v>
      </c>
      <c r="G3401" s="900"/>
      <c r="H3401" s="292"/>
      <c r="I3401" s="311"/>
      <c r="J3401" s="95"/>
      <c r="K3401" s="23"/>
      <c r="L3401" s="23"/>
      <c r="M3401" s="191">
        <f>SUMIF(D3403:D3498,"&gt;0",M3403:M3498)</f>
        <v>0</v>
      </c>
      <c r="O3401" s="77" t="b">
        <f t="shared" si="458"/>
        <v>1</v>
      </c>
      <c r="P3401" s="77" t="b">
        <f t="shared" si="459"/>
        <v>1</v>
      </c>
      <c r="Q3401" s="77" t="b">
        <f t="shared" si="460"/>
        <v>0</v>
      </c>
      <c r="R3401" s="77" t="str">
        <f t="shared" si="461"/>
        <v>!!!</v>
      </c>
      <c r="T3401" s="77">
        <v>3390</v>
      </c>
    </row>
    <row r="3402" spans="1:20" ht="16.5" outlineLevel="1" thickBot="1">
      <c r="A3402" s="24"/>
      <c r="B3402" s="603"/>
      <c r="C3402" s="604"/>
      <c r="D3402" s="555"/>
      <c r="E3402" s="25" t="s">
        <v>48</v>
      </c>
      <c r="F3402" s="26" t="s">
        <v>47</v>
      </c>
      <c r="G3402" s="901"/>
      <c r="H3402" s="130"/>
      <c r="I3402" s="316"/>
      <c r="J3402" s="131"/>
      <c r="K3402" s="27"/>
      <c r="L3402" s="195"/>
      <c r="M3402" s="204"/>
      <c r="O3402" s="77" t="b">
        <f t="shared" si="458"/>
        <v>1</v>
      </c>
      <c r="P3402" s="77" t="b">
        <f t="shared" si="459"/>
        <v>1</v>
      </c>
      <c r="Q3402" s="77" t="b">
        <f t="shared" si="460"/>
        <v>1</v>
      </c>
      <c r="R3402" s="77">
        <f t="shared" si="461"/>
        <v>0</v>
      </c>
      <c r="T3402" s="77">
        <v>3391</v>
      </c>
    </row>
    <row r="3403" spans="1:20" ht="15.75" outlineLevel="1" thickBot="1">
      <c r="A3403" s="576"/>
      <c r="B3403" s="601">
        <v>500</v>
      </c>
      <c r="C3403" s="602">
        <v>531</v>
      </c>
      <c r="D3403" s="556"/>
      <c r="E3403" s="1" t="s">
        <v>248</v>
      </c>
      <c r="F3403" s="1" t="s">
        <v>249</v>
      </c>
      <c r="G3403" s="902"/>
      <c r="H3403" s="293"/>
      <c r="I3403" s="325"/>
      <c r="J3403" s="298"/>
      <c r="K3403" s="2"/>
      <c r="L3403" s="205"/>
      <c r="M3403" s="206"/>
      <c r="O3403" s="77" t="b">
        <f t="shared" si="458"/>
        <v>1</v>
      </c>
      <c r="P3403" s="77" t="b">
        <f t="shared" si="459"/>
        <v>1</v>
      </c>
      <c r="Q3403" s="77" t="b">
        <f t="shared" si="460"/>
        <v>1</v>
      </c>
      <c r="R3403" s="77">
        <f t="shared" si="461"/>
        <v>0</v>
      </c>
      <c r="T3403" s="77">
        <v>3392</v>
      </c>
    </row>
    <row r="3404" spans="1:20" ht="15" outlineLevel="1">
      <c r="A3404" s="578"/>
      <c r="B3404" s="618"/>
      <c r="C3404" s="621"/>
      <c r="D3404" s="560"/>
      <c r="E3404" s="92" t="s">
        <v>571</v>
      </c>
      <c r="F3404" s="92" t="s">
        <v>572</v>
      </c>
      <c r="G3404" s="907"/>
      <c r="H3404" s="71"/>
      <c r="I3404" s="326"/>
      <c r="J3404" s="302"/>
      <c r="K3404" s="72"/>
      <c r="L3404" s="207"/>
      <c r="M3404" s="208"/>
      <c r="O3404" s="77" t="b">
        <f t="shared" si="458"/>
        <v>1</v>
      </c>
      <c r="P3404" s="77" t="b">
        <f t="shared" si="459"/>
        <v>1</v>
      </c>
      <c r="Q3404" s="77" t="b">
        <f t="shared" si="460"/>
        <v>1</v>
      </c>
      <c r="R3404" s="77">
        <f t="shared" si="461"/>
        <v>0</v>
      </c>
      <c r="T3404" s="77">
        <v>3393</v>
      </c>
    </row>
    <row r="3405" spans="1:20" ht="168.75" outlineLevel="1">
      <c r="A3405" s="29"/>
      <c r="B3405" s="606">
        <v>500</v>
      </c>
      <c r="C3405" s="616">
        <v>531</v>
      </c>
      <c r="D3405" s="30">
        <v>1</v>
      </c>
      <c r="E3405" s="53" t="s">
        <v>5332</v>
      </c>
      <c r="F3405" s="853" t="s">
        <v>5333</v>
      </c>
      <c r="G3405" s="904">
        <v>1330</v>
      </c>
      <c r="H3405" s="32" t="s">
        <v>13</v>
      </c>
      <c r="I3405" s="320"/>
      <c r="J3405" s="159">
        <v>0</v>
      </c>
      <c r="K3405" s="58">
        <v>0</v>
      </c>
      <c r="L3405" s="199">
        <f>J3405+K3405</f>
        <v>0</v>
      </c>
      <c r="M3405" s="200">
        <f>L3405*(G3405+I3405)</f>
        <v>0</v>
      </c>
      <c r="O3405" s="77" t="b">
        <f t="shared" si="458"/>
        <v>0</v>
      </c>
      <c r="P3405" s="77" t="b">
        <f t="shared" si="459"/>
        <v>0</v>
      </c>
      <c r="Q3405" s="77" t="b">
        <f t="shared" si="460"/>
        <v>0</v>
      </c>
      <c r="R3405" s="77">
        <f t="shared" si="461"/>
        <v>0</v>
      </c>
      <c r="T3405" s="77">
        <v>3394</v>
      </c>
    </row>
    <row r="3406" spans="1:20" ht="22.5" outlineLevel="1">
      <c r="A3406" s="29"/>
      <c r="B3406" s="613"/>
      <c r="C3406" s="616"/>
      <c r="D3406" s="30">
        <v>2</v>
      </c>
      <c r="E3406" s="854" t="s">
        <v>5334</v>
      </c>
      <c r="F3406" s="53" t="s">
        <v>5335</v>
      </c>
      <c r="G3406" s="904">
        <v>1</v>
      </c>
      <c r="H3406" s="32" t="s">
        <v>55</v>
      </c>
      <c r="I3406" s="320"/>
      <c r="J3406" s="159">
        <v>0</v>
      </c>
      <c r="K3406" s="58">
        <v>0</v>
      </c>
      <c r="L3406" s="199">
        <f>J3406+K3406</f>
        <v>0</v>
      </c>
      <c r="M3406" s="200">
        <f>L3406*(G3406+I3406)</f>
        <v>0</v>
      </c>
      <c r="O3406" s="77" t="b">
        <f t="shared" si="458"/>
        <v>0</v>
      </c>
      <c r="P3406" s="77" t="b">
        <f t="shared" si="459"/>
        <v>0</v>
      </c>
      <c r="Q3406" s="77" t="b">
        <f t="shared" si="460"/>
        <v>0</v>
      </c>
      <c r="R3406" s="77">
        <f t="shared" si="461"/>
        <v>0</v>
      </c>
      <c r="T3406" s="77">
        <v>3395</v>
      </c>
    </row>
    <row r="3407" spans="1:20" s="16" customFormat="1" outlineLevel="1">
      <c r="A3407" s="29"/>
      <c r="B3407" s="613"/>
      <c r="C3407" s="616"/>
      <c r="D3407" s="30"/>
      <c r="E3407" s="16" t="s">
        <v>575</v>
      </c>
      <c r="F3407" s="50" t="s">
        <v>574</v>
      </c>
      <c r="G3407" s="909"/>
      <c r="H3407" s="57"/>
      <c r="I3407" s="321"/>
      <c r="J3407" s="301"/>
      <c r="K3407" s="59"/>
      <c r="L3407" s="201"/>
      <c r="M3407" s="202"/>
      <c r="O3407" s="77" t="b">
        <f t="shared" si="458"/>
        <v>1</v>
      </c>
      <c r="P3407" s="77" t="b">
        <f t="shared" si="459"/>
        <v>1</v>
      </c>
      <c r="Q3407" s="77" t="b">
        <f t="shared" si="460"/>
        <v>1</v>
      </c>
      <c r="R3407" s="77">
        <f t="shared" si="461"/>
        <v>0</v>
      </c>
      <c r="T3407" s="77">
        <v>3396</v>
      </c>
    </row>
    <row r="3408" spans="1:20" ht="146.25" outlineLevel="1">
      <c r="A3408" s="29"/>
      <c r="B3408" s="606">
        <v>500</v>
      </c>
      <c r="C3408" s="616">
        <v>531</v>
      </c>
      <c r="D3408" s="30">
        <v>3</v>
      </c>
      <c r="E3408" s="31" t="s">
        <v>577</v>
      </c>
      <c r="F3408" s="31" t="s">
        <v>576</v>
      </c>
      <c r="G3408" s="904">
        <v>4</v>
      </c>
      <c r="H3408" s="32" t="s">
        <v>55</v>
      </c>
      <c r="I3408" s="320"/>
      <c r="J3408" s="159">
        <v>0</v>
      </c>
      <c r="K3408" s="58">
        <v>0</v>
      </c>
      <c r="L3408" s="199">
        <f>J3408+K3408</f>
        <v>0</v>
      </c>
      <c r="M3408" s="200">
        <f>L3408*(G3408+I3408)</f>
        <v>0</v>
      </c>
      <c r="O3408" s="77" t="b">
        <f t="shared" si="458"/>
        <v>0</v>
      </c>
      <c r="P3408" s="77" t="b">
        <f t="shared" si="459"/>
        <v>0</v>
      </c>
      <c r="Q3408" s="77" t="b">
        <f t="shared" si="460"/>
        <v>0</v>
      </c>
      <c r="R3408" s="77">
        <f t="shared" si="461"/>
        <v>0</v>
      </c>
      <c r="T3408" s="77">
        <v>3397</v>
      </c>
    </row>
    <row r="3409" spans="1:20" outlineLevel="1">
      <c r="A3409" s="29"/>
      <c r="B3409" s="613"/>
      <c r="C3409" s="616"/>
      <c r="D3409" s="30"/>
      <c r="E3409" s="50" t="s">
        <v>579</v>
      </c>
      <c r="F3409" s="50" t="s">
        <v>578</v>
      </c>
      <c r="G3409" s="904"/>
      <c r="H3409" s="32"/>
      <c r="I3409" s="320"/>
      <c r="J3409" s="159"/>
      <c r="K3409" s="58"/>
      <c r="L3409" s="199"/>
      <c r="M3409" s="200"/>
      <c r="O3409" s="77" t="b">
        <f t="shared" si="458"/>
        <v>1</v>
      </c>
      <c r="P3409" s="77" t="b">
        <f t="shared" si="459"/>
        <v>1</v>
      </c>
      <c r="Q3409" s="77" t="b">
        <f t="shared" si="460"/>
        <v>1</v>
      </c>
      <c r="R3409" s="77">
        <f t="shared" si="461"/>
        <v>0</v>
      </c>
      <c r="T3409" s="77">
        <v>3398</v>
      </c>
    </row>
    <row r="3410" spans="1:20" ht="22.5" outlineLevel="1">
      <c r="A3410" s="29"/>
      <c r="B3410" s="606">
        <v>500</v>
      </c>
      <c r="C3410" s="616">
        <v>531</v>
      </c>
      <c r="D3410" s="30">
        <v>4</v>
      </c>
      <c r="E3410" s="31" t="s">
        <v>4226</v>
      </c>
      <c r="F3410" s="31" t="s">
        <v>650</v>
      </c>
      <c r="G3410" s="904">
        <v>3</v>
      </c>
      <c r="H3410" s="32" t="s">
        <v>55</v>
      </c>
      <c r="I3410" s="320"/>
      <c r="J3410" s="159">
        <v>0</v>
      </c>
      <c r="K3410" s="58">
        <v>0</v>
      </c>
      <c r="L3410" s="199">
        <f>J3410+K3410</f>
        <v>0</v>
      </c>
      <c r="M3410" s="200">
        <f>L3410*(G3410+I3410)</f>
        <v>0</v>
      </c>
      <c r="O3410" s="77" t="b">
        <f t="shared" si="458"/>
        <v>0</v>
      </c>
      <c r="P3410" s="77" t="b">
        <f t="shared" si="459"/>
        <v>0</v>
      </c>
      <c r="Q3410" s="77" t="b">
        <f t="shared" si="460"/>
        <v>0</v>
      </c>
      <c r="R3410" s="77">
        <f t="shared" si="461"/>
        <v>0</v>
      </c>
      <c r="T3410" s="77">
        <v>3399</v>
      </c>
    </row>
    <row r="3411" spans="1:20" outlineLevel="1">
      <c r="A3411" s="29"/>
      <c r="B3411" s="613"/>
      <c r="C3411" s="616"/>
      <c r="D3411" s="30"/>
      <c r="E3411" s="50" t="s">
        <v>581</v>
      </c>
      <c r="F3411" s="50" t="s">
        <v>580</v>
      </c>
      <c r="G3411" s="904"/>
      <c r="H3411" s="32"/>
      <c r="I3411" s="320"/>
      <c r="J3411" s="159"/>
      <c r="K3411" s="58"/>
      <c r="L3411" s="199"/>
      <c r="M3411" s="200"/>
      <c r="O3411" s="77" t="b">
        <f t="shared" ref="O3411:O3474" si="467">ISBLANK(D3411)</f>
        <v>1</v>
      </c>
      <c r="P3411" s="77" t="b">
        <f t="shared" ref="P3411:P3474" si="468">ISBLANK(G3411)</f>
        <v>1</v>
      </c>
      <c r="Q3411" s="77" t="b">
        <f t="shared" ref="Q3411:Q3474" si="469">ISBLANK(M3411)</f>
        <v>1</v>
      </c>
      <c r="R3411" s="77">
        <f t="shared" ref="R3411:R3474" si="470">IF(AND(O3411=P3411,O3411=Q3411),,"!!!")</f>
        <v>0</v>
      </c>
      <c r="T3411" s="77">
        <v>3400</v>
      </c>
    </row>
    <row r="3412" spans="1:20" outlineLevel="1">
      <c r="A3412" s="29"/>
      <c r="B3412" s="606">
        <v>500</v>
      </c>
      <c r="C3412" s="616">
        <v>531</v>
      </c>
      <c r="D3412" s="30">
        <v>5</v>
      </c>
      <c r="E3412" s="43" t="s">
        <v>582</v>
      </c>
      <c r="F3412" s="43" t="s">
        <v>583</v>
      </c>
      <c r="G3412" s="904">
        <v>1</v>
      </c>
      <c r="H3412" s="32" t="s">
        <v>55</v>
      </c>
      <c r="I3412" s="320"/>
      <c r="J3412" s="159">
        <v>0</v>
      </c>
      <c r="K3412" s="58">
        <v>0</v>
      </c>
      <c r="L3412" s="199">
        <f>J3412+K3412</f>
        <v>0</v>
      </c>
      <c r="M3412" s="200">
        <f>L3412*(G3412+I3412)</f>
        <v>0</v>
      </c>
      <c r="O3412" s="77" t="b">
        <f t="shared" si="467"/>
        <v>0</v>
      </c>
      <c r="P3412" s="77" t="b">
        <f t="shared" si="468"/>
        <v>0</v>
      </c>
      <c r="Q3412" s="77" t="b">
        <f t="shared" si="469"/>
        <v>0</v>
      </c>
      <c r="R3412" s="77">
        <f t="shared" si="470"/>
        <v>0</v>
      </c>
      <c r="T3412" s="77">
        <v>3401</v>
      </c>
    </row>
    <row r="3413" spans="1:20" outlineLevel="1">
      <c r="A3413" s="29"/>
      <c r="B3413" s="613"/>
      <c r="C3413" s="616"/>
      <c r="D3413" s="30"/>
      <c r="E3413" s="31"/>
      <c r="F3413" s="31"/>
      <c r="G3413" s="904"/>
      <c r="H3413" s="32"/>
      <c r="I3413" s="320"/>
      <c r="J3413" s="159"/>
      <c r="K3413" s="58"/>
      <c r="L3413" s="199"/>
      <c r="M3413" s="200"/>
      <c r="O3413" s="77" t="b">
        <f t="shared" si="467"/>
        <v>1</v>
      </c>
      <c r="P3413" s="77" t="b">
        <f t="shared" si="468"/>
        <v>1</v>
      </c>
      <c r="Q3413" s="77" t="b">
        <f t="shared" si="469"/>
        <v>1</v>
      </c>
      <c r="R3413" s="77">
        <f t="shared" si="470"/>
        <v>0</v>
      </c>
      <c r="T3413" s="77">
        <v>3402</v>
      </c>
    </row>
    <row r="3414" spans="1:20" ht="13.5" outlineLevel="1" thickBot="1">
      <c r="A3414" s="29"/>
      <c r="B3414" s="613"/>
      <c r="C3414" s="617"/>
      <c r="D3414" s="37"/>
      <c r="E3414" s="38"/>
      <c r="F3414" s="38"/>
      <c r="G3414" s="906"/>
      <c r="H3414" s="39"/>
      <c r="I3414" s="320"/>
      <c r="J3414" s="159"/>
      <c r="K3414" s="159"/>
      <c r="L3414" s="232"/>
      <c r="M3414" s="200"/>
      <c r="O3414" s="77" t="b">
        <f t="shared" si="467"/>
        <v>1</v>
      </c>
      <c r="P3414" s="77" t="b">
        <f t="shared" si="468"/>
        <v>1</v>
      </c>
      <c r="Q3414" s="77" t="b">
        <f t="shared" si="469"/>
        <v>1</v>
      </c>
      <c r="R3414" s="77">
        <f t="shared" si="470"/>
        <v>0</v>
      </c>
      <c r="T3414" s="77">
        <v>3403</v>
      </c>
    </row>
    <row r="3415" spans="1:20" ht="13.5" outlineLevel="1" thickBot="1">
      <c r="A3415" s="33"/>
      <c r="B3415" s="609">
        <v>500</v>
      </c>
      <c r="C3415" s="625">
        <v>531</v>
      </c>
      <c r="D3415" s="431"/>
      <c r="E3415" s="60" t="s">
        <v>250</v>
      </c>
      <c r="F3415" s="60" t="s">
        <v>251</v>
      </c>
      <c r="G3415" s="905"/>
      <c r="H3415" s="294"/>
      <c r="I3415" s="323"/>
      <c r="J3415" s="95"/>
      <c r="K3415" s="23"/>
      <c r="L3415" s="194"/>
      <c r="M3415" s="203">
        <f>SUM(M3405:M3414)</f>
        <v>0</v>
      </c>
      <c r="O3415" s="77" t="b">
        <f t="shared" si="467"/>
        <v>1</v>
      </c>
      <c r="P3415" s="77" t="b">
        <f t="shared" si="468"/>
        <v>1</v>
      </c>
      <c r="Q3415" s="77" t="b">
        <f t="shared" si="469"/>
        <v>0</v>
      </c>
      <c r="R3415" s="77" t="str">
        <f t="shared" si="470"/>
        <v>!!!</v>
      </c>
      <c r="T3415" s="77">
        <v>3404</v>
      </c>
    </row>
    <row r="3416" spans="1:20" ht="15.75" outlineLevel="1" thickBot="1">
      <c r="A3416" s="576"/>
      <c r="B3416" s="601">
        <v>500</v>
      </c>
      <c r="C3416" s="624">
        <v>535</v>
      </c>
      <c r="D3416" s="556"/>
      <c r="E3416" s="1" t="s">
        <v>5363</v>
      </c>
      <c r="F3416" s="1" t="s">
        <v>5362</v>
      </c>
      <c r="G3416" s="902"/>
      <c r="H3416" s="293"/>
      <c r="I3416" s="325"/>
      <c r="J3416" s="298"/>
      <c r="K3416" s="2"/>
      <c r="L3416" s="205"/>
      <c r="M3416" s="206"/>
      <c r="O3416" s="77" t="b">
        <f t="shared" si="467"/>
        <v>1</v>
      </c>
      <c r="P3416" s="77" t="b">
        <f t="shared" si="468"/>
        <v>1</v>
      </c>
      <c r="Q3416" s="77" t="b">
        <f t="shared" si="469"/>
        <v>1</v>
      </c>
      <c r="R3416" s="77">
        <f t="shared" si="470"/>
        <v>0</v>
      </c>
      <c r="T3416" s="77">
        <v>3405</v>
      </c>
    </row>
    <row r="3417" spans="1:20" outlineLevel="1">
      <c r="A3417" s="578"/>
      <c r="B3417" s="618"/>
      <c r="C3417" s="619"/>
      <c r="D3417" s="560"/>
      <c r="E3417" s="85"/>
      <c r="F3417" s="85" t="s">
        <v>586</v>
      </c>
      <c r="G3417" s="910"/>
      <c r="H3417" s="75"/>
      <c r="I3417" s="327"/>
      <c r="J3417" s="303"/>
      <c r="K3417" s="76"/>
      <c r="L3417" s="209"/>
      <c r="M3417" s="210"/>
      <c r="O3417" s="77" t="b">
        <f t="shared" si="467"/>
        <v>1</v>
      </c>
      <c r="P3417" s="77" t="b">
        <f t="shared" si="468"/>
        <v>1</v>
      </c>
      <c r="Q3417" s="77" t="b">
        <f t="shared" si="469"/>
        <v>1</v>
      </c>
      <c r="R3417" s="77">
        <f t="shared" si="470"/>
        <v>0</v>
      </c>
      <c r="T3417" s="77">
        <v>3406</v>
      </c>
    </row>
    <row r="3418" spans="1:20" ht="33.75" outlineLevel="1">
      <c r="A3418" s="29"/>
      <c r="B3418" s="606">
        <v>500</v>
      </c>
      <c r="C3418" s="617">
        <v>535</v>
      </c>
      <c r="D3418" s="30">
        <v>1</v>
      </c>
      <c r="E3418" s="31" t="s">
        <v>647</v>
      </c>
      <c r="F3418" s="31" t="s">
        <v>646</v>
      </c>
      <c r="G3418" s="904">
        <v>1</v>
      </c>
      <c r="H3418" s="32" t="s">
        <v>55</v>
      </c>
      <c r="I3418" s="320"/>
      <c r="J3418" s="159">
        <v>0</v>
      </c>
      <c r="K3418" s="58">
        <v>0</v>
      </c>
      <c r="L3418" s="199">
        <f>J3418+K3418</f>
        <v>0</v>
      </c>
      <c r="M3418" s="200">
        <f>L3418*(G3418+I3418)</f>
        <v>0</v>
      </c>
      <c r="O3418" s="77" t="b">
        <f t="shared" si="467"/>
        <v>0</v>
      </c>
      <c r="P3418" s="77" t="b">
        <f t="shared" si="468"/>
        <v>0</v>
      </c>
      <c r="Q3418" s="77" t="b">
        <f t="shared" si="469"/>
        <v>0</v>
      </c>
      <c r="R3418" s="77">
        <f t="shared" si="470"/>
        <v>0</v>
      </c>
      <c r="T3418" s="77">
        <v>3407</v>
      </c>
    </row>
    <row r="3419" spans="1:20" ht="33.75" outlineLevel="1">
      <c r="A3419" s="29"/>
      <c r="B3419" s="606">
        <v>500</v>
      </c>
      <c r="C3419" s="617">
        <v>535</v>
      </c>
      <c r="D3419" s="30">
        <v>2</v>
      </c>
      <c r="E3419" s="31" t="s">
        <v>648</v>
      </c>
      <c r="F3419" s="31" t="s">
        <v>649</v>
      </c>
      <c r="G3419" s="904">
        <v>1</v>
      </c>
      <c r="H3419" s="32" t="s">
        <v>55</v>
      </c>
      <c r="I3419" s="320"/>
      <c r="J3419" s="159">
        <v>0</v>
      </c>
      <c r="K3419" s="58">
        <v>0</v>
      </c>
      <c r="L3419" s="199">
        <f>J3419+K3419</f>
        <v>0</v>
      </c>
      <c r="M3419" s="200">
        <f>L3419*(G3419+I3419)</f>
        <v>0</v>
      </c>
      <c r="O3419" s="77" t="b">
        <f t="shared" si="467"/>
        <v>0</v>
      </c>
      <c r="P3419" s="77" t="b">
        <f t="shared" si="468"/>
        <v>0</v>
      </c>
      <c r="Q3419" s="77" t="b">
        <f t="shared" si="469"/>
        <v>0</v>
      </c>
      <c r="R3419" s="77">
        <f t="shared" si="470"/>
        <v>0</v>
      </c>
      <c r="T3419" s="77">
        <v>3408</v>
      </c>
    </row>
    <row r="3420" spans="1:20" outlineLevel="1">
      <c r="A3420" s="29"/>
      <c r="B3420" s="613"/>
      <c r="C3420" s="617"/>
      <c r="E3420" s="31"/>
      <c r="F3420" s="31"/>
      <c r="G3420" s="904"/>
      <c r="H3420" s="32"/>
      <c r="I3420" s="320"/>
      <c r="J3420" s="159"/>
      <c r="K3420" s="58"/>
      <c r="L3420" s="199"/>
      <c r="M3420" s="200"/>
      <c r="O3420" s="77" t="b">
        <f t="shared" si="467"/>
        <v>1</v>
      </c>
      <c r="P3420" s="77" t="b">
        <f t="shared" si="468"/>
        <v>1</v>
      </c>
      <c r="Q3420" s="77" t="b">
        <f t="shared" si="469"/>
        <v>1</v>
      </c>
      <c r="R3420" s="77">
        <f t="shared" si="470"/>
        <v>0</v>
      </c>
      <c r="T3420" s="77">
        <v>3409</v>
      </c>
    </row>
    <row r="3421" spans="1:20" outlineLevel="1">
      <c r="A3421" s="29"/>
      <c r="B3421" s="613"/>
      <c r="C3421" s="617"/>
      <c r="D3421" s="30"/>
      <c r="E3421" s="50" t="s">
        <v>587</v>
      </c>
      <c r="F3421" s="50" t="s">
        <v>588</v>
      </c>
      <c r="G3421" s="909"/>
      <c r="H3421" s="57"/>
      <c r="I3421" s="321"/>
      <c r="J3421" s="301"/>
      <c r="K3421" s="59"/>
      <c r="L3421" s="201"/>
      <c r="M3421" s="202"/>
      <c r="O3421" s="77" t="b">
        <f t="shared" si="467"/>
        <v>1</v>
      </c>
      <c r="P3421" s="77" t="b">
        <f t="shared" si="468"/>
        <v>1</v>
      </c>
      <c r="Q3421" s="77" t="b">
        <f t="shared" si="469"/>
        <v>1</v>
      </c>
      <c r="R3421" s="77">
        <f t="shared" si="470"/>
        <v>0</v>
      </c>
      <c r="T3421" s="77">
        <v>3410</v>
      </c>
    </row>
    <row r="3422" spans="1:20" ht="45" outlineLevel="1">
      <c r="A3422" s="29"/>
      <c r="B3422" s="606">
        <v>500</v>
      </c>
      <c r="C3422" s="617">
        <v>535</v>
      </c>
      <c r="D3422" s="30">
        <v>3</v>
      </c>
      <c r="E3422" s="31" t="s">
        <v>642</v>
      </c>
      <c r="F3422" s="31" t="s">
        <v>644</v>
      </c>
      <c r="G3422" s="904">
        <v>1</v>
      </c>
      <c r="H3422" s="32" t="s">
        <v>55</v>
      </c>
      <c r="I3422" s="320"/>
      <c r="J3422" s="159">
        <v>0</v>
      </c>
      <c r="K3422" s="58">
        <v>0</v>
      </c>
      <c r="L3422" s="199">
        <f>J3422+K3422</f>
        <v>0</v>
      </c>
      <c r="M3422" s="200">
        <f>L3422*(G3422+I3422)</f>
        <v>0</v>
      </c>
      <c r="O3422" s="77" t="b">
        <f t="shared" si="467"/>
        <v>0</v>
      </c>
      <c r="P3422" s="77" t="b">
        <f t="shared" si="468"/>
        <v>0</v>
      </c>
      <c r="Q3422" s="77" t="b">
        <f t="shared" si="469"/>
        <v>0</v>
      </c>
      <c r="R3422" s="77">
        <f t="shared" si="470"/>
        <v>0</v>
      </c>
      <c r="T3422" s="77">
        <v>3411</v>
      </c>
    </row>
    <row r="3423" spans="1:20" ht="45" outlineLevel="1">
      <c r="A3423" s="29"/>
      <c r="B3423" s="606">
        <v>500</v>
      </c>
      <c r="C3423" s="617">
        <v>535</v>
      </c>
      <c r="D3423" s="30">
        <v>4</v>
      </c>
      <c r="E3423" s="31" t="s">
        <v>643</v>
      </c>
      <c r="F3423" s="31" t="s">
        <v>645</v>
      </c>
      <c r="G3423" s="904">
        <v>3</v>
      </c>
      <c r="H3423" s="32" t="s">
        <v>55</v>
      </c>
      <c r="I3423" s="320"/>
      <c r="J3423" s="159">
        <v>0</v>
      </c>
      <c r="K3423" s="58">
        <v>0</v>
      </c>
      <c r="L3423" s="199">
        <f>J3423+K3423</f>
        <v>0</v>
      </c>
      <c r="M3423" s="200">
        <f>L3423*(G3423+I3423)</f>
        <v>0</v>
      </c>
      <c r="O3423" s="77" t="b">
        <f t="shared" si="467"/>
        <v>0</v>
      </c>
      <c r="P3423" s="77" t="b">
        <f t="shared" si="468"/>
        <v>0</v>
      </c>
      <c r="Q3423" s="77" t="b">
        <f t="shared" si="469"/>
        <v>0</v>
      </c>
      <c r="R3423" s="77">
        <f t="shared" si="470"/>
        <v>0</v>
      </c>
      <c r="T3423" s="77">
        <v>3412</v>
      </c>
    </row>
    <row r="3424" spans="1:20" s="16" customFormat="1" outlineLevel="1">
      <c r="A3424" s="29"/>
      <c r="B3424" s="613"/>
      <c r="C3424" s="617"/>
      <c r="D3424" s="30"/>
      <c r="E3424" s="50" t="s">
        <v>654</v>
      </c>
      <c r="F3424" s="50" t="s">
        <v>653</v>
      </c>
      <c r="G3424" s="909"/>
      <c r="H3424" s="57"/>
      <c r="I3424" s="321"/>
      <c r="J3424" s="301"/>
      <c r="K3424" s="59"/>
      <c r="L3424" s="201"/>
      <c r="M3424" s="202"/>
      <c r="O3424" s="77" t="b">
        <f t="shared" si="467"/>
        <v>1</v>
      </c>
      <c r="P3424" s="77" t="b">
        <f t="shared" si="468"/>
        <v>1</v>
      </c>
      <c r="Q3424" s="77" t="b">
        <f t="shared" si="469"/>
        <v>1</v>
      </c>
      <c r="R3424" s="77">
        <f t="shared" si="470"/>
        <v>0</v>
      </c>
      <c r="T3424" s="77">
        <v>3413</v>
      </c>
    </row>
    <row r="3425" spans="1:20" ht="67.5" outlineLevel="1">
      <c r="A3425" s="29"/>
      <c r="B3425" s="606">
        <v>500</v>
      </c>
      <c r="C3425" s="617">
        <v>535</v>
      </c>
      <c r="D3425" s="30">
        <v>5</v>
      </c>
      <c r="E3425" s="31" t="s">
        <v>4558</v>
      </c>
      <c r="F3425" s="31" t="s">
        <v>4557</v>
      </c>
      <c r="G3425" s="904">
        <v>1</v>
      </c>
      <c r="H3425" s="32" t="s">
        <v>55</v>
      </c>
      <c r="I3425" s="320"/>
      <c r="J3425" s="159">
        <v>0</v>
      </c>
      <c r="K3425" s="58">
        <v>0</v>
      </c>
      <c r="L3425" s="199">
        <f>J3425+K3425</f>
        <v>0</v>
      </c>
      <c r="M3425" s="200">
        <f>L3425*(G3425+I3425)</f>
        <v>0</v>
      </c>
      <c r="O3425" s="77" t="b">
        <f t="shared" si="467"/>
        <v>0</v>
      </c>
      <c r="P3425" s="77" t="b">
        <f t="shared" si="468"/>
        <v>0</v>
      </c>
      <c r="Q3425" s="77" t="b">
        <f t="shared" si="469"/>
        <v>0</v>
      </c>
      <c r="R3425" s="77">
        <f t="shared" si="470"/>
        <v>0</v>
      </c>
      <c r="T3425" s="77">
        <v>3414</v>
      </c>
    </row>
    <row r="3426" spans="1:20" ht="22.5" outlineLevel="1">
      <c r="A3426" s="29"/>
      <c r="B3426" s="613"/>
      <c r="C3426" s="617"/>
      <c r="D3426" s="30">
        <v>6</v>
      </c>
      <c r="E3426" s="42" t="s">
        <v>655</v>
      </c>
      <c r="F3426" s="31" t="s">
        <v>656</v>
      </c>
      <c r="G3426" s="904">
        <v>1</v>
      </c>
      <c r="H3426" s="32" t="s">
        <v>55</v>
      </c>
      <c r="I3426" s="320"/>
      <c r="J3426" s="159">
        <v>0</v>
      </c>
      <c r="K3426" s="58">
        <v>0</v>
      </c>
      <c r="L3426" s="199">
        <f>J3426+K3426</f>
        <v>0</v>
      </c>
      <c r="M3426" s="200">
        <f>L3426*(G3426+I3426)</f>
        <v>0</v>
      </c>
      <c r="O3426" s="77" t="b">
        <f t="shared" si="467"/>
        <v>0</v>
      </c>
      <c r="P3426" s="77" t="b">
        <f t="shared" si="468"/>
        <v>0</v>
      </c>
      <c r="Q3426" s="77" t="b">
        <f t="shared" si="469"/>
        <v>0</v>
      </c>
      <c r="R3426" s="77">
        <f t="shared" si="470"/>
        <v>0</v>
      </c>
      <c r="T3426" s="77">
        <v>3415</v>
      </c>
    </row>
    <row r="3427" spans="1:20" ht="22.5" outlineLevel="1">
      <c r="A3427" s="29"/>
      <c r="B3427" s="606">
        <v>500</v>
      </c>
      <c r="C3427" s="617">
        <v>535</v>
      </c>
      <c r="D3427" s="30">
        <v>7</v>
      </c>
      <c r="E3427" s="42" t="s">
        <v>657</v>
      </c>
      <c r="F3427" s="31" t="s">
        <v>658</v>
      </c>
      <c r="G3427" s="904">
        <v>1</v>
      </c>
      <c r="H3427" s="32" t="s">
        <v>55</v>
      </c>
      <c r="I3427" s="320"/>
      <c r="J3427" s="159">
        <v>0</v>
      </c>
      <c r="K3427" s="58">
        <v>0</v>
      </c>
      <c r="L3427" s="199">
        <f>J3427+K3427</f>
        <v>0</v>
      </c>
      <c r="M3427" s="200">
        <f>L3427*(G3427+I3427)</f>
        <v>0</v>
      </c>
      <c r="O3427" s="77" t="b">
        <f t="shared" si="467"/>
        <v>0</v>
      </c>
      <c r="P3427" s="77" t="b">
        <f t="shared" si="468"/>
        <v>0</v>
      </c>
      <c r="Q3427" s="77" t="b">
        <f t="shared" si="469"/>
        <v>0</v>
      </c>
      <c r="R3427" s="77">
        <f t="shared" si="470"/>
        <v>0</v>
      </c>
      <c r="T3427" s="77">
        <v>3416</v>
      </c>
    </row>
    <row r="3428" spans="1:20" outlineLevel="1">
      <c r="A3428" s="29"/>
      <c r="B3428" s="613"/>
      <c r="C3428" s="617"/>
      <c r="D3428" s="30"/>
      <c r="E3428" s="43"/>
      <c r="F3428" s="31"/>
      <c r="G3428" s="904"/>
      <c r="H3428" s="32"/>
      <c r="I3428" s="320"/>
      <c r="J3428" s="159"/>
      <c r="K3428" s="58"/>
      <c r="L3428" s="199"/>
      <c r="M3428" s="200"/>
      <c r="O3428" s="77" t="b">
        <f t="shared" si="467"/>
        <v>1</v>
      </c>
      <c r="P3428" s="77" t="b">
        <f t="shared" si="468"/>
        <v>1</v>
      </c>
      <c r="Q3428" s="77" t="b">
        <f t="shared" si="469"/>
        <v>1</v>
      </c>
      <c r="R3428" s="77">
        <f t="shared" si="470"/>
        <v>0</v>
      </c>
      <c r="T3428" s="77">
        <v>3417</v>
      </c>
    </row>
    <row r="3429" spans="1:20" s="16" customFormat="1" ht="15" outlineLevel="1">
      <c r="A3429" s="29"/>
      <c r="B3429" s="613"/>
      <c r="C3429" s="617"/>
      <c r="D3429" s="30"/>
      <c r="E3429" s="535" t="s">
        <v>4440</v>
      </c>
      <c r="F3429" s="535" t="s">
        <v>4441</v>
      </c>
      <c r="G3429" s="904"/>
      <c r="H3429" s="32"/>
      <c r="I3429" s="320"/>
      <c r="J3429" s="301"/>
      <c r="K3429" s="59"/>
      <c r="L3429" s="201"/>
      <c r="M3429" s="202"/>
      <c r="O3429" s="77" t="b">
        <f t="shared" si="467"/>
        <v>1</v>
      </c>
      <c r="P3429" s="77" t="b">
        <f t="shared" si="468"/>
        <v>1</v>
      </c>
      <c r="Q3429" s="77" t="b">
        <f t="shared" si="469"/>
        <v>1</v>
      </c>
      <c r="R3429" s="77">
        <f t="shared" si="470"/>
        <v>0</v>
      </c>
      <c r="T3429" s="77">
        <v>3418</v>
      </c>
    </row>
    <row r="3430" spans="1:20" ht="22.5" outlineLevel="1">
      <c r="A3430" s="29"/>
      <c r="B3430" s="606">
        <v>500</v>
      </c>
      <c r="C3430" s="617">
        <v>535</v>
      </c>
      <c r="D3430" s="30">
        <v>8</v>
      </c>
      <c r="E3430" s="31" t="s">
        <v>4442</v>
      </c>
      <c r="F3430" s="31" t="s">
        <v>4443</v>
      </c>
      <c r="G3430" s="904">
        <v>14</v>
      </c>
      <c r="H3430" s="32" t="s">
        <v>55</v>
      </c>
      <c r="I3430" s="320"/>
      <c r="J3430" s="159">
        <v>0</v>
      </c>
      <c r="K3430" s="58">
        <v>0</v>
      </c>
      <c r="L3430" s="199">
        <f t="shared" ref="L3430:L3441" si="471">J3430+K3430</f>
        <v>0</v>
      </c>
      <c r="M3430" s="200">
        <f t="shared" ref="M3430:M3441" si="472">L3430*(G3430+I3430)</f>
        <v>0</v>
      </c>
      <c r="O3430" s="77" t="b">
        <f t="shared" si="467"/>
        <v>0</v>
      </c>
      <c r="P3430" s="77" t="b">
        <f t="shared" si="468"/>
        <v>0</v>
      </c>
      <c r="Q3430" s="77" t="b">
        <f t="shared" si="469"/>
        <v>0</v>
      </c>
      <c r="R3430" s="77">
        <f t="shared" si="470"/>
        <v>0</v>
      </c>
      <c r="T3430" s="77">
        <v>3419</v>
      </c>
    </row>
    <row r="3431" spans="1:20" outlineLevel="1">
      <c r="A3431" s="29"/>
      <c r="B3431" s="606">
        <v>500</v>
      </c>
      <c r="C3431" s="617">
        <v>535</v>
      </c>
      <c r="D3431" s="30">
        <v>9</v>
      </c>
      <c r="E3431" s="31" t="s">
        <v>4444</v>
      </c>
      <c r="F3431" s="31" t="s">
        <v>4445</v>
      </c>
      <c r="G3431" s="904">
        <v>285</v>
      </c>
      <c r="H3431" s="32" t="s">
        <v>5</v>
      </c>
      <c r="I3431" s="320"/>
      <c r="J3431" s="159">
        <v>0</v>
      </c>
      <c r="K3431" s="58">
        <v>0</v>
      </c>
      <c r="L3431" s="199">
        <f t="shared" si="471"/>
        <v>0</v>
      </c>
      <c r="M3431" s="200">
        <f t="shared" si="472"/>
        <v>0</v>
      </c>
      <c r="O3431" s="77" t="b">
        <f t="shared" si="467"/>
        <v>0</v>
      </c>
      <c r="P3431" s="77" t="b">
        <f t="shared" si="468"/>
        <v>0</v>
      </c>
      <c r="Q3431" s="77" t="b">
        <f t="shared" si="469"/>
        <v>0</v>
      </c>
      <c r="R3431" s="77">
        <f t="shared" si="470"/>
        <v>0</v>
      </c>
      <c r="T3431" s="77">
        <v>3420</v>
      </c>
    </row>
    <row r="3432" spans="1:20" outlineLevel="1">
      <c r="A3432" s="29"/>
      <c r="B3432" s="606">
        <v>500</v>
      </c>
      <c r="C3432" s="617">
        <v>535</v>
      </c>
      <c r="D3432" s="30">
        <v>10</v>
      </c>
      <c r="E3432" s="31" t="s">
        <v>4427</v>
      </c>
      <c r="F3432" s="31" t="s">
        <v>4428</v>
      </c>
      <c r="G3432" s="904">
        <v>370.6</v>
      </c>
      <c r="H3432" s="32" t="s">
        <v>5</v>
      </c>
      <c r="I3432" s="320"/>
      <c r="J3432" s="159">
        <v>0</v>
      </c>
      <c r="K3432" s="58">
        <v>0</v>
      </c>
      <c r="L3432" s="199">
        <f t="shared" si="471"/>
        <v>0</v>
      </c>
      <c r="M3432" s="200">
        <f t="shared" si="472"/>
        <v>0</v>
      </c>
      <c r="O3432" s="77" t="b">
        <f t="shared" si="467"/>
        <v>0</v>
      </c>
      <c r="P3432" s="77" t="b">
        <f t="shared" si="468"/>
        <v>0</v>
      </c>
      <c r="Q3432" s="77" t="b">
        <f t="shared" si="469"/>
        <v>0</v>
      </c>
      <c r="R3432" s="77">
        <f t="shared" si="470"/>
        <v>0</v>
      </c>
      <c r="T3432" s="77">
        <v>3421</v>
      </c>
    </row>
    <row r="3433" spans="1:20" outlineLevel="1">
      <c r="A3433" s="29"/>
      <c r="B3433" s="606">
        <v>500</v>
      </c>
      <c r="C3433" s="617">
        <v>535</v>
      </c>
      <c r="D3433" s="30">
        <v>11</v>
      </c>
      <c r="E3433" s="31" t="s">
        <v>4448</v>
      </c>
      <c r="F3433" s="31" t="s">
        <v>4449</v>
      </c>
      <c r="G3433" s="904">
        <v>36.5</v>
      </c>
      <c r="H3433" s="32" t="s">
        <v>5</v>
      </c>
      <c r="I3433" s="320"/>
      <c r="J3433" s="159">
        <v>0</v>
      </c>
      <c r="K3433" s="58">
        <v>0</v>
      </c>
      <c r="L3433" s="199">
        <f t="shared" si="471"/>
        <v>0</v>
      </c>
      <c r="M3433" s="200">
        <f t="shared" si="472"/>
        <v>0</v>
      </c>
      <c r="O3433" s="77" t="b">
        <f t="shared" si="467"/>
        <v>0</v>
      </c>
      <c r="P3433" s="77" t="b">
        <f t="shared" si="468"/>
        <v>0</v>
      </c>
      <c r="Q3433" s="77" t="b">
        <f t="shared" si="469"/>
        <v>0</v>
      </c>
      <c r="R3433" s="77">
        <f t="shared" si="470"/>
        <v>0</v>
      </c>
      <c r="T3433" s="77">
        <v>3422</v>
      </c>
    </row>
    <row r="3434" spans="1:20" outlineLevel="1">
      <c r="A3434" s="29"/>
      <c r="B3434" s="606">
        <v>500</v>
      </c>
      <c r="C3434" s="617">
        <v>535</v>
      </c>
      <c r="D3434" s="30">
        <v>12</v>
      </c>
      <c r="E3434" s="31" t="s">
        <v>4450</v>
      </c>
      <c r="F3434" s="31" t="s">
        <v>4451</v>
      </c>
      <c r="G3434" s="904">
        <v>121</v>
      </c>
      <c r="H3434" s="32" t="s">
        <v>0</v>
      </c>
      <c r="I3434" s="320"/>
      <c r="J3434" s="159">
        <v>0</v>
      </c>
      <c r="K3434" s="58">
        <v>0</v>
      </c>
      <c r="L3434" s="199">
        <f t="shared" si="471"/>
        <v>0</v>
      </c>
      <c r="M3434" s="200">
        <f t="shared" si="472"/>
        <v>0</v>
      </c>
      <c r="O3434" s="77" t="b">
        <f t="shared" si="467"/>
        <v>0</v>
      </c>
      <c r="P3434" s="77" t="b">
        <f t="shared" si="468"/>
        <v>0</v>
      </c>
      <c r="Q3434" s="77" t="b">
        <f t="shared" si="469"/>
        <v>0</v>
      </c>
      <c r="R3434" s="77">
        <f t="shared" si="470"/>
        <v>0</v>
      </c>
      <c r="T3434" s="77">
        <v>3423</v>
      </c>
    </row>
    <row r="3435" spans="1:20" outlineLevel="1">
      <c r="A3435" s="29" t="s">
        <v>5251</v>
      </c>
      <c r="B3435" s="606">
        <v>500</v>
      </c>
      <c r="C3435" s="616">
        <v>535</v>
      </c>
      <c r="D3435" s="30">
        <v>13</v>
      </c>
      <c r="E3435" s="54" t="s">
        <v>5021</v>
      </c>
      <c r="F3435" s="682" t="s">
        <v>402</v>
      </c>
      <c r="G3435" s="904">
        <v>112.5</v>
      </c>
      <c r="H3435" s="32" t="s">
        <v>5</v>
      </c>
      <c r="I3435" s="320"/>
      <c r="J3435" s="159">
        <v>0</v>
      </c>
      <c r="K3435" s="58">
        <v>0</v>
      </c>
      <c r="L3435" s="199">
        <f t="shared" si="471"/>
        <v>0</v>
      </c>
      <c r="M3435" s="200">
        <f t="shared" si="472"/>
        <v>0</v>
      </c>
      <c r="O3435" s="77" t="b">
        <f t="shared" si="467"/>
        <v>0</v>
      </c>
      <c r="P3435" s="77" t="b">
        <f t="shared" si="468"/>
        <v>0</v>
      </c>
      <c r="Q3435" s="77" t="b">
        <f t="shared" si="469"/>
        <v>0</v>
      </c>
      <c r="R3435" s="77">
        <f t="shared" si="470"/>
        <v>0</v>
      </c>
      <c r="T3435" s="77">
        <v>3424</v>
      </c>
    </row>
    <row r="3436" spans="1:20" outlineLevel="1">
      <c r="A3436" s="29" t="s">
        <v>5251</v>
      </c>
      <c r="B3436" s="606">
        <v>500</v>
      </c>
      <c r="C3436" s="616">
        <v>535</v>
      </c>
      <c r="D3436" s="30">
        <v>14</v>
      </c>
      <c r="E3436" s="54" t="s">
        <v>5026</v>
      </c>
      <c r="F3436" s="682" t="s">
        <v>405</v>
      </c>
      <c r="G3436" s="904">
        <v>93.2</v>
      </c>
      <c r="H3436" s="32" t="s">
        <v>5</v>
      </c>
      <c r="I3436" s="320"/>
      <c r="J3436" s="159">
        <v>0</v>
      </c>
      <c r="K3436" s="58">
        <v>0</v>
      </c>
      <c r="L3436" s="199">
        <f t="shared" si="471"/>
        <v>0</v>
      </c>
      <c r="M3436" s="200">
        <f t="shared" si="472"/>
        <v>0</v>
      </c>
      <c r="O3436" s="77" t="b">
        <f t="shared" si="467"/>
        <v>0</v>
      </c>
      <c r="P3436" s="77" t="b">
        <f t="shared" si="468"/>
        <v>0</v>
      </c>
      <c r="Q3436" s="77" t="b">
        <f t="shared" si="469"/>
        <v>0</v>
      </c>
      <c r="R3436" s="77">
        <f t="shared" si="470"/>
        <v>0</v>
      </c>
      <c r="T3436" s="77">
        <v>3425</v>
      </c>
    </row>
    <row r="3437" spans="1:20" outlineLevel="1">
      <c r="A3437" s="29" t="s">
        <v>5251</v>
      </c>
      <c r="B3437" s="606">
        <v>500</v>
      </c>
      <c r="C3437" s="616">
        <v>535</v>
      </c>
      <c r="D3437" s="30">
        <v>15</v>
      </c>
      <c r="E3437" s="54" t="s">
        <v>4651</v>
      </c>
      <c r="F3437" s="682" t="s">
        <v>400</v>
      </c>
      <c r="G3437" s="904">
        <v>13.98</v>
      </c>
      <c r="H3437" s="32" t="s">
        <v>5</v>
      </c>
      <c r="I3437" s="320"/>
      <c r="J3437" s="159">
        <v>0</v>
      </c>
      <c r="K3437" s="58">
        <v>0</v>
      </c>
      <c r="L3437" s="199">
        <f t="shared" si="471"/>
        <v>0</v>
      </c>
      <c r="M3437" s="200">
        <f t="shared" si="472"/>
        <v>0</v>
      </c>
      <c r="O3437" s="77" t="b">
        <f t="shared" si="467"/>
        <v>0</v>
      </c>
      <c r="P3437" s="77" t="b">
        <f t="shared" si="468"/>
        <v>0</v>
      </c>
      <c r="Q3437" s="77" t="b">
        <f t="shared" si="469"/>
        <v>0</v>
      </c>
      <c r="R3437" s="77">
        <f t="shared" si="470"/>
        <v>0</v>
      </c>
      <c r="T3437" s="77">
        <v>3426</v>
      </c>
    </row>
    <row r="3438" spans="1:20" outlineLevel="1">
      <c r="A3438" s="29" t="s">
        <v>5251</v>
      </c>
      <c r="B3438" s="606">
        <v>500</v>
      </c>
      <c r="C3438" s="616">
        <v>535</v>
      </c>
      <c r="D3438" s="30">
        <v>16</v>
      </c>
      <c r="E3438" s="54" t="s">
        <v>5025</v>
      </c>
      <c r="F3438" s="682" t="s">
        <v>411</v>
      </c>
      <c r="G3438" s="904">
        <v>466</v>
      </c>
      <c r="H3438" s="32" t="s">
        <v>0</v>
      </c>
      <c r="I3438" s="320"/>
      <c r="J3438" s="159">
        <v>0</v>
      </c>
      <c r="K3438" s="58">
        <v>0</v>
      </c>
      <c r="L3438" s="199">
        <f t="shared" si="471"/>
        <v>0</v>
      </c>
      <c r="M3438" s="200">
        <f t="shared" si="472"/>
        <v>0</v>
      </c>
      <c r="O3438" s="77" t="b">
        <f t="shared" si="467"/>
        <v>0</v>
      </c>
      <c r="P3438" s="77" t="b">
        <f t="shared" si="468"/>
        <v>0</v>
      </c>
      <c r="Q3438" s="77" t="b">
        <f t="shared" si="469"/>
        <v>0</v>
      </c>
      <c r="R3438" s="77">
        <f t="shared" si="470"/>
        <v>0</v>
      </c>
      <c r="T3438" s="77">
        <v>3427</v>
      </c>
    </row>
    <row r="3439" spans="1:20" outlineLevel="1">
      <c r="A3439" s="29"/>
      <c r="B3439" s="606">
        <v>500</v>
      </c>
      <c r="C3439" s="617">
        <v>535</v>
      </c>
      <c r="D3439" s="30">
        <v>16</v>
      </c>
      <c r="E3439" s="31" t="s">
        <v>4452</v>
      </c>
      <c r="F3439" s="31" t="s">
        <v>4453</v>
      </c>
      <c r="G3439" s="904">
        <v>137.5</v>
      </c>
      <c r="H3439" s="32" t="s">
        <v>5</v>
      </c>
      <c r="I3439" s="320"/>
      <c r="J3439" s="159">
        <v>0</v>
      </c>
      <c r="K3439" s="58">
        <v>0</v>
      </c>
      <c r="L3439" s="199">
        <f t="shared" si="471"/>
        <v>0</v>
      </c>
      <c r="M3439" s="200">
        <f t="shared" si="472"/>
        <v>0</v>
      </c>
      <c r="O3439" s="77" t="b">
        <f t="shared" si="467"/>
        <v>0</v>
      </c>
      <c r="P3439" s="77" t="b">
        <f t="shared" si="468"/>
        <v>0</v>
      </c>
      <c r="Q3439" s="77" t="b">
        <f t="shared" si="469"/>
        <v>0</v>
      </c>
      <c r="R3439" s="77">
        <f t="shared" si="470"/>
        <v>0</v>
      </c>
      <c r="T3439" s="77">
        <v>3428</v>
      </c>
    </row>
    <row r="3440" spans="1:20" outlineLevel="1">
      <c r="A3440" s="29"/>
      <c r="B3440" s="606">
        <v>500</v>
      </c>
      <c r="C3440" s="617">
        <v>535</v>
      </c>
      <c r="D3440" s="30">
        <v>17</v>
      </c>
      <c r="E3440" s="31" t="s">
        <v>4454</v>
      </c>
      <c r="F3440" s="31" t="s">
        <v>4455</v>
      </c>
      <c r="G3440" s="904">
        <v>37.11</v>
      </c>
      <c r="H3440" s="32" t="s">
        <v>6</v>
      </c>
      <c r="I3440" s="320"/>
      <c r="J3440" s="159">
        <v>0</v>
      </c>
      <c r="K3440" s="58">
        <v>0</v>
      </c>
      <c r="L3440" s="199">
        <f t="shared" si="471"/>
        <v>0</v>
      </c>
      <c r="M3440" s="200">
        <f t="shared" si="472"/>
        <v>0</v>
      </c>
      <c r="O3440" s="77" t="b">
        <f t="shared" si="467"/>
        <v>0</v>
      </c>
      <c r="P3440" s="77" t="b">
        <f t="shared" si="468"/>
        <v>0</v>
      </c>
      <c r="Q3440" s="77" t="b">
        <f t="shared" si="469"/>
        <v>0</v>
      </c>
      <c r="R3440" s="77">
        <f t="shared" si="470"/>
        <v>0</v>
      </c>
      <c r="T3440" s="77">
        <v>3429</v>
      </c>
    </row>
    <row r="3441" spans="1:20" outlineLevel="1">
      <c r="A3441" s="29"/>
      <c r="B3441" s="606">
        <v>500</v>
      </c>
      <c r="C3441" s="617">
        <v>535</v>
      </c>
      <c r="D3441" s="30">
        <v>18</v>
      </c>
      <c r="E3441" s="31" t="s">
        <v>4456</v>
      </c>
      <c r="F3441" s="31" t="s">
        <v>4457</v>
      </c>
      <c r="G3441" s="904">
        <v>458</v>
      </c>
      <c r="H3441" s="32" t="s">
        <v>0</v>
      </c>
      <c r="I3441" s="320"/>
      <c r="J3441" s="159">
        <v>0</v>
      </c>
      <c r="K3441" s="58">
        <v>0</v>
      </c>
      <c r="L3441" s="199">
        <f t="shared" si="471"/>
        <v>0</v>
      </c>
      <c r="M3441" s="200">
        <f t="shared" si="472"/>
        <v>0</v>
      </c>
      <c r="O3441" s="77" t="b">
        <f t="shared" si="467"/>
        <v>0</v>
      </c>
      <c r="P3441" s="77" t="b">
        <f t="shared" si="468"/>
        <v>0</v>
      </c>
      <c r="Q3441" s="77" t="b">
        <f t="shared" si="469"/>
        <v>0</v>
      </c>
      <c r="R3441" s="77">
        <f t="shared" si="470"/>
        <v>0</v>
      </c>
      <c r="T3441" s="77">
        <v>3430</v>
      </c>
    </row>
    <row r="3442" spans="1:20" ht="15" outlineLevel="1">
      <c r="A3442" s="29"/>
      <c r="B3442" s="613"/>
      <c r="C3442" s="617"/>
      <c r="E3442" s="535" t="s">
        <v>4461</v>
      </c>
      <c r="F3442" s="535" t="s">
        <v>4458</v>
      </c>
      <c r="G3442" s="904"/>
      <c r="H3442" s="32"/>
      <c r="I3442" s="320"/>
      <c r="J3442" s="159"/>
      <c r="K3442" s="58"/>
      <c r="L3442" s="199"/>
      <c r="M3442" s="200"/>
      <c r="O3442" s="77" t="b">
        <f t="shared" si="467"/>
        <v>1</v>
      </c>
      <c r="P3442" s="77" t="b">
        <f t="shared" si="468"/>
        <v>1</v>
      </c>
      <c r="Q3442" s="77" t="b">
        <f t="shared" si="469"/>
        <v>1</v>
      </c>
      <c r="R3442" s="77">
        <f t="shared" si="470"/>
        <v>0</v>
      </c>
      <c r="T3442" s="77">
        <v>3431</v>
      </c>
    </row>
    <row r="3443" spans="1:20" ht="22.5" outlineLevel="1">
      <c r="A3443" s="29"/>
      <c r="B3443" s="606">
        <v>500</v>
      </c>
      <c r="C3443" s="617">
        <v>535</v>
      </c>
      <c r="D3443" s="30">
        <v>19</v>
      </c>
      <c r="E3443" s="31" t="s">
        <v>4442</v>
      </c>
      <c r="F3443" s="31" t="s">
        <v>4443</v>
      </c>
      <c r="G3443" s="904">
        <v>10</v>
      </c>
      <c r="H3443" s="32" t="s">
        <v>55</v>
      </c>
      <c r="I3443" s="320"/>
      <c r="J3443" s="159">
        <v>0</v>
      </c>
      <c r="K3443" s="58">
        <v>0</v>
      </c>
      <c r="L3443" s="199">
        <f t="shared" ref="L3443:L3453" si="473">J3443+K3443</f>
        <v>0</v>
      </c>
      <c r="M3443" s="200">
        <f t="shared" ref="M3443:M3453" si="474">L3443*(G3443+I3443)</f>
        <v>0</v>
      </c>
      <c r="O3443" s="77" t="b">
        <f t="shared" si="467"/>
        <v>0</v>
      </c>
      <c r="P3443" s="77" t="b">
        <f t="shared" si="468"/>
        <v>0</v>
      </c>
      <c r="Q3443" s="77" t="b">
        <f t="shared" si="469"/>
        <v>0</v>
      </c>
      <c r="R3443" s="77">
        <f t="shared" si="470"/>
        <v>0</v>
      </c>
      <c r="T3443" s="77">
        <v>3432</v>
      </c>
    </row>
    <row r="3444" spans="1:20" outlineLevel="1">
      <c r="A3444" s="29"/>
      <c r="B3444" s="606">
        <v>500</v>
      </c>
      <c r="C3444" s="617">
        <v>535</v>
      </c>
      <c r="D3444" s="30">
        <v>20</v>
      </c>
      <c r="E3444" s="31" t="s">
        <v>4459</v>
      </c>
      <c r="F3444" s="31" t="s">
        <v>4460</v>
      </c>
      <c r="G3444" s="904">
        <v>52.5</v>
      </c>
      <c r="H3444" s="32" t="s">
        <v>5</v>
      </c>
      <c r="I3444" s="320"/>
      <c r="J3444" s="159">
        <v>0</v>
      </c>
      <c r="K3444" s="58">
        <v>0</v>
      </c>
      <c r="L3444" s="199">
        <f t="shared" si="473"/>
        <v>0</v>
      </c>
      <c r="M3444" s="200">
        <f t="shared" si="474"/>
        <v>0</v>
      </c>
      <c r="O3444" s="77" t="b">
        <f t="shared" si="467"/>
        <v>0</v>
      </c>
      <c r="P3444" s="77" t="b">
        <f t="shared" si="468"/>
        <v>0</v>
      </c>
      <c r="Q3444" s="77" t="b">
        <f t="shared" si="469"/>
        <v>0</v>
      </c>
      <c r="R3444" s="77">
        <f t="shared" si="470"/>
        <v>0</v>
      </c>
      <c r="T3444" s="77">
        <v>3433</v>
      </c>
    </row>
    <row r="3445" spans="1:20" outlineLevel="1">
      <c r="A3445" s="29"/>
      <c r="B3445" s="606">
        <v>500</v>
      </c>
      <c r="C3445" s="617">
        <v>535</v>
      </c>
      <c r="D3445" s="30">
        <v>21</v>
      </c>
      <c r="E3445" s="31" t="s">
        <v>4427</v>
      </c>
      <c r="F3445" s="31" t="s">
        <v>4428</v>
      </c>
      <c r="G3445" s="904">
        <v>67.8</v>
      </c>
      <c r="H3445" s="32" t="s">
        <v>5</v>
      </c>
      <c r="I3445" s="320"/>
      <c r="J3445" s="159">
        <v>0</v>
      </c>
      <c r="K3445" s="58">
        <v>0</v>
      </c>
      <c r="L3445" s="199">
        <f t="shared" si="473"/>
        <v>0</v>
      </c>
      <c r="M3445" s="200">
        <f t="shared" si="474"/>
        <v>0</v>
      </c>
      <c r="O3445" s="77" t="b">
        <f t="shared" si="467"/>
        <v>0</v>
      </c>
      <c r="P3445" s="77" t="b">
        <f t="shared" si="468"/>
        <v>0</v>
      </c>
      <c r="Q3445" s="77" t="b">
        <f t="shared" si="469"/>
        <v>0</v>
      </c>
      <c r="R3445" s="77">
        <f t="shared" si="470"/>
        <v>0</v>
      </c>
      <c r="T3445" s="77">
        <v>3434</v>
      </c>
    </row>
    <row r="3446" spans="1:20" outlineLevel="1">
      <c r="A3446" s="29"/>
      <c r="B3446" s="606">
        <v>500</v>
      </c>
      <c r="C3446" s="617">
        <v>535</v>
      </c>
      <c r="D3446" s="30">
        <v>22</v>
      </c>
      <c r="E3446" s="31" t="s">
        <v>4446</v>
      </c>
      <c r="F3446" s="31" t="s">
        <v>4447</v>
      </c>
      <c r="G3446" s="904">
        <v>26.1</v>
      </c>
      <c r="H3446" s="32" t="s">
        <v>5</v>
      </c>
      <c r="I3446" s="320"/>
      <c r="J3446" s="159">
        <v>0</v>
      </c>
      <c r="K3446" s="58">
        <v>0</v>
      </c>
      <c r="L3446" s="199">
        <f t="shared" si="473"/>
        <v>0</v>
      </c>
      <c r="M3446" s="200">
        <f t="shared" si="474"/>
        <v>0</v>
      </c>
      <c r="O3446" s="77" t="b">
        <f t="shared" si="467"/>
        <v>0</v>
      </c>
      <c r="P3446" s="77" t="b">
        <f t="shared" si="468"/>
        <v>0</v>
      </c>
      <c r="Q3446" s="77" t="b">
        <f t="shared" si="469"/>
        <v>0</v>
      </c>
      <c r="R3446" s="77">
        <f t="shared" si="470"/>
        <v>0</v>
      </c>
      <c r="T3446" s="77">
        <v>3435</v>
      </c>
    </row>
    <row r="3447" spans="1:20" outlineLevel="1">
      <c r="A3447" s="29"/>
      <c r="B3447" s="606">
        <v>500</v>
      </c>
      <c r="C3447" s="617">
        <v>535</v>
      </c>
      <c r="D3447" s="30">
        <v>23</v>
      </c>
      <c r="E3447" s="31" t="s">
        <v>4431</v>
      </c>
      <c r="F3447" s="31" t="s">
        <v>4432</v>
      </c>
      <c r="G3447" s="904">
        <v>4.5</v>
      </c>
      <c r="H3447" s="32" t="s">
        <v>5</v>
      </c>
      <c r="I3447" s="320"/>
      <c r="J3447" s="159">
        <v>0</v>
      </c>
      <c r="K3447" s="58">
        <v>0</v>
      </c>
      <c r="L3447" s="199">
        <f t="shared" si="473"/>
        <v>0</v>
      </c>
      <c r="M3447" s="200">
        <f t="shared" si="474"/>
        <v>0</v>
      </c>
      <c r="O3447" s="77" t="b">
        <f t="shared" si="467"/>
        <v>0</v>
      </c>
      <c r="P3447" s="77" t="b">
        <f t="shared" si="468"/>
        <v>0</v>
      </c>
      <c r="Q3447" s="77" t="b">
        <f t="shared" si="469"/>
        <v>0</v>
      </c>
      <c r="R3447" s="77">
        <f t="shared" si="470"/>
        <v>0</v>
      </c>
      <c r="T3447" s="77">
        <v>3436</v>
      </c>
    </row>
    <row r="3448" spans="1:20" outlineLevel="1">
      <c r="A3448" s="29"/>
      <c r="B3448" s="606">
        <v>500</v>
      </c>
      <c r="C3448" s="617">
        <v>535</v>
      </c>
      <c r="D3448" s="30">
        <v>24</v>
      </c>
      <c r="E3448" s="31" t="s">
        <v>4433</v>
      </c>
      <c r="F3448" s="31" t="s">
        <v>4434</v>
      </c>
      <c r="G3448" s="904">
        <f>(G3449+G3451)*0.15</f>
        <v>5.3550000000000004</v>
      </c>
      <c r="H3448" s="32" t="s">
        <v>6</v>
      </c>
      <c r="I3448" s="320"/>
      <c r="J3448" s="159">
        <v>0</v>
      </c>
      <c r="K3448" s="58">
        <v>0</v>
      </c>
      <c r="L3448" s="199">
        <f t="shared" si="473"/>
        <v>0</v>
      </c>
      <c r="M3448" s="200">
        <f t="shared" si="474"/>
        <v>0</v>
      </c>
      <c r="O3448" s="77" t="b">
        <f t="shared" si="467"/>
        <v>0</v>
      </c>
      <c r="P3448" s="77" t="b">
        <f t="shared" si="468"/>
        <v>0</v>
      </c>
      <c r="Q3448" s="77" t="b">
        <f t="shared" si="469"/>
        <v>0</v>
      </c>
      <c r="R3448" s="77">
        <f t="shared" si="470"/>
        <v>0</v>
      </c>
      <c r="T3448" s="77">
        <v>3437</v>
      </c>
    </row>
    <row r="3449" spans="1:20" outlineLevel="1">
      <c r="A3449" s="29"/>
      <c r="B3449" s="606">
        <v>500</v>
      </c>
      <c r="C3449" s="617">
        <v>535</v>
      </c>
      <c r="D3449" s="30">
        <v>25</v>
      </c>
      <c r="E3449" s="31" t="s">
        <v>4448</v>
      </c>
      <c r="F3449" s="31" t="s">
        <v>4449</v>
      </c>
      <c r="G3449" s="904">
        <v>10</v>
      </c>
      <c r="H3449" s="32" t="s">
        <v>5</v>
      </c>
      <c r="I3449" s="320"/>
      <c r="J3449" s="159">
        <v>0</v>
      </c>
      <c r="K3449" s="58">
        <v>0</v>
      </c>
      <c r="L3449" s="199">
        <f t="shared" si="473"/>
        <v>0</v>
      </c>
      <c r="M3449" s="200">
        <f t="shared" si="474"/>
        <v>0</v>
      </c>
      <c r="O3449" s="77" t="b">
        <f t="shared" si="467"/>
        <v>0</v>
      </c>
      <c r="P3449" s="77" t="b">
        <f t="shared" si="468"/>
        <v>0</v>
      </c>
      <c r="Q3449" s="77" t="b">
        <f t="shared" si="469"/>
        <v>0</v>
      </c>
      <c r="R3449" s="77">
        <f t="shared" si="470"/>
        <v>0</v>
      </c>
      <c r="T3449" s="77">
        <v>3438</v>
      </c>
    </row>
    <row r="3450" spans="1:20" outlineLevel="1">
      <c r="A3450" s="29"/>
      <c r="B3450" s="606">
        <v>500</v>
      </c>
      <c r="C3450" s="617">
        <v>535</v>
      </c>
      <c r="D3450" s="30">
        <v>26</v>
      </c>
      <c r="E3450" s="31" t="s">
        <v>4450</v>
      </c>
      <c r="F3450" s="31" t="s">
        <v>4451</v>
      </c>
      <c r="G3450" s="904">
        <v>49</v>
      </c>
      <c r="H3450" s="32" t="s">
        <v>0</v>
      </c>
      <c r="I3450" s="320"/>
      <c r="J3450" s="159">
        <v>0</v>
      </c>
      <c r="K3450" s="58">
        <v>0</v>
      </c>
      <c r="L3450" s="199">
        <f t="shared" si="473"/>
        <v>0</v>
      </c>
      <c r="M3450" s="200">
        <f t="shared" si="474"/>
        <v>0</v>
      </c>
      <c r="O3450" s="77" t="b">
        <f t="shared" si="467"/>
        <v>0</v>
      </c>
      <c r="P3450" s="77" t="b">
        <f t="shared" si="468"/>
        <v>0</v>
      </c>
      <c r="Q3450" s="77" t="b">
        <f t="shared" si="469"/>
        <v>0</v>
      </c>
      <c r="R3450" s="77">
        <f t="shared" si="470"/>
        <v>0</v>
      </c>
      <c r="T3450" s="77">
        <v>3439</v>
      </c>
    </row>
    <row r="3451" spans="1:20" outlineLevel="1">
      <c r="A3451" s="29"/>
      <c r="B3451" s="606">
        <v>500</v>
      </c>
      <c r="C3451" s="617">
        <v>535</v>
      </c>
      <c r="D3451" s="30">
        <v>27</v>
      </c>
      <c r="E3451" s="31" t="s">
        <v>4452</v>
      </c>
      <c r="F3451" s="31" t="s">
        <v>4453</v>
      </c>
      <c r="G3451" s="904">
        <v>25.7</v>
      </c>
      <c r="H3451" s="32" t="s">
        <v>5</v>
      </c>
      <c r="I3451" s="320"/>
      <c r="J3451" s="159">
        <v>0</v>
      </c>
      <c r="K3451" s="58">
        <v>0</v>
      </c>
      <c r="L3451" s="199">
        <f t="shared" si="473"/>
        <v>0</v>
      </c>
      <c r="M3451" s="200">
        <f t="shared" si="474"/>
        <v>0</v>
      </c>
      <c r="O3451" s="77" t="b">
        <f t="shared" si="467"/>
        <v>0</v>
      </c>
      <c r="P3451" s="77" t="b">
        <f t="shared" si="468"/>
        <v>0</v>
      </c>
      <c r="Q3451" s="77" t="b">
        <f t="shared" si="469"/>
        <v>0</v>
      </c>
      <c r="R3451" s="77">
        <f t="shared" si="470"/>
        <v>0</v>
      </c>
      <c r="T3451" s="77">
        <v>3440</v>
      </c>
    </row>
    <row r="3452" spans="1:20" outlineLevel="1">
      <c r="A3452" s="29"/>
      <c r="B3452" s="606">
        <v>500</v>
      </c>
      <c r="C3452" s="617">
        <v>535</v>
      </c>
      <c r="D3452" s="30">
        <v>28</v>
      </c>
      <c r="E3452" s="31" t="s">
        <v>4454</v>
      </c>
      <c r="F3452" s="31" t="s">
        <v>4455</v>
      </c>
      <c r="G3452" s="904">
        <v>5.94</v>
      </c>
      <c r="H3452" s="32" t="s">
        <v>6</v>
      </c>
      <c r="I3452" s="320"/>
      <c r="J3452" s="159">
        <v>0</v>
      </c>
      <c r="K3452" s="58">
        <v>0</v>
      </c>
      <c r="L3452" s="199">
        <f t="shared" si="473"/>
        <v>0</v>
      </c>
      <c r="M3452" s="200">
        <f t="shared" si="474"/>
        <v>0</v>
      </c>
      <c r="O3452" s="77" t="b">
        <f t="shared" si="467"/>
        <v>0</v>
      </c>
      <c r="P3452" s="77" t="b">
        <f t="shared" si="468"/>
        <v>0</v>
      </c>
      <c r="Q3452" s="77" t="b">
        <f t="shared" si="469"/>
        <v>0</v>
      </c>
      <c r="R3452" s="77">
        <f t="shared" si="470"/>
        <v>0</v>
      </c>
      <c r="T3452" s="77">
        <v>3441</v>
      </c>
    </row>
    <row r="3453" spans="1:20" outlineLevel="1">
      <c r="A3453" s="29"/>
      <c r="B3453" s="606">
        <v>500</v>
      </c>
      <c r="C3453" s="617">
        <v>535</v>
      </c>
      <c r="D3453" s="30">
        <v>29</v>
      </c>
      <c r="E3453" s="31" t="s">
        <v>4456</v>
      </c>
      <c r="F3453" s="31" t="s">
        <v>4457</v>
      </c>
      <c r="G3453" s="904">
        <v>102.5</v>
      </c>
      <c r="H3453" s="32" t="s">
        <v>0</v>
      </c>
      <c r="I3453" s="320"/>
      <c r="J3453" s="159">
        <v>0</v>
      </c>
      <c r="K3453" s="58">
        <v>0</v>
      </c>
      <c r="L3453" s="199">
        <f t="shared" si="473"/>
        <v>0</v>
      </c>
      <c r="M3453" s="200">
        <f t="shared" si="474"/>
        <v>0</v>
      </c>
      <c r="O3453" s="77" t="b">
        <f t="shared" si="467"/>
        <v>0</v>
      </c>
      <c r="P3453" s="77" t="b">
        <f t="shared" si="468"/>
        <v>0</v>
      </c>
      <c r="Q3453" s="77" t="b">
        <f t="shared" si="469"/>
        <v>0</v>
      </c>
      <c r="R3453" s="77">
        <f t="shared" si="470"/>
        <v>0</v>
      </c>
      <c r="T3453" s="77">
        <v>3442</v>
      </c>
    </row>
    <row r="3454" spans="1:20" outlineLevel="1">
      <c r="A3454" s="29"/>
      <c r="B3454" s="606">
        <v>500</v>
      </c>
      <c r="C3454" s="617">
        <v>535</v>
      </c>
      <c r="E3454" s="31" t="s">
        <v>4467</v>
      </c>
      <c r="F3454" s="31" t="s">
        <v>4466</v>
      </c>
      <c r="G3454" s="904"/>
      <c r="H3454" s="32"/>
      <c r="I3454" s="320"/>
      <c r="J3454" s="159"/>
      <c r="K3454" s="58"/>
      <c r="L3454" s="199"/>
      <c r="M3454" s="200"/>
      <c r="O3454" s="77" t="b">
        <f t="shared" si="467"/>
        <v>1</v>
      </c>
      <c r="P3454" s="77" t="b">
        <f t="shared" si="468"/>
        <v>1</v>
      </c>
      <c r="Q3454" s="77" t="b">
        <f t="shared" si="469"/>
        <v>1</v>
      </c>
      <c r="R3454" s="77">
        <f t="shared" si="470"/>
        <v>0</v>
      </c>
      <c r="T3454" s="77">
        <v>3443</v>
      </c>
    </row>
    <row r="3455" spans="1:20" ht="45" outlineLevel="1">
      <c r="A3455" s="29"/>
      <c r="B3455" s="606">
        <v>500</v>
      </c>
      <c r="C3455" s="617">
        <v>535</v>
      </c>
      <c r="D3455" s="30">
        <v>30</v>
      </c>
      <c r="E3455" s="42" t="s">
        <v>1746</v>
      </c>
      <c r="F3455" s="42" t="s">
        <v>1747</v>
      </c>
      <c r="G3455" s="904">
        <v>390</v>
      </c>
      <c r="H3455" s="32" t="s">
        <v>0</v>
      </c>
      <c r="I3455" s="320"/>
      <c r="J3455" s="159">
        <v>0</v>
      </c>
      <c r="K3455" s="58">
        <v>0</v>
      </c>
      <c r="L3455" s="199">
        <f>J3455+K3455</f>
        <v>0</v>
      </c>
      <c r="M3455" s="200">
        <f>L3455*(G3455+I3455)</f>
        <v>0</v>
      </c>
      <c r="O3455" s="77" t="b">
        <f t="shared" si="467"/>
        <v>0</v>
      </c>
      <c r="P3455" s="77" t="b">
        <f t="shared" si="468"/>
        <v>0</v>
      </c>
      <c r="Q3455" s="77" t="b">
        <f t="shared" si="469"/>
        <v>0</v>
      </c>
      <c r="R3455" s="77">
        <f t="shared" si="470"/>
        <v>0</v>
      </c>
      <c r="T3455" s="77">
        <v>3444</v>
      </c>
    </row>
    <row r="3456" spans="1:20" ht="45" outlineLevel="1">
      <c r="A3456" s="29"/>
      <c r="B3456" s="606">
        <v>500</v>
      </c>
      <c r="C3456" s="617">
        <v>535</v>
      </c>
      <c r="E3456" s="31" t="s">
        <v>1764</v>
      </c>
      <c r="F3456" s="31" t="s">
        <v>1765</v>
      </c>
      <c r="G3456" s="904"/>
      <c r="H3456" s="32"/>
      <c r="I3456" s="320"/>
      <c r="J3456" s="159"/>
      <c r="K3456" s="58"/>
      <c r="L3456" s="199"/>
      <c r="M3456" s="200"/>
      <c r="O3456" s="77" t="b">
        <f t="shared" si="467"/>
        <v>1</v>
      </c>
      <c r="P3456" s="77" t="b">
        <f t="shared" si="468"/>
        <v>1</v>
      </c>
      <c r="Q3456" s="77" t="b">
        <f t="shared" si="469"/>
        <v>1</v>
      </c>
      <c r="R3456" s="77">
        <f t="shared" si="470"/>
        <v>0</v>
      </c>
      <c r="T3456" s="77">
        <v>3445</v>
      </c>
    </row>
    <row r="3457" spans="1:20" outlineLevel="1">
      <c r="A3457" s="29"/>
      <c r="B3457" s="606">
        <v>500</v>
      </c>
      <c r="C3457" s="617">
        <v>535</v>
      </c>
      <c r="D3457" s="30">
        <v>31</v>
      </c>
      <c r="E3457" s="31" t="s">
        <v>4583</v>
      </c>
      <c r="F3457" s="31" t="s">
        <v>4584</v>
      </c>
      <c r="G3457" s="904">
        <v>1</v>
      </c>
      <c r="H3457" s="32" t="s">
        <v>3551</v>
      </c>
      <c r="I3457" s="320"/>
      <c r="J3457" s="159">
        <v>0</v>
      </c>
      <c r="K3457" s="58">
        <v>0</v>
      </c>
      <c r="L3457" s="199">
        <f t="shared" ref="L3457:L3464" si="475">J3457+K3457</f>
        <v>0</v>
      </c>
      <c r="M3457" s="200">
        <f t="shared" ref="M3457:M3464" si="476">L3457*(G3457+I3457)</f>
        <v>0</v>
      </c>
      <c r="O3457" s="77" t="b">
        <f t="shared" si="467"/>
        <v>0</v>
      </c>
      <c r="P3457" s="77" t="b">
        <f t="shared" si="468"/>
        <v>0</v>
      </c>
      <c r="Q3457" s="77" t="b">
        <f t="shared" si="469"/>
        <v>0</v>
      </c>
      <c r="R3457" s="77">
        <f t="shared" si="470"/>
        <v>0</v>
      </c>
      <c r="T3457" s="77">
        <v>3446</v>
      </c>
    </row>
    <row r="3458" spans="1:20" ht="45" outlineLevel="1">
      <c r="A3458" s="29"/>
      <c r="B3458" s="606">
        <v>500</v>
      </c>
      <c r="C3458" s="617">
        <v>535</v>
      </c>
      <c r="D3458" s="30">
        <v>32</v>
      </c>
      <c r="E3458" s="42" t="s">
        <v>1932</v>
      </c>
      <c r="F3458" s="31" t="s">
        <v>1933</v>
      </c>
      <c r="G3458" s="904">
        <v>110</v>
      </c>
      <c r="H3458" s="32" t="s">
        <v>0</v>
      </c>
      <c r="I3458" s="320"/>
      <c r="J3458" s="159">
        <v>0</v>
      </c>
      <c r="K3458" s="58">
        <v>0</v>
      </c>
      <c r="L3458" s="199">
        <f t="shared" si="475"/>
        <v>0</v>
      </c>
      <c r="M3458" s="200">
        <f t="shared" si="476"/>
        <v>0</v>
      </c>
      <c r="O3458" s="77" t="b">
        <f t="shared" si="467"/>
        <v>0</v>
      </c>
      <c r="P3458" s="77" t="b">
        <f t="shared" si="468"/>
        <v>0</v>
      </c>
      <c r="Q3458" s="77" t="b">
        <f t="shared" si="469"/>
        <v>0</v>
      </c>
      <c r="R3458" s="77">
        <f t="shared" si="470"/>
        <v>0</v>
      </c>
      <c r="T3458" s="77">
        <v>3447</v>
      </c>
    </row>
    <row r="3459" spans="1:20" ht="22.5" outlineLevel="1">
      <c r="A3459" s="29"/>
      <c r="B3459" s="606">
        <v>500</v>
      </c>
      <c r="C3459" s="617">
        <v>535</v>
      </c>
      <c r="D3459" s="30">
        <v>33</v>
      </c>
      <c r="E3459" s="42" t="s">
        <v>1936</v>
      </c>
      <c r="F3459" s="31" t="s">
        <v>1937</v>
      </c>
      <c r="G3459" s="904">
        <v>110</v>
      </c>
      <c r="H3459" s="32" t="s">
        <v>0</v>
      </c>
      <c r="I3459" s="320"/>
      <c r="J3459" s="159">
        <v>0</v>
      </c>
      <c r="K3459" s="58">
        <v>0</v>
      </c>
      <c r="L3459" s="199">
        <f t="shared" si="475"/>
        <v>0</v>
      </c>
      <c r="M3459" s="200">
        <f t="shared" si="476"/>
        <v>0</v>
      </c>
      <c r="O3459" s="77" t="b">
        <f t="shared" si="467"/>
        <v>0</v>
      </c>
      <c r="P3459" s="77" t="b">
        <f t="shared" si="468"/>
        <v>0</v>
      </c>
      <c r="Q3459" s="77" t="b">
        <f t="shared" si="469"/>
        <v>0</v>
      </c>
      <c r="R3459" s="77">
        <f t="shared" si="470"/>
        <v>0</v>
      </c>
      <c r="T3459" s="77">
        <v>3448</v>
      </c>
    </row>
    <row r="3460" spans="1:20" ht="22.5" outlineLevel="1">
      <c r="A3460" s="29"/>
      <c r="B3460" s="606">
        <v>500</v>
      </c>
      <c r="C3460" s="617">
        <v>535</v>
      </c>
      <c r="D3460" s="30">
        <v>34</v>
      </c>
      <c r="E3460" s="42" t="s">
        <v>1938</v>
      </c>
      <c r="F3460" s="31" t="s">
        <v>4470</v>
      </c>
      <c r="G3460" s="904">
        <v>110</v>
      </c>
      <c r="H3460" s="32" t="s">
        <v>0</v>
      </c>
      <c r="I3460" s="320"/>
      <c r="J3460" s="159">
        <v>0</v>
      </c>
      <c r="K3460" s="58">
        <v>0</v>
      </c>
      <c r="L3460" s="199">
        <f t="shared" si="475"/>
        <v>0</v>
      </c>
      <c r="M3460" s="200">
        <f t="shared" si="476"/>
        <v>0</v>
      </c>
      <c r="O3460" s="77" t="b">
        <f t="shared" si="467"/>
        <v>0</v>
      </c>
      <c r="P3460" s="77" t="b">
        <f t="shared" si="468"/>
        <v>0</v>
      </c>
      <c r="Q3460" s="77" t="b">
        <f t="shared" si="469"/>
        <v>0</v>
      </c>
      <c r="R3460" s="77">
        <f t="shared" si="470"/>
        <v>0</v>
      </c>
      <c r="T3460" s="77">
        <v>3449</v>
      </c>
    </row>
    <row r="3461" spans="1:20" outlineLevel="1">
      <c r="A3461" s="29"/>
      <c r="B3461" s="606">
        <v>500</v>
      </c>
      <c r="C3461" s="617">
        <v>535</v>
      </c>
      <c r="D3461" s="30">
        <v>35</v>
      </c>
      <c r="E3461" s="42" t="s">
        <v>4585</v>
      </c>
      <c r="F3461" s="31" t="s">
        <v>4586</v>
      </c>
      <c r="G3461" s="904">
        <v>98.4</v>
      </c>
      <c r="H3461" s="32" t="s">
        <v>0</v>
      </c>
      <c r="I3461" s="320"/>
      <c r="J3461" s="159">
        <v>0</v>
      </c>
      <c r="K3461" s="58">
        <v>0</v>
      </c>
      <c r="L3461" s="199">
        <f t="shared" si="475"/>
        <v>0</v>
      </c>
      <c r="M3461" s="200">
        <f t="shared" si="476"/>
        <v>0</v>
      </c>
      <c r="O3461" s="77" t="b">
        <f t="shared" si="467"/>
        <v>0</v>
      </c>
      <c r="P3461" s="77" t="b">
        <f t="shared" si="468"/>
        <v>0</v>
      </c>
      <c r="Q3461" s="77" t="b">
        <f t="shared" si="469"/>
        <v>0</v>
      </c>
      <c r="R3461" s="77">
        <f t="shared" si="470"/>
        <v>0</v>
      </c>
      <c r="T3461" s="77">
        <v>3450</v>
      </c>
    </row>
    <row r="3462" spans="1:20" ht="22.5" outlineLevel="1">
      <c r="A3462" s="29"/>
      <c r="B3462" s="606">
        <v>500</v>
      </c>
      <c r="C3462" s="617">
        <v>535</v>
      </c>
      <c r="D3462" s="30">
        <v>36</v>
      </c>
      <c r="E3462" s="31" t="s">
        <v>4471</v>
      </c>
      <c r="F3462" s="31" t="s">
        <v>4472</v>
      </c>
      <c r="G3462" s="904">
        <v>1</v>
      </c>
      <c r="H3462" s="32" t="s">
        <v>4475</v>
      </c>
      <c r="I3462" s="320"/>
      <c r="J3462" s="159">
        <v>0</v>
      </c>
      <c r="K3462" s="58">
        <v>0</v>
      </c>
      <c r="L3462" s="199">
        <f t="shared" si="475"/>
        <v>0</v>
      </c>
      <c r="M3462" s="200">
        <f t="shared" si="476"/>
        <v>0</v>
      </c>
      <c r="O3462" s="77" t="b">
        <f t="shared" si="467"/>
        <v>0</v>
      </c>
      <c r="P3462" s="77" t="b">
        <f t="shared" si="468"/>
        <v>0</v>
      </c>
      <c r="Q3462" s="77" t="b">
        <f t="shared" si="469"/>
        <v>0</v>
      </c>
      <c r="R3462" s="77">
        <f t="shared" si="470"/>
        <v>0</v>
      </c>
      <c r="T3462" s="77">
        <v>3451</v>
      </c>
    </row>
    <row r="3463" spans="1:20" ht="33.75" outlineLevel="1">
      <c r="A3463" s="29"/>
      <c r="B3463" s="606">
        <v>500</v>
      </c>
      <c r="C3463" s="617">
        <v>535</v>
      </c>
      <c r="D3463" s="30">
        <v>37</v>
      </c>
      <c r="E3463" s="682" t="s">
        <v>545</v>
      </c>
      <c r="F3463" s="682" t="s">
        <v>4587</v>
      </c>
      <c r="G3463" s="904">
        <v>1</v>
      </c>
      <c r="H3463" s="32" t="s">
        <v>3551</v>
      </c>
      <c r="I3463" s="320"/>
      <c r="J3463" s="159">
        <v>0</v>
      </c>
      <c r="K3463" s="58">
        <v>0</v>
      </c>
      <c r="L3463" s="199">
        <f t="shared" si="475"/>
        <v>0</v>
      </c>
      <c r="M3463" s="200">
        <f t="shared" si="476"/>
        <v>0</v>
      </c>
      <c r="O3463" s="77" t="b">
        <f t="shared" si="467"/>
        <v>0</v>
      </c>
      <c r="P3463" s="77" t="b">
        <f t="shared" si="468"/>
        <v>0</v>
      </c>
      <c r="Q3463" s="77" t="b">
        <f t="shared" si="469"/>
        <v>0</v>
      </c>
      <c r="R3463" s="77">
        <f t="shared" si="470"/>
        <v>0</v>
      </c>
      <c r="T3463" s="77">
        <v>3452</v>
      </c>
    </row>
    <row r="3464" spans="1:20" ht="22.5" outlineLevel="1">
      <c r="A3464" s="29"/>
      <c r="B3464" s="606">
        <v>500</v>
      </c>
      <c r="C3464" s="617">
        <v>535</v>
      </c>
      <c r="D3464" s="30">
        <v>38</v>
      </c>
      <c r="E3464" s="42" t="s">
        <v>4473</v>
      </c>
      <c r="F3464" s="42" t="s">
        <v>4474</v>
      </c>
      <c r="G3464" s="904">
        <v>1</v>
      </c>
      <c r="H3464" s="32" t="s">
        <v>4475</v>
      </c>
      <c r="I3464" s="320"/>
      <c r="J3464" s="159">
        <v>0</v>
      </c>
      <c r="K3464" s="58">
        <v>0</v>
      </c>
      <c r="L3464" s="199">
        <f t="shared" si="475"/>
        <v>0</v>
      </c>
      <c r="M3464" s="200">
        <f t="shared" si="476"/>
        <v>0</v>
      </c>
      <c r="O3464" s="77" t="b">
        <f t="shared" si="467"/>
        <v>0</v>
      </c>
      <c r="P3464" s="77" t="b">
        <f t="shared" si="468"/>
        <v>0</v>
      </c>
      <c r="Q3464" s="77" t="b">
        <f t="shared" si="469"/>
        <v>0</v>
      </c>
      <c r="R3464" s="77">
        <f t="shared" si="470"/>
        <v>0</v>
      </c>
      <c r="T3464" s="77">
        <v>3453</v>
      </c>
    </row>
    <row r="3465" spans="1:20" ht="15" outlineLevel="1">
      <c r="A3465" s="29"/>
      <c r="B3465" s="606">
        <v>500</v>
      </c>
      <c r="C3465" s="617">
        <v>535</v>
      </c>
      <c r="E3465" s="535" t="s">
        <v>4468</v>
      </c>
      <c r="F3465" s="535" t="s">
        <v>4469</v>
      </c>
      <c r="G3465" s="904"/>
      <c r="H3465" s="32"/>
      <c r="I3465" s="320"/>
      <c r="J3465" s="159"/>
      <c r="K3465" s="58"/>
      <c r="L3465" s="199"/>
      <c r="M3465" s="200"/>
      <c r="O3465" s="77" t="b">
        <f t="shared" si="467"/>
        <v>1</v>
      </c>
      <c r="P3465" s="77" t="b">
        <f t="shared" si="468"/>
        <v>1</v>
      </c>
      <c r="Q3465" s="77" t="b">
        <f t="shared" si="469"/>
        <v>1</v>
      </c>
      <c r="R3465" s="77">
        <f t="shared" si="470"/>
        <v>0</v>
      </c>
      <c r="T3465" s="77">
        <v>3454</v>
      </c>
    </row>
    <row r="3466" spans="1:20" outlineLevel="1">
      <c r="A3466" s="29"/>
      <c r="B3466" s="606">
        <v>500</v>
      </c>
      <c r="C3466" s="617">
        <v>535</v>
      </c>
      <c r="D3466" s="30">
        <v>39</v>
      </c>
      <c r="E3466" s="31" t="s">
        <v>4462</v>
      </c>
      <c r="F3466" s="31" t="s">
        <v>4426</v>
      </c>
      <c r="G3466" s="904">
        <v>425</v>
      </c>
      <c r="H3466" s="32" t="s">
        <v>5</v>
      </c>
      <c r="I3466" s="320"/>
      <c r="J3466" s="159">
        <v>0</v>
      </c>
      <c r="K3466" s="58">
        <v>0</v>
      </c>
      <c r="L3466" s="199">
        <f t="shared" ref="L3466:L3476" si="477">J3466+K3466</f>
        <v>0</v>
      </c>
      <c r="M3466" s="200">
        <f t="shared" ref="M3466:M3476" si="478">L3466*(G3466+I3466)</f>
        <v>0</v>
      </c>
      <c r="O3466" s="77" t="b">
        <f t="shared" si="467"/>
        <v>0</v>
      </c>
      <c r="P3466" s="77" t="b">
        <f t="shared" si="468"/>
        <v>0</v>
      </c>
      <c r="Q3466" s="77" t="b">
        <f t="shared" si="469"/>
        <v>0</v>
      </c>
      <c r="R3466" s="77">
        <f t="shared" si="470"/>
        <v>0</v>
      </c>
      <c r="T3466" s="77">
        <v>3455</v>
      </c>
    </row>
    <row r="3467" spans="1:20" outlineLevel="1">
      <c r="A3467" s="29"/>
      <c r="B3467" s="606">
        <v>500</v>
      </c>
      <c r="C3467" s="617">
        <v>535</v>
      </c>
      <c r="D3467" s="30">
        <v>40</v>
      </c>
      <c r="E3467" s="31" t="s">
        <v>4427</v>
      </c>
      <c r="F3467" s="31" t="s">
        <v>4428</v>
      </c>
      <c r="G3467" s="904">
        <v>552</v>
      </c>
      <c r="H3467" s="32" t="s">
        <v>5</v>
      </c>
      <c r="I3467" s="320"/>
      <c r="J3467" s="159">
        <v>0</v>
      </c>
      <c r="K3467" s="58">
        <v>0</v>
      </c>
      <c r="L3467" s="199">
        <f t="shared" si="477"/>
        <v>0</v>
      </c>
      <c r="M3467" s="200">
        <f t="shared" si="478"/>
        <v>0</v>
      </c>
      <c r="O3467" s="77" t="b">
        <f t="shared" si="467"/>
        <v>0</v>
      </c>
      <c r="P3467" s="77" t="b">
        <f t="shared" si="468"/>
        <v>0</v>
      </c>
      <c r="Q3467" s="77" t="b">
        <f t="shared" si="469"/>
        <v>0</v>
      </c>
      <c r="R3467" s="77">
        <f t="shared" si="470"/>
        <v>0</v>
      </c>
      <c r="T3467" s="77">
        <v>3456</v>
      </c>
    </row>
    <row r="3468" spans="1:20" outlineLevel="1">
      <c r="A3468" s="29"/>
      <c r="B3468" s="606">
        <v>500</v>
      </c>
      <c r="C3468" s="617">
        <v>535</v>
      </c>
      <c r="D3468" s="30">
        <v>41</v>
      </c>
      <c r="E3468" s="31" t="s">
        <v>4446</v>
      </c>
      <c r="F3468" s="31" t="s">
        <v>4447</v>
      </c>
      <c r="G3468" s="904">
        <v>30</v>
      </c>
      <c r="H3468" s="32" t="s">
        <v>5</v>
      </c>
      <c r="I3468" s="320"/>
      <c r="J3468" s="159">
        <v>0</v>
      </c>
      <c r="K3468" s="58">
        <v>0</v>
      </c>
      <c r="L3468" s="199">
        <f t="shared" si="477"/>
        <v>0</v>
      </c>
      <c r="M3468" s="200">
        <f t="shared" si="478"/>
        <v>0</v>
      </c>
      <c r="O3468" s="77" t="b">
        <f t="shared" si="467"/>
        <v>0</v>
      </c>
      <c r="P3468" s="77" t="b">
        <f t="shared" si="468"/>
        <v>0</v>
      </c>
      <c r="Q3468" s="77" t="b">
        <f t="shared" si="469"/>
        <v>0</v>
      </c>
      <c r="R3468" s="77">
        <f t="shared" si="470"/>
        <v>0</v>
      </c>
      <c r="T3468" s="77">
        <v>3457</v>
      </c>
    </row>
    <row r="3469" spans="1:20" outlineLevel="1">
      <c r="A3469" s="29"/>
      <c r="B3469" s="606">
        <v>500</v>
      </c>
      <c r="C3469" s="617">
        <v>535</v>
      </c>
      <c r="D3469" s="30">
        <v>42</v>
      </c>
      <c r="E3469" s="31" t="s">
        <v>4431</v>
      </c>
      <c r="F3469" s="31" t="s">
        <v>4432</v>
      </c>
      <c r="G3469" s="904">
        <v>5</v>
      </c>
      <c r="H3469" s="32" t="s">
        <v>5</v>
      </c>
      <c r="I3469" s="320"/>
      <c r="J3469" s="159">
        <v>0</v>
      </c>
      <c r="K3469" s="58">
        <v>0</v>
      </c>
      <c r="L3469" s="199">
        <f t="shared" si="477"/>
        <v>0</v>
      </c>
      <c r="M3469" s="200">
        <f t="shared" si="478"/>
        <v>0</v>
      </c>
      <c r="O3469" s="77" t="b">
        <f t="shared" si="467"/>
        <v>0</v>
      </c>
      <c r="P3469" s="77" t="b">
        <f t="shared" si="468"/>
        <v>0</v>
      </c>
      <c r="Q3469" s="77" t="b">
        <f t="shared" si="469"/>
        <v>0</v>
      </c>
      <c r="R3469" s="77">
        <f t="shared" si="470"/>
        <v>0</v>
      </c>
      <c r="T3469" s="77">
        <v>3458</v>
      </c>
    </row>
    <row r="3470" spans="1:20" outlineLevel="1">
      <c r="A3470" s="29"/>
      <c r="B3470" s="606">
        <v>500</v>
      </c>
      <c r="C3470" s="617">
        <v>535</v>
      </c>
      <c r="D3470" s="30">
        <v>43</v>
      </c>
      <c r="E3470" s="31" t="s">
        <v>4433</v>
      </c>
      <c r="F3470" s="31" t="s">
        <v>4434</v>
      </c>
      <c r="G3470" s="904">
        <f>+G3472*0.15</f>
        <v>39</v>
      </c>
      <c r="H3470" s="32" t="s">
        <v>6</v>
      </c>
      <c r="I3470" s="320"/>
      <c r="J3470" s="159">
        <v>0</v>
      </c>
      <c r="K3470" s="58">
        <v>0</v>
      </c>
      <c r="L3470" s="199">
        <f t="shared" si="477"/>
        <v>0</v>
      </c>
      <c r="M3470" s="200">
        <f t="shared" si="478"/>
        <v>0</v>
      </c>
      <c r="O3470" s="77" t="b">
        <f t="shared" si="467"/>
        <v>0</v>
      </c>
      <c r="P3470" s="77" t="b">
        <f t="shared" si="468"/>
        <v>0</v>
      </c>
      <c r="Q3470" s="77" t="b">
        <f t="shared" si="469"/>
        <v>0</v>
      </c>
      <c r="R3470" s="77">
        <f t="shared" si="470"/>
        <v>0</v>
      </c>
      <c r="T3470" s="77">
        <v>3459</v>
      </c>
    </row>
    <row r="3471" spans="1:20" outlineLevel="1">
      <c r="A3471" s="29"/>
      <c r="B3471" s="606">
        <v>500</v>
      </c>
      <c r="C3471" s="617">
        <v>535</v>
      </c>
      <c r="D3471" s="30">
        <v>44</v>
      </c>
      <c r="E3471" s="31" t="s">
        <v>1984</v>
      </c>
      <c r="F3471" s="31" t="s">
        <v>1985</v>
      </c>
      <c r="G3471" s="904">
        <v>149</v>
      </c>
      <c r="H3471" s="32" t="s">
        <v>5</v>
      </c>
      <c r="I3471" s="320"/>
      <c r="J3471" s="159">
        <v>0</v>
      </c>
      <c r="K3471" s="58">
        <v>0</v>
      </c>
      <c r="L3471" s="199">
        <f t="shared" si="477"/>
        <v>0</v>
      </c>
      <c r="M3471" s="200">
        <f t="shared" si="478"/>
        <v>0</v>
      </c>
      <c r="O3471" s="77" t="b">
        <f t="shared" si="467"/>
        <v>0</v>
      </c>
      <c r="P3471" s="77" t="b">
        <f t="shared" si="468"/>
        <v>0</v>
      </c>
      <c r="Q3471" s="77" t="b">
        <f t="shared" si="469"/>
        <v>0</v>
      </c>
      <c r="R3471" s="77">
        <f t="shared" si="470"/>
        <v>0</v>
      </c>
      <c r="T3471" s="77">
        <v>3460</v>
      </c>
    </row>
    <row r="3472" spans="1:20" outlineLevel="1">
      <c r="A3472" s="29"/>
      <c r="B3472" s="606">
        <v>500</v>
      </c>
      <c r="C3472" s="617">
        <v>535</v>
      </c>
      <c r="D3472" s="30">
        <v>45</v>
      </c>
      <c r="E3472" s="31" t="s">
        <v>4463</v>
      </c>
      <c r="F3472" s="31" t="s">
        <v>4464</v>
      </c>
      <c r="G3472" s="904">
        <v>260</v>
      </c>
      <c r="H3472" s="32" t="s">
        <v>5</v>
      </c>
      <c r="I3472" s="320"/>
      <c r="J3472" s="159">
        <v>0</v>
      </c>
      <c r="K3472" s="58">
        <v>0</v>
      </c>
      <c r="L3472" s="199">
        <f t="shared" si="477"/>
        <v>0</v>
      </c>
      <c r="M3472" s="200">
        <f t="shared" si="478"/>
        <v>0</v>
      </c>
      <c r="O3472" s="77" t="b">
        <f t="shared" si="467"/>
        <v>0</v>
      </c>
      <c r="P3472" s="77" t="b">
        <f t="shared" si="468"/>
        <v>0</v>
      </c>
      <c r="Q3472" s="77" t="b">
        <f t="shared" si="469"/>
        <v>0</v>
      </c>
      <c r="R3472" s="77">
        <f t="shared" si="470"/>
        <v>0</v>
      </c>
      <c r="T3472" s="77">
        <v>3461</v>
      </c>
    </row>
    <row r="3473" spans="1:20" s="16" customFormat="1" ht="22.5" outlineLevel="1">
      <c r="A3473" s="29"/>
      <c r="B3473" s="606">
        <v>500</v>
      </c>
      <c r="C3473" s="617">
        <v>535</v>
      </c>
      <c r="D3473" s="30">
        <v>46</v>
      </c>
      <c r="E3473" s="56" t="s">
        <v>4687</v>
      </c>
      <c r="F3473" s="56" t="s">
        <v>4686</v>
      </c>
      <c r="G3473" s="904">
        <v>40</v>
      </c>
      <c r="H3473" s="32" t="s">
        <v>5</v>
      </c>
      <c r="I3473" s="320"/>
      <c r="J3473" s="159">
        <v>0</v>
      </c>
      <c r="K3473" s="58">
        <v>0</v>
      </c>
      <c r="L3473" s="199">
        <f t="shared" si="477"/>
        <v>0</v>
      </c>
      <c r="M3473" s="200">
        <f t="shared" si="478"/>
        <v>0</v>
      </c>
      <c r="O3473" s="77" t="b">
        <f t="shared" si="467"/>
        <v>0</v>
      </c>
      <c r="P3473" s="77" t="b">
        <f t="shared" si="468"/>
        <v>0</v>
      </c>
      <c r="Q3473" s="77" t="b">
        <f t="shared" si="469"/>
        <v>0</v>
      </c>
      <c r="R3473" s="77">
        <f t="shared" si="470"/>
        <v>0</v>
      </c>
      <c r="T3473" s="77">
        <v>3462</v>
      </c>
    </row>
    <row r="3474" spans="1:20" s="16" customFormat="1" ht="33.75" outlineLevel="1">
      <c r="A3474" s="29" t="s">
        <v>5251</v>
      </c>
      <c r="B3474" s="606">
        <v>500</v>
      </c>
      <c r="C3474" s="616">
        <v>535</v>
      </c>
      <c r="D3474" s="30">
        <v>47</v>
      </c>
      <c r="E3474" s="682" t="s">
        <v>5254</v>
      </c>
      <c r="F3474" s="682" t="s">
        <v>5255</v>
      </c>
      <c r="G3474" s="904">
        <v>1</v>
      </c>
      <c r="H3474" s="247" t="s">
        <v>3551</v>
      </c>
      <c r="I3474" s="320"/>
      <c r="J3474" s="159">
        <v>0</v>
      </c>
      <c r="K3474" s="58">
        <v>0</v>
      </c>
      <c r="L3474" s="199">
        <f t="shared" si="477"/>
        <v>0</v>
      </c>
      <c r="M3474" s="200">
        <f t="shared" si="478"/>
        <v>0</v>
      </c>
      <c r="O3474" s="77" t="b">
        <f t="shared" si="467"/>
        <v>0</v>
      </c>
      <c r="P3474" s="77" t="b">
        <f t="shared" si="468"/>
        <v>0</v>
      </c>
      <c r="Q3474" s="77" t="b">
        <f t="shared" si="469"/>
        <v>0</v>
      </c>
      <c r="R3474" s="77">
        <f t="shared" si="470"/>
        <v>0</v>
      </c>
      <c r="T3474" s="77">
        <v>3463</v>
      </c>
    </row>
    <row r="3475" spans="1:20" ht="33.75" outlineLevel="1">
      <c r="A3475" s="29" t="s">
        <v>5251</v>
      </c>
      <c r="B3475" s="606">
        <v>500</v>
      </c>
      <c r="C3475" s="617">
        <v>535</v>
      </c>
      <c r="D3475" s="37">
        <v>48</v>
      </c>
      <c r="E3475" s="381" t="s">
        <v>5256</v>
      </c>
      <c r="F3475" s="381" t="s">
        <v>5257</v>
      </c>
      <c r="G3475" s="906">
        <v>1</v>
      </c>
      <c r="H3475" s="429" t="s">
        <v>3551</v>
      </c>
      <c r="I3475" s="320"/>
      <c r="J3475" s="159">
        <v>0</v>
      </c>
      <c r="K3475" s="159">
        <v>0</v>
      </c>
      <c r="L3475" s="232">
        <f t="shared" si="477"/>
        <v>0</v>
      </c>
      <c r="M3475" s="200">
        <f t="shared" si="478"/>
        <v>0</v>
      </c>
      <c r="O3475" s="77" t="b">
        <f t="shared" ref="O3475:O3538" si="479">ISBLANK(D3475)</f>
        <v>0</v>
      </c>
      <c r="P3475" s="77" t="b">
        <f t="shared" ref="P3475:P3538" si="480">ISBLANK(G3475)</f>
        <v>0</v>
      </c>
      <c r="Q3475" s="77" t="b">
        <f t="shared" ref="Q3475:Q3538" si="481">ISBLANK(M3475)</f>
        <v>0</v>
      </c>
      <c r="R3475" s="77">
        <f t="shared" ref="R3475:R3538" si="482">IF(AND(O3475=P3475,O3475=Q3475),,"!!!")</f>
        <v>0</v>
      </c>
      <c r="T3475" s="77">
        <v>3464</v>
      </c>
    </row>
    <row r="3476" spans="1:20" ht="45.75" outlineLevel="1" thickBot="1">
      <c r="A3476" s="29" t="s">
        <v>5251</v>
      </c>
      <c r="B3476" s="606">
        <v>500</v>
      </c>
      <c r="C3476" s="617">
        <v>535</v>
      </c>
      <c r="D3476" s="37">
        <v>49</v>
      </c>
      <c r="E3476" s="381" t="s">
        <v>5382</v>
      </c>
      <c r="F3476" s="381" t="s">
        <v>5381</v>
      </c>
      <c r="G3476" s="906">
        <v>1</v>
      </c>
      <c r="H3476" s="429" t="s">
        <v>3551</v>
      </c>
      <c r="I3476" s="320"/>
      <c r="J3476" s="159">
        <v>0</v>
      </c>
      <c r="K3476" s="159">
        <v>0</v>
      </c>
      <c r="L3476" s="232">
        <f t="shared" si="477"/>
        <v>0</v>
      </c>
      <c r="M3476" s="200">
        <f t="shared" si="478"/>
        <v>0</v>
      </c>
      <c r="O3476" s="77" t="b">
        <f t="shared" si="479"/>
        <v>0</v>
      </c>
      <c r="P3476" s="77" t="b">
        <f t="shared" si="480"/>
        <v>0</v>
      </c>
      <c r="Q3476" s="77" t="b">
        <f t="shared" si="481"/>
        <v>0</v>
      </c>
      <c r="R3476" s="77">
        <f t="shared" si="482"/>
        <v>0</v>
      </c>
      <c r="T3476" s="77">
        <v>3465</v>
      </c>
    </row>
    <row r="3477" spans="1:20" ht="13.5" outlineLevel="1" thickBot="1">
      <c r="A3477" s="33"/>
      <c r="B3477" s="609">
        <v>500</v>
      </c>
      <c r="C3477" s="625">
        <v>535</v>
      </c>
      <c r="D3477" s="431"/>
      <c r="E3477" s="82" t="s">
        <v>5363</v>
      </c>
      <c r="F3477" s="82" t="s">
        <v>5362</v>
      </c>
      <c r="G3477" s="905"/>
      <c r="H3477" s="294"/>
      <c r="I3477" s="323"/>
      <c r="J3477" s="95"/>
      <c r="K3477" s="23"/>
      <c r="L3477" s="194"/>
      <c r="M3477" s="203">
        <f>SUM(M3418:M3476)</f>
        <v>0</v>
      </c>
      <c r="O3477" s="77" t="b">
        <f t="shared" si="479"/>
        <v>1</v>
      </c>
      <c r="P3477" s="77" t="b">
        <f t="shared" si="480"/>
        <v>1</v>
      </c>
      <c r="Q3477" s="77" t="b">
        <f t="shared" si="481"/>
        <v>0</v>
      </c>
      <c r="R3477" s="77" t="str">
        <f t="shared" si="482"/>
        <v>!!!</v>
      </c>
      <c r="T3477" s="77">
        <v>3466</v>
      </c>
    </row>
    <row r="3478" spans="1:20" ht="15.75" outlineLevel="1" thickBot="1">
      <c r="A3478" s="576"/>
      <c r="B3478" s="601">
        <v>500</v>
      </c>
      <c r="C3478" s="624">
        <v>538</v>
      </c>
      <c r="D3478" s="556"/>
      <c r="E3478" s="1" t="s">
        <v>252</v>
      </c>
      <c r="F3478" s="1" t="s">
        <v>253</v>
      </c>
      <c r="G3478" s="902"/>
      <c r="H3478" s="293"/>
      <c r="I3478" s="325"/>
      <c r="J3478" s="298"/>
      <c r="K3478" s="2"/>
      <c r="L3478" s="205"/>
      <c r="M3478" s="206"/>
      <c r="O3478" s="77" t="b">
        <f t="shared" si="479"/>
        <v>1</v>
      </c>
      <c r="P3478" s="77" t="b">
        <f t="shared" si="480"/>
        <v>1</v>
      </c>
      <c r="Q3478" s="77" t="b">
        <f t="shared" si="481"/>
        <v>1</v>
      </c>
      <c r="R3478" s="77">
        <f t="shared" si="482"/>
        <v>0</v>
      </c>
      <c r="T3478" s="77">
        <v>3467</v>
      </c>
    </row>
    <row r="3479" spans="1:20" outlineLevel="1">
      <c r="A3479" s="29"/>
      <c r="B3479" s="613"/>
      <c r="C3479" s="617"/>
      <c r="D3479" s="30"/>
      <c r="E3479" s="56" t="s">
        <v>4423</v>
      </c>
      <c r="F3479" s="56" t="s">
        <v>4424</v>
      </c>
      <c r="G3479" s="904"/>
      <c r="H3479" s="32"/>
      <c r="I3479" s="320"/>
      <c r="J3479" s="159"/>
      <c r="K3479" s="58"/>
      <c r="L3479" s="199"/>
      <c r="M3479" s="200"/>
      <c r="O3479" s="77" t="b">
        <f t="shared" si="479"/>
        <v>1</v>
      </c>
      <c r="P3479" s="77" t="b">
        <f t="shared" si="480"/>
        <v>1</v>
      </c>
      <c r="Q3479" s="77" t="b">
        <f t="shared" si="481"/>
        <v>1</v>
      </c>
      <c r="R3479" s="77">
        <f t="shared" si="482"/>
        <v>0</v>
      </c>
      <c r="T3479" s="77">
        <v>3468</v>
      </c>
    </row>
    <row r="3480" spans="1:20" outlineLevel="1">
      <c r="A3480" s="29"/>
      <c r="B3480" s="606">
        <v>500</v>
      </c>
      <c r="C3480" s="617">
        <v>538</v>
      </c>
      <c r="D3480" s="30"/>
      <c r="E3480" s="31" t="s">
        <v>4477</v>
      </c>
      <c r="F3480" s="31" t="s">
        <v>4476</v>
      </c>
      <c r="G3480" s="904"/>
      <c r="H3480" s="32"/>
      <c r="I3480" s="320"/>
      <c r="J3480" s="159"/>
      <c r="K3480" s="58"/>
      <c r="L3480" s="199"/>
      <c r="M3480" s="200"/>
      <c r="O3480" s="77" t="b">
        <f t="shared" si="479"/>
        <v>1</v>
      </c>
      <c r="P3480" s="77" t="b">
        <f t="shared" si="480"/>
        <v>1</v>
      </c>
      <c r="Q3480" s="77" t="b">
        <f t="shared" si="481"/>
        <v>1</v>
      </c>
      <c r="R3480" s="77">
        <f t="shared" si="482"/>
        <v>0</v>
      </c>
      <c r="T3480" s="77">
        <v>3469</v>
      </c>
    </row>
    <row r="3481" spans="1:20" outlineLevel="1">
      <c r="A3481" s="29"/>
      <c r="B3481" s="606">
        <v>500</v>
      </c>
      <c r="C3481" s="617">
        <v>538</v>
      </c>
      <c r="D3481" s="30">
        <v>2</v>
      </c>
      <c r="E3481" s="31" t="s">
        <v>4425</v>
      </c>
      <c r="F3481" s="31" t="s">
        <v>4426</v>
      </c>
      <c r="G3481" s="904">
        <v>400</v>
      </c>
      <c r="H3481" s="32" t="s">
        <v>5</v>
      </c>
      <c r="I3481" s="320"/>
      <c r="J3481" s="159">
        <v>0</v>
      </c>
      <c r="K3481" s="58">
        <v>0</v>
      </c>
      <c r="L3481" s="199">
        <f t="shared" ref="L3481:L3487" si="483">J3481+K3481</f>
        <v>0</v>
      </c>
      <c r="M3481" s="200">
        <f t="shared" ref="M3481:M3487" si="484">L3481*(G3481+I3481)</f>
        <v>0</v>
      </c>
      <c r="O3481" s="77" t="b">
        <f t="shared" si="479"/>
        <v>0</v>
      </c>
      <c r="P3481" s="77" t="b">
        <f t="shared" si="480"/>
        <v>0</v>
      </c>
      <c r="Q3481" s="77" t="b">
        <f t="shared" si="481"/>
        <v>0</v>
      </c>
      <c r="R3481" s="77">
        <f t="shared" si="482"/>
        <v>0</v>
      </c>
      <c r="T3481" s="77">
        <v>3470</v>
      </c>
    </row>
    <row r="3482" spans="1:20" outlineLevel="1">
      <c r="A3482" s="29"/>
      <c r="B3482" s="606">
        <v>500</v>
      </c>
      <c r="C3482" s="617">
        <v>538</v>
      </c>
      <c r="D3482" s="30">
        <v>3</v>
      </c>
      <c r="E3482" s="31" t="s">
        <v>4427</v>
      </c>
      <c r="F3482" s="31" t="s">
        <v>4428</v>
      </c>
      <c r="G3482" s="904">
        <v>519</v>
      </c>
      <c r="H3482" s="32" t="s">
        <v>5</v>
      </c>
      <c r="I3482" s="320"/>
      <c r="J3482" s="159">
        <v>0</v>
      </c>
      <c r="K3482" s="58">
        <v>0</v>
      </c>
      <c r="L3482" s="199">
        <f t="shared" si="483"/>
        <v>0</v>
      </c>
      <c r="M3482" s="200">
        <f t="shared" si="484"/>
        <v>0</v>
      </c>
      <c r="O3482" s="77" t="b">
        <f t="shared" si="479"/>
        <v>0</v>
      </c>
      <c r="P3482" s="77" t="b">
        <f t="shared" si="480"/>
        <v>0</v>
      </c>
      <c r="Q3482" s="77" t="b">
        <f t="shared" si="481"/>
        <v>0</v>
      </c>
      <c r="R3482" s="77">
        <f t="shared" si="482"/>
        <v>0</v>
      </c>
      <c r="T3482" s="77">
        <v>3471</v>
      </c>
    </row>
    <row r="3483" spans="1:20" outlineLevel="1">
      <c r="A3483" s="29"/>
      <c r="B3483" s="606">
        <v>500</v>
      </c>
      <c r="C3483" s="617">
        <v>538</v>
      </c>
      <c r="D3483" s="30">
        <v>4</v>
      </c>
      <c r="E3483" s="31" t="s">
        <v>4429</v>
      </c>
      <c r="F3483" s="31" t="s">
        <v>4430</v>
      </c>
      <c r="G3483" s="904">
        <v>73</v>
      </c>
      <c r="H3483" s="32" t="s">
        <v>5</v>
      </c>
      <c r="I3483" s="320"/>
      <c r="J3483" s="159">
        <v>0</v>
      </c>
      <c r="K3483" s="58">
        <v>0</v>
      </c>
      <c r="L3483" s="199">
        <f t="shared" si="483"/>
        <v>0</v>
      </c>
      <c r="M3483" s="200">
        <f t="shared" si="484"/>
        <v>0</v>
      </c>
      <c r="O3483" s="77" t="b">
        <f t="shared" si="479"/>
        <v>0</v>
      </c>
      <c r="P3483" s="77" t="b">
        <f t="shared" si="480"/>
        <v>0</v>
      </c>
      <c r="Q3483" s="77" t="b">
        <f t="shared" si="481"/>
        <v>0</v>
      </c>
      <c r="R3483" s="77">
        <f t="shared" si="482"/>
        <v>0</v>
      </c>
      <c r="T3483" s="77">
        <v>3472</v>
      </c>
    </row>
    <row r="3484" spans="1:20" outlineLevel="1">
      <c r="A3484" s="29"/>
      <c r="B3484" s="606">
        <v>500</v>
      </c>
      <c r="C3484" s="617">
        <v>538</v>
      </c>
      <c r="D3484" s="30">
        <v>5</v>
      </c>
      <c r="E3484" s="31" t="s">
        <v>4431</v>
      </c>
      <c r="F3484" s="31" t="s">
        <v>4432</v>
      </c>
      <c r="G3484" s="904">
        <v>7.5</v>
      </c>
      <c r="H3484" s="32" t="s">
        <v>5</v>
      </c>
      <c r="I3484" s="320"/>
      <c r="J3484" s="159">
        <v>0</v>
      </c>
      <c r="K3484" s="58">
        <v>0</v>
      </c>
      <c r="L3484" s="199">
        <f t="shared" si="483"/>
        <v>0</v>
      </c>
      <c r="M3484" s="200">
        <f t="shared" si="484"/>
        <v>0</v>
      </c>
      <c r="O3484" s="77" t="b">
        <f t="shared" si="479"/>
        <v>0</v>
      </c>
      <c r="P3484" s="77" t="b">
        <f t="shared" si="480"/>
        <v>0</v>
      </c>
      <c r="Q3484" s="77" t="b">
        <f t="shared" si="481"/>
        <v>0</v>
      </c>
      <c r="R3484" s="77">
        <f t="shared" si="482"/>
        <v>0</v>
      </c>
      <c r="T3484" s="77">
        <v>3473</v>
      </c>
    </row>
    <row r="3485" spans="1:20" outlineLevel="1">
      <c r="A3485" s="29"/>
      <c r="B3485" s="606">
        <v>500</v>
      </c>
      <c r="C3485" s="617">
        <v>538</v>
      </c>
      <c r="D3485" s="30">
        <v>6</v>
      </c>
      <c r="E3485" s="31" t="s">
        <v>4433</v>
      </c>
      <c r="F3485" s="31" t="s">
        <v>4434</v>
      </c>
      <c r="G3485" s="904">
        <v>17.55</v>
      </c>
      <c r="H3485" s="32" t="s">
        <v>6</v>
      </c>
      <c r="I3485" s="320"/>
      <c r="J3485" s="159">
        <v>0</v>
      </c>
      <c r="K3485" s="58">
        <v>0</v>
      </c>
      <c r="L3485" s="199">
        <f t="shared" si="483"/>
        <v>0</v>
      </c>
      <c r="M3485" s="200">
        <f t="shared" si="484"/>
        <v>0</v>
      </c>
      <c r="O3485" s="77" t="b">
        <f t="shared" si="479"/>
        <v>0</v>
      </c>
      <c r="P3485" s="77" t="b">
        <f t="shared" si="480"/>
        <v>0</v>
      </c>
      <c r="Q3485" s="77" t="b">
        <f t="shared" si="481"/>
        <v>0</v>
      </c>
      <c r="R3485" s="77">
        <f t="shared" si="482"/>
        <v>0</v>
      </c>
      <c r="T3485" s="77">
        <v>3474</v>
      </c>
    </row>
    <row r="3486" spans="1:20" outlineLevel="1">
      <c r="A3486" s="29"/>
      <c r="B3486" s="606">
        <v>500</v>
      </c>
      <c r="C3486" s="617">
        <v>538</v>
      </c>
      <c r="D3486" s="30">
        <v>7</v>
      </c>
      <c r="E3486" s="31" t="s">
        <v>4435</v>
      </c>
      <c r="F3486" s="31" t="s">
        <v>4436</v>
      </c>
      <c r="G3486" s="904">
        <v>204</v>
      </c>
      <c r="H3486" s="32" t="s">
        <v>5</v>
      </c>
      <c r="I3486" s="320"/>
      <c r="J3486" s="159">
        <v>0</v>
      </c>
      <c r="K3486" s="58">
        <v>0</v>
      </c>
      <c r="L3486" s="199">
        <f t="shared" si="483"/>
        <v>0</v>
      </c>
      <c r="M3486" s="200">
        <f t="shared" si="484"/>
        <v>0</v>
      </c>
      <c r="O3486" s="77" t="b">
        <f t="shared" si="479"/>
        <v>0</v>
      </c>
      <c r="P3486" s="77" t="b">
        <f t="shared" si="480"/>
        <v>0</v>
      </c>
      <c r="Q3486" s="77" t="b">
        <f t="shared" si="481"/>
        <v>0</v>
      </c>
      <c r="R3486" s="77">
        <f t="shared" si="482"/>
        <v>0</v>
      </c>
      <c r="T3486" s="77">
        <v>3475</v>
      </c>
    </row>
    <row r="3487" spans="1:20" outlineLevel="1">
      <c r="A3487" s="29"/>
      <c r="B3487" s="606">
        <v>500</v>
      </c>
      <c r="C3487" s="617">
        <v>538</v>
      </c>
      <c r="D3487" s="30">
        <v>8</v>
      </c>
      <c r="E3487" s="31" t="s">
        <v>4437</v>
      </c>
      <c r="F3487" s="31" t="s">
        <v>4438</v>
      </c>
      <c r="G3487" s="904">
        <v>117</v>
      </c>
      <c r="H3487" s="32" t="s">
        <v>5</v>
      </c>
      <c r="I3487" s="320"/>
      <c r="J3487" s="159">
        <v>0</v>
      </c>
      <c r="K3487" s="58">
        <v>0</v>
      </c>
      <c r="L3487" s="199">
        <f t="shared" si="483"/>
        <v>0</v>
      </c>
      <c r="M3487" s="200">
        <f t="shared" si="484"/>
        <v>0</v>
      </c>
      <c r="O3487" s="77" t="b">
        <f t="shared" si="479"/>
        <v>0</v>
      </c>
      <c r="P3487" s="77" t="b">
        <f t="shared" si="480"/>
        <v>0</v>
      </c>
      <c r="Q3487" s="77" t="b">
        <f t="shared" si="481"/>
        <v>0</v>
      </c>
      <c r="R3487" s="77">
        <f t="shared" si="482"/>
        <v>0</v>
      </c>
      <c r="T3487" s="77">
        <v>3476</v>
      </c>
    </row>
    <row r="3488" spans="1:20" outlineLevel="1">
      <c r="A3488" s="29"/>
      <c r="B3488" s="613"/>
      <c r="C3488" s="617"/>
      <c r="D3488" s="30"/>
      <c r="E3488" s="56" t="s">
        <v>4439</v>
      </c>
      <c r="F3488" s="56" t="s">
        <v>254</v>
      </c>
      <c r="G3488" s="904"/>
      <c r="H3488" s="32"/>
      <c r="I3488" s="320"/>
      <c r="J3488" s="159"/>
      <c r="K3488" s="58"/>
      <c r="L3488" s="199"/>
      <c r="M3488" s="200"/>
      <c r="O3488" s="77" t="b">
        <f t="shared" si="479"/>
        <v>1</v>
      </c>
      <c r="P3488" s="77" t="b">
        <f t="shared" si="480"/>
        <v>1</v>
      </c>
      <c r="Q3488" s="77" t="b">
        <f t="shared" si="481"/>
        <v>1</v>
      </c>
      <c r="R3488" s="77">
        <f t="shared" si="482"/>
        <v>0</v>
      </c>
      <c r="T3488" s="77">
        <v>3477</v>
      </c>
    </row>
    <row r="3489" spans="1:20" outlineLevel="1">
      <c r="A3489" s="29"/>
      <c r="B3489" s="606">
        <v>500</v>
      </c>
      <c r="C3489" s="617">
        <v>538</v>
      </c>
      <c r="D3489" s="30"/>
      <c r="E3489" s="31" t="s">
        <v>4581</v>
      </c>
      <c r="F3489" s="31" t="s">
        <v>4582</v>
      </c>
      <c r="H3489" s="32"/>
      <c r="I3489" s="480"/>
      <c r="J3489" s="159"/>
      <c r="K3489" s="58"/>
      <c r="L3489" s="199"/>
      <c r="M3489" s="200"/>
      <c r="O3489" s="77" t="b">
        <f t="shared" si="479"/>
        <v>1</v>
      </c>
      <c r="P3489" s="77" t="b">
        <f t="shared" si="480"/>
        <v>1</v>
      </c>
      <c r="Q3489" s="77" t="b">
        <f t="shared" si="481"/>
        <v>1</v>
      </c>
      <c r="R3489" s="77">
        <f t="shared" si="482"/>
        <v>0</v>
      </c>
      <c r="T3489" s="77">
        <v>3478</v>
      </c>
    </row>
    <row r="3490" spans="1:20" outlineLevel="1">
      <c r="A3490" s="29"/>
      <c r="B3490" s="606">
        <v>500</v>
      </c>
      <c r="C3490" s="617">
        <v>538</v>
      </c>
      <c r="D3490" s="30">
        <v>9</v>
      </c>
      <c r="E3490" s="31" t="s">
        <v>4425</v>
      </c>
      <c r="F3490" s="31" t="s">
        <v>4426</v>
      </c>
      <c r="G3490" s="904">
        <v>125</v>
      </c>
      <c r="H3490" s="32" t="s">
        <v>5</v>
      </c>
      <c r="I3490" s="320"/>
      <c r="J3490" s="159">
        <v>0</v>
      </c>
      <c r="K3490" s="58">
        <v>0</v>
      </c>
      <c r="L3490" s="199">
        <f t="shared" ref="L3490:L3496" si="485">J3490+K3490</f>
        <v>0</v>
      </c>
      <c r="M3490" s="200">
        <f t="shared" ref="M3490:M3496" si="486">L3490*(G3490+I3490)</f>
        <v>0</v>
      </c>
      <c r="O3490" s="77" t="b">
        <f t="shared" si="479"/>
        <v>0</v>
      </c>
      <c r="P3490" s="77" t="b">
        <f t="shared" si="480"/>
        <v>0</v>
      </c>
      <c r="Q3490" s="77" t="b">
        <f t="shared" si="481"/>
        <v>0</v>
      </c>
      <c r="R3490" s="77">
        <f t="shared" si="482"/>
        <v>0</v>
      </c>
      <c r="T3490" s="77">
        <v>3479</v>
      </c>
    </row>
    <row r="3491" spans="1:20" outlineLevel="1">
      <c r="A3491" s="29"/>
      <c r="B3491" s="606">
        <v>500</v>
      </c>
      <c r="C3491" s="617">
        <v>538</v>
      </c>
      <c r="D3491" s="30">
        <v>10</v>
      </c>
      <c r="E3491" s="31" t="s">
        <v>4427</v>
      </c>
      <c r="F3491" s="31" t="s">
        <v>4428</v>
      </c>
      <c r="G3491" s="904">
        <v>163</v>
      </c>
      <c r="H3491" s="32" t="s">
        <v>5</v>
      </c>
      <c r="I3491" s="320"/>
      <c r="J3491" s="159">
        <v>0</v>
      </c>
      <c r="K3491" s="58">
        <v>0</v>
      </c>
      <c r="L3491" s="199">
        <f t="shared" si="485"/>
        <v>0</v>
      </c>
      <c r="M3491" s="200">
        <f t="shared" si="486"/>
        <v>0</v>
      </c>
      <c r="O3491" s="77" t="b">
        <f t="shared" si="479"/>
        <v>0</v>
      </c>
      <c r="P3491" s="77" t="b">
        <f t="shared" si="480"/>
        <v>0</v>
      </c>
      <c r="Q3491" s="77" t="b">
        <f t="shared" si="481"/>
        <v>0</v>
      </c>
      <c r="R3491" s="77">
        <f t="shared" si="482"/>
        <v>0</v>
      </c>
      <c r="T3491" s="77">
        <v>3480</v>
      </c>
    </row>
    <row r="3492" spans="1:20" outlineLevel="1">
      <c r="A3492" s="29"/>
      <c r="B3492" s="606">
        <v>500</v>
      </c>
      <c r="C3492" s="617">
        <v>538</v>
      </c>
      <c r="D3492" s="30">
        <v>11</v>
      </c>
      <c r="E3492" s="31" t="s">
        <v>4429</v>
      </c>
      <c r="F3492" s="31" t="s">
        <v>4430</v>
      </c>
      <c r="G3492" s="904">
        <v>23</v>
      </c>
      <c r="H3492" s="32" t="s">
        <v>5</v>
      </c>
      <c r="I3492" s="320"/>
      <c r="J3492" s="159">
        <v>0</v>
      </c>
      <c r="K3492" s="58">
        <v>0</v>
      </c>
      <c r="L3492" s="199">
        <f t="shared" si="485"/>
        <v>0</v>
      </c>
      <c r="M3492" s="200">
        <f t="shared" si="486"/>
        <v>0</v>
      </c>
      <c r="O3492" s="77" t="b">
        <f t="shared" si="479"/>
        <v>0</v>
      </c>
      <c r="P3492" s="77" t="b">
        <f t="shared" si="480"/>
        <v>0</v>
      </c>
      <c r="Q3492" s="77" t="b">
        <f t="shared" si="481"/>
        <v>0</v>
      </c>
      <c r="R3492" s="77">
        <f t="shared" si="482"/>
        <v>0</v>
      </c>
      <c r="T3492" s="77">
        <v>3481</v>
      </c>
    </row>
    <row r="3493" spans="1:20" outlineLevel="1">
      <c r="A3493" s="29"/>
      <c r="B3493" s="606">
        <v>500</v>
      </c>
      <c r="C3493" s="617">
        <v>538</v>
      </c>
      <c r="D3493" s="30">
        <v>12</v>
      </c>
      <c r="E3493" s="31" t="s">
        <v>4431</v>
      </c>
      <c r="F3493" s="31" t="s">
        <v>4432</v>
      </c>
      <c r="G3493" s="904">
        <v>2.5</v>
      </c>
      <c r="H3493" s="32" t="s">
        <v>5</v>
      </c>
      <c r="I3493" s="320"/>
      <c r="J3493" s="159">
        <v>0</v>
      </c>
      <c r="K3493" s="58">
        <v>0</v>
      </c>
      <c r="L3493" s="199">
        <f t="shared" si="485"/>
        <v>0</v>
      </c>
      <c r="M3493" s="200">
        <f t="shared" si="486"/>
        <v>0</v>
      </c>
      <c r="O3493" s="77" t="b">
        <f t="shared" si="479"/>
        <v>0</v>
      </c>
      <c r="P3493" s="77" t="b">
        <f t="shared" si="480"/>
        <v>0</v>
      </c>
      <c r="Q3493" s="77" t="b">
        <f t="shared" si="481"/>
        <v>0</v>
      </c>
      <c r="R3493" s="77">
        <f t="shared" si="482"/>
        <v>0</v>
      </c>
      <c r="T3493" s="77">
        <v>3482</v>
      </c>
    </row>
    <row r="3494" spans="1:20" outlineLevel="1">
      <c r="A3494" s="29"/>
      <c r="B3494" s="606">
        <v>500</v>
      </c>
      <c r="C3494" s="617">
        <v>538</v>
      </c>
      <c r="D3494" s="30">
        <v>13</v>
      </c>
      <c r="E3494" s="31" t="s">
        <v>4433</v>
      </c>
      <c r="F3494" s="31" t="s">
        <v>4434</v>
      </c>
      <c r="G3494" s="904">
        <f>+G3496*0.15</f>
        <v>5.55</v>
      </c>
      <c r="H3494" s="32" t="s">
        <v>6</v>
      </c>
      <c r="I3494" s="320"/>
      <c r="J3494" s="159">
        <v>0</v>
      </c>
      <c r="K3494" s="58">
        <v>0</v>
      </c>
      <c r="L3494" s="199">
        <f t="shared" si="485"/>
        <v>0</v>
      </c>
      <c r="M3494" s="200">
        <f t="shared" si="486"/>
        <v>0</v>
      </c>
      <c r="O3494" s="77" t="b">
        <f t="shared" si="479"/>
        <v>0</v>
      </c>
      <c r="P3494" s="77" t="b">
        <f t="shared" si="480"/>
        <v>0</v>
      </c>
      <c r="Q3494" s="77" t="b">
        <f t="shared" si="481"/>
        <v>0</v>
      </c>
      <c r="R3494" s="77">
        <f t="shared" si="482"/>
        <v>0</v>
      </c>
      <c r="T3494" s="77">
        <v>3483</v>
      </c>
    </row>
    <row r="3495" spans="1:20" outlineLevel="1">
      <c r="A3495" s="29"/>
      <c r="B3495" s="606">
        <v>500</v>
      </c>
      <c r="C3495" s="617">
        <v>538</v>
      </c>
      <c r="D3495" s="30">
        <v>14</v>
      </c>
      <c r="E3495" s="31" t="s">
        <v>4435</v>
      </c>
      <c r="F3495" s="31" t="s">
        <v>4436</v>
      </c>
      <c r="G3495" s="904">
        <v>64</v>
      </c>
      <c r="H3495" s="32" t="s">
        <v>5</v>
      </c>
      <c r="I3495" s="320"/>
      <c r="J3495" s="159">
        <v>0</v>
      </c>
      <c r="K3495" s="58">
        <v>0</v>
      </c>
      <c r="L3495" s="199">
        <f t="shared" si="485"/>
        <v>0</v>
      </c>
      <c r="M3495" s="200">
        <f t="shared" si="486"/>
        <v>0</v>
      </c>
      <c r="O3495" s="77" t="b">
        <f t="shared" si="479"/>
        <v>0</v>
      </c>
      <c r="P3495" s="77" t="b">
        <f t="shared" si="480"/>
        <v>0</v>
      </c>
      <c r="Q3495" s="77" t="b">
        <f t="shared" si="481"/>
        <v>0</v>
      </c>
      <c r="R3495" s="77">
        <f t="shared" si="482"/>
        <v>0</v>
      </c>
      <c r="T3495" s="77">
        <v>3484</v>
      </c>
    </row>
    <row r="3496" spans="1:20" outlineLevel="1">
      <c r="A3496" s="29"/>
      <c r="B3496" s="606">
        <v>500</v>
      </c>
      <c r="C3496" s="617">
        <v>538</v>
      </c>
      <c r="D3496" s="30">
        <v>15</v>
      </c>
      <c r="E3496" s="31" t="s">
        <v>4437</v>
      </c>
      <c r="F3496" s="31" t="s">
        <v>4438</v>
      </c>
      <c r="G3496" s="904">
        <v>37</v>
      </c>
      <c r="H3496" s="32" t="s">
        <v>5</v>
      </c>
      <c r="I3496" s="320"/>
      <c r="J3496" s="159">
        <v>0</v>
      </c>
      <c r="K3496" s="58">
        <v>0</v>
      </c>
      <c r="L3496" s="199">
        <f t="shared" si="485"/>
        <v>0</v>
      </c>
      <c r="M3496" s="200">
        <f t="shared" si="486"/>
        <v>0</v>
      </c>
      <c r="O3496" s="77" t="b">
        <f t="shared" si="479"/>
        <v>0</v>
      </c>
      <c r="P3496" s="77" t="b">
        <f t="shared" si="480"/>
        <v>0</v>
      </c>
      <c r="Q3496" s="77" t="b">
        <f t="shared" si="481"/>
        <v>0</v>
      </c>
      <c r="R3496" s="77">
        <f t="shared" si="482"/>
        <v>0</v>
      </c>
      <c r="T3496" s="77">
        <v>3485</v>
      </c>
    </row>
    <row r="3497" spans="1:20" ht="13.5" outlineLevel="1" thickBot="1">
      <c r="A3497" s="29"/>
      <c r="B3497" s="606"/>
      <c r="C3497" s="617"/>
      <c r="D3497" s="37"/>
      <c r="E3497" s="38"/>
      <c r="F3497" s="38"/>
      <c r="G3497" s="906"/>
      <c r="H3497" s="39"/>
      <c r="I3497" s="320"/>
      <c r="J3497" s="159"/>
      <c r="K3497" s="159"/>
      <c r="L3497" s="232"/>
      <c r="M3497" s="200"/>
      <c r="O3497" s="77" t="b">
        <f t="shared" si="479"/>
        <v>1</v>
      </c>
      <c r="P3497" s="77" t="b">
        <f t="shared" si="480"/>
        <v>1</v>
      </c>
      <c r="Q3497" s="77" t="b">
        <f t="shared" si="481"/>
        <v>1</v>
      </c>
      <c r="R3497" s="77">
        <f t="shared" si="482"/>
        <v>0</v>
      </c>
      <c r="T3497" s="77">
        <v>3486</v>
      </c>
    </row>
    <row r="3498" spans="1:20" ht="13.5" outlineLevel="1" thickBot="1">
      <c r="A3498" s="33"/>
      <c r="B3498" s="609">
        <v>500</v>
      </c>
      <c r="C3498" s="625">
        <v>538</v>
      </c>
      <c r="D3498" s="431"/>
      <c r="E3498" s="82" t="s">
        <v>651</v>
      </c>
      <c r="F3498" s="82" t="s">
        <v>652</v>
      </c>
      <c r="G3498" s="905"/>
      <c r="H3498" s="294"/>
      <c r="I3498" s="323"/>
      <c r="J3498" s="95"/>
      <c r="K3498" s="23"/>
      <c r="L3498" s="194"/>
      <c r="M3498" s="203">
        <f>SUM(M3479:M3497)</f>
        <v>0</v>
      </c>
      <c r="O3498" s="77" t="b">
        <f t="shared" si="479"/>
        <v>1</v>
      </c>
      <c r="P3498" s="77" t="b">
        <f t="shared" si="480"/>
        <v>1</v>
      </c>
      <c r="Q3498" s="77" t="b">
        <f t="shared" si="481"/>
        <v>0</v>
      </c>
      <c r="R3498" s="77" t="str">
        <f t="shared" si="482"/>
        <v>!!!</v>
      </c>
      <c r="T3498" s="77">
        <v>3487</v>
      </c>
    </row>
    <row r="3499" spans="1:20" ht="34.9" customHeight="1" thickBot="1">
      <c r="A3499" s="373"/>
      <c r="B3499" s="601">
        <v>500</v>
      </c>
      <c r="C3499" s="602">
        <v>540</v>
      </c>
      <c r="D3499" s="431"/>
      <c r="E3499" s="21" t="s">
        <v>258</v>
      </c>
      <c r="F3499" s="21" t="s">
        <v>4486</v>
      </c>
      <c r="G3499" s="900"/>
      <c r="H3499" s="292"/>
      <c r="I3499" s="311"/>
      <c r="J3499" s="95"/>
      <c r="K3499" s="23"/>
      <c r="L3499" s="23"/>
      <c r="M3499" s="191">
        <f>SUMIF(D3501:D3615,"&gt;0",M3501:M3615)</f>
        <v>0</v>
      </c>
      <c r="O3499" s="77" t="b">
        <f t="shared" si="479"/>
        <v>1</v>
      </c>
      <c r="P3499" s="77" t="b">
        <f t="shared" si="480"/>
        <v>1</v>
      </c>
      <c r="Q3499" s="77" t="b">
        <f t="shared" si="481"/>
        <v>0</v>
      </c>
      <c r="R3499" s="77" t="str">
        <f t="shared" si="482"/>
        <v>!!!</v>
      </c>
      <c r="T3499" s="77">
        <v>3488</v>
      </c>
    </row>
    <row r="3500" spans="1:20" s="5" customFormat="1" ht="16.5" outlineLevel="1" thickBot="1">
      <c r="A3500" s="45"/>
      <c r="B3500" s="612"/>
      <c r="C3500" s="642"/>
      <c r="D3500" s="569"/>
      <c r="E3500" s="128" t="s">
        <v>48</v>
      </c>
      <c r="F3500" s="129" t="s">
        <v>47</v>
      </c>
      <c r="G3500" s="931"/>
      <c r="H3500" s="130"/>
      <c r="I3500" s="312"/>
      <c r="J3500" s="131"/>
      <c r="K3500" s="131"/>
      <c r="L3500" s="222"/>
      <c r="M3500" s="196"/>
      <c r="O3500" s="77" t="b">
        <f t="shared" si="479"/>
        <v>1</v>
      </c>
      <c r="P3500" s="77" t="b">
        <f t="shared" si="480"/>
        <v>1</v>
      </c>
      <c r="Q3500" s="77" t="b">
        <f t="shared" si="481"/>
        <v>1</v>
      </c>
      <c r="R3500" s="77">
        <f t="shared" si="482"/>
        <v>0</v>
      </c>
      <c r="T3500" s="77">
        <v>3489</v>
      </c>
    </row>
    <row r="3501" spans="1:20" s="5" customFormat="1" ht="15.75" outlineLevel="1" thickBot="1">
      <c r="A3501" s="581"/>
      <c r="B3501" s="631">
        <v>500</v>
      </c>
      <c r="C3501" s="632">
        <v>541</v>
      </c>
      <c r="D3501" s="566"/>
      <c r="E3501" s="47" t="s">
        <v>4113</v>
      </c>
      <c r="F3501" s="47" t="s">
        <v>257</v>
      </c>
      <c r="G3501" s="902"/>
      <c r="H3501" s="458"/>
      <c r="I3501" s="334"/>
      <c r="J3501" s="299"/>
      <c r="K3501" s="101"/>
      <c r="L3501" s="216"/>
      <c r="M3501" s="217"/>
      <c r="O3501" s="77" t="b">
        <f t="shared" si="479"/>
        <v>1</v>
      </c>
      <c r="P3501" s="77" t="b">
        <f t="shared" si="480"/>
        <v>1</v>
      </c>
      <c r="Q3501" s="77" t="b">
        <f t="shared" si="481"/>
        <v>1</v>
      </c>
      <c r="R3501" s="77">
        <f t="shared" si="482"/>
        <v>0</v>
      </c>
      <c r="T3501" s="77">
        <v>3490</v>
      </c>
    </row>
    <row r="3502" spans="1:20" s="5" customFormat="1" ht="213.75" outlineLevel="1">
      <c r="A3502" s="29"/>
      <c r="B3502" s="606">
        <v>500</v>
      </c>
      <c r="C3502" s="617">
        <v>541</v>
      </c>
      <c r="D3502" s="37">
        <v>1</v>
      </c>
      <c r="E3502" s="855" t="s">
        <v>5311</v>
      </c>
      <c r="F3502" s="855" t="s">
        <v>5312</v>
      </c>
      <c r="G3502" s="946">
        <v>370</v>
      </c>
      <c r="H3502" s="714" t="s">
        <v>725</v>
      </c>
      <c r="I3502" s="361"/>
      <c r="J3502" s="159">
        <v>0</v>
      </c>
      <c r="K3502" s="159">
        <v>0</v>
      </c>
      <c r="L3502" s="232">
        <f t="shared" ref="L3502:L3519" si="487">J3502+K3502</f>
        <v>0</v>
      </c>
      <c r="M3502" s="200">
        <f t="shared" ref="M3502:M3519" si="488">L3502*(G3502+I3502)</f>
        <v>0</v>
      </c>
      <c r="O3502" s="77" t="b">
        <f t="shared" si="479"/>
        <v>0</v>
      </c>
      <c r="P3502" s="77" t="b">
        <f t="shared" si="480"/>
        <v>0</v>
      </c>
      <c r="Q3502" s="77" t="b">
        <f t="shared" si="481"/>
        <v>0</v>
      </c>
      <c r="R3502" s="77">
        <f t="shared" si="482"/>
        <v>0</v>
      </c>
      <c r="T3502" s="77">
        <v>3491</v>
      </c>
    </row>
    <row r="3503" spans="1:20" s="5" customFormat="1" ht="22.5" outlineLevel="1">
      <c r="A3503" s="29"/>
      <c r="B3503" s="606">
        <v>500</v>
      </c>
      <c r="C3503" s="617">
        <v>541</v>
      </c>
      <c r="D3503" s="37">
        <v>2</v>
      </c>
      <c r="E3503" s="713" t="s">
        <v>4114</v>
      </c>
      <c r="F3503" s="713" t="s">
        <v>4115</v>
      </c>
      <c r="G3503" s="911">
        <v>545</v>
      </c>
      <c r="H3503" s="714" t="s">
        <v>725</v>
      </c>
      <c r="I3503" s="362"/>
      <c r="J3503" s="159">
        <v>0</v>
      </c>
      <c r="K3503" s="159">
        <v>0</v>
      </c>
      <c r="L3503" s="232">
        <f t="shared" si="487"/>
        <v>0</v>
      </c>
      <c r="M3503" s="200">
        <f t="shared" si="488"/>
        <v>0</v>
      </c>
      <c r="O3503" s="77" t="b">
        <f t="shared" si="479"/>
        <v>0</v>
      </c>
      <c r="P3503" s="77" t="b">
        <f t="shared" si="480"/>
        <v>0</v>
      </c>
      <c r="Q3503" s="77" t="b">
        <f t="shared" si="481"/>
        <v>0</v>
      </c>
      <c r="R3503" s="77">
        <f t="shared" si="482"/>
        <v>0</v>
      </c>
      <c r="T3503" s="77">
        <v>3492</v>
      </c>
    </row>
    <row r="3504" spans="1:20" s="5" customFormat="1" ht="22.5" outlineLevel="1">
      <c r="A3504" s="29"/>
      <c r="B3504" s="606">
        <v>500</v>
      </c>
      <c r="C3504" s="617">
        <v>541</v>
      </c>
      <c r="D3504" s="37">
        <v>3</v>
      </c>
      <c r="E3504" s="31" t="s">
        <v>4116</v>
      </c>
      <c r="F3504" s="713" t="s">
        <v>4117</v>
      </c>
      <c r="G3504" s="911">
        <v>220</v>
      </c>
      <c r="H3504" s="714" t="s">
        <v>725</v>
      </c>
      <c r="I3504" s="362"/>
      <c r="J3504" s="159">
        <v>0</v>
      </c>
      <c r="K3504" s="159">
        <v>0</v>
      </c>
      <c r="L3504" s="232">
        <f t="shared" si="487"/>
        <v>0</v>
      </c>
      <c r="M3504" s="200">
        <f t="shared" si="488"/>
        <v>0</v>
      </c>
      <c r="O3504" s="77" t="b">
        <f t="shared" si="479"/>
        <v>0</v>
      </c>
      <c r="P3504" s="77" t="b">
        <f t="shared" si="480"/>
        <v>0</v>
      </c>
      <c r="Q3504" s="77" t="b">
        <f t="shared" si="481"/>
        <v>0</v>
      </c>
      <c r="R3504" s="77">
        <f t="shared" si="482"/>
        <v>0</v>
      </c>
      <c r="T3504" s="77">
        <v>3493</v>
      </c>
    </row>
    <row r="3505" spans="1:20" s="5" customFormat="1" ht="45" outlineLevel="1">
      <c r="A3505" s="29"/>
      <c r="B3505" s="606">
        <v>500</v>
      </c>
      <c r="C3505" s="617">
        <v>541</v>
      </c>
      <c r="D3505" s="37">
        <v>4</v>
      </c>
      <c r="E3505" s="713" t="s">
        <v>4588</v>
      </c>
      <c r="F3505" s="713" t="s">
        <v>4166</v>
      </c>
      <c r="G3505" s="911">
        <v>2</v>
      </c>
      <c r="H3505" s="856" t="s">
        <v>4120</v>
      </c>
      <c r="I3505" s="362"/>
      <c r="J3505" s="159">
        <v>0</v>
      </c>
      <c r="K3505" s="159">
        <v>0</v>
      </c>
      <c r="L3505" s="232">
        <f t="shared" si="487"/>
        <v>0</v>
      </c>
      <c r="M3505" s="200">
        <f t="shared" si="488"/>
        <v>0</v>
      </c>
      <c r="O3505" s="77" t="b">
        <f t="shared" si="479"/>
        <v>0</v>
      </c>
      <c r="P3505" s="77" t="b">
        <f t="shared" si="480"/>
        <v>0</v>
      </c>
      <c r="Q3505" s="77" t="b">
        <f t="shared" si="481"/>
        <v>0</v>
      </c>
      <c r="R3505" s="77">
        <f t="shared" si="482"/>
        <v>0</v>
      </c>
      <c r="T3505" s="77">
        <v>3494</v>
      </c>
    </row>
    <row r="3506" spans="1:20" s="5" customFormat="1" ht="22.5" outlineLevel="1">
      <c r="A3506" s="29"/>
      <c r="B3506" s="606">
        <v>500</v>
      </c>
      <c r="C3506" s="617">
        <v>541</v>
      </c>
      <c r="D3506" s="37">
        <v>5</v>
      </c>
      <c r="E3506" s="31" t="s">
        <v>4118</v>
      </c>
      <c r="F3506" s="713" t="s">
        <v>4119</v>
      </c>
      <c r="G3506" s="911">
        <v>1</v>
      </c>
      <c r="H3506" s="856" t="s">
        <v>4120</v>
      </c>
      <c r="I3506" s="362"/>
      <c r="J3506" s="159">
        <v>0</v>
      </c>
      <c r="K3506" s="159">
        <v>0</v>
      </c>
      <c r="L3506" s="232">
        <f t="shared" si="487"/>
        <v>0</v>
      </c>
      <c r="M3506" s="200">
        <f t="shared" si="488"/>
        <v>0</v>
      </c>
      <c r="O3506" s="77" t="b">
        <f t="shared" si="479"/>
        <v>0</v>
      </c>
      <c r="P3506" s="77" t="b">
        <f t="shared" si="480"/>
        <v>0</v>
      </c>
      <c r="Q3506" s="77" t="b">
        <f t="shared" si="481"/>
        <v>0</v>
      </c>
      <c r="R3506" s="77">
        <f t="shared" si="482"/>
        <v>0</v>
      </c>
      <c r="T3506" s="77">
        <v>3495</v>
      </c>
    </row>
    <row r="3507" spans="1:20" s="5" customFormat="1" ht="213.75" outlineLevel="1">
      <c r="A3507" s="29"/>
      <c r="B3507" s="606">
        <v>500</v>
      </c>
      <c r="C3507" s="617">
        <v>541</v>
      </c>
      <c r="D3507" s="37">
        <v>6</v>
      </c>
      <c r="E3507" s="713" t="s">
        <v>4121</v>
      </c>
      <c r="F3507" s="713" t="s">
        <v>4122</v>
      </c>
      <c r="G3507" s="911">
        <v>32</v>
      </c>
      <c r="H3507" s="714" t="s">
        <v>4123</v>
      </c>
      <c r="I3507" s="362"/>
      <c r="J3507" s="159">
        <v>0</v>
      </c>
      <c r="K3507" s="159">
        <v>0</v>
      </c>
      <c r="L3507" s="232">
        <f t="shared" si="487"/>
        <v>0</v>
      </c>
      <c r="M3507" s="200">
        <f t="shared" si="488"/>
        <v>0</v>
      </c>
      <c r="O3507" s="77" t="b">
        <f t="shared" si="479"/>
        <v>0</v>
      </c>
      <c r="P3507" s="77" t="b">
        <f t="shared" si="480"/>
        <v>0</v>
      </c>
      <c r="Q3507" s="77" t="b">
        <f t="shared" si="481"/>
        <v>0</v>
      </c>
      <c r="R3507" s="77">
        <f t="shared" si="482"/>
        <v>0</v>
      </c>
      <c r="T3507" s="77">
        <v>3496</v>
      </c>
    </row>
    <row r="3508" spans="1:20" s="5" customFormat="1" outlineLevel="1">
      <c r="A3508" s="29"/>
      <c r="B3508" s="606">
        <v>500</v>
      </c>
      <c r="C3508" s="617">
        <v>541</v>
      </c>
      <c r="D3508" s="37">
        <v>7</v>
      </c>
      <c r="E3508" s="713" t="s">
        <v>4589</v>
      </c>
      <c r="F3508" s="713" t="s">
        <v>4590</v>
      </c>
      <c r="G3508" s="911">
        <v>5</v>
      </c>
      <c r="H3508" s="714" t="s">
        <v>4123</v>
      </c>
      <c r="I3508" s="362"/>
      <c r="J3508" s="159">
        <v>0</v>
      </c>
      <c r="K3508" s="159">
        <v>0</v>
      </c>
      <c r="L3508" s="232">
        <f t="shared" si="487"/>
        <v>0</v>
      </c>
      <c r="M3508" s="200">
        <f t="shared" si="488"/>
        <v>0</v>
      </c>
      <c r="O3508" s="77" t="b">
        <f t="shared" si="479"/>
        <v>0</v>
      </c>
      <c r="P3508" s="77" t="b">
        <f t="shared" si="480"/>
        <v>0</v>
      </c>
      <c r="Q3508" s="77" t="b">
        <f t="shared" si="481"/>
        <v>0</v>
      </c>
      <c r="R3508" s="77">
        <f t="shared" si="482"/>
        <v>0</v>
      </c>
      <c r="T3508" s="77">
        <v>3497</v>
      </c>
    </row>
    <row r="3509" spans="1:20" s="5" customFormat="1" ht="247.5" outlineLevel="1">
      <c r="A3509" s="29"/>
      <c r="B3509" s="606">
        <v>500</v>
      </c>
      <c r="C3509" s="617">
        <v>541</v>
      </c>
      <c r="D3509" s="37">
        <v>8</v>
      </c>
      <c r="E3509" s="713" t="s">
        <v>4124</v>
      </c>
      <c r="F3509" s="713" t="s">
        <v>4125</v>
      </c>
      <c r="G3509" s="911">
        <v>1</v>
      </c>
      <c r="H3509" s="714" t="s">
        <v>4123</v>
      </c>
      <c r="I3509" s="362"/>
      <c r="J3509" s="159">
        <v>0</v>
      </c>
      <c r="K3509" s="159">
        <v>0</v>
      </c>
      <c r="L3509" s="232">
        <f t="shared" si="487"/>
        <v>0</v>
      </c>
      <c r="M3509" s="200">
        <f t="shared" si="488"/>
        <v>0</v>
      </c>
      <c r="O3509" s="77" t="b">
        <f t="shared" si="479"/>
        <v>0</v>
      </c>
      <c r="P3509" s="77" t="b">
        <f t="shared" si="480"/>
        <v>0</v>
      </c>
      <c r="Q3509" s="77" t="b">
        <f t="shared" si="481"/>
        <v>0</v>
      </c>
      <c r="R3509" s="77">
        <f t="shared" si="482"/>
        <v>0</v>
      </c>
      <c r="T3509" s="77">
        <v>3498</v>
      </c>
    </row>
    <row r="3510" spans="1:20" s="5" customFormat="1" ht="78.75" outlineLevel="1">
      <c r="A3510" s="29"/>
      <c r="B3510" s="606">
        <v>500</v>
      </c>
      <c r="C3510" s="617">
        <v>541</v>
      </c>
      <c r="D3510" s="37">
        <v>9</v>
      </c>
      <c r="E3510" s="713" t="s">
        <v>4126</v>
      </c>
      <c r="F3510" s="713" t="s">
        <v>4127</v>
      </c>
      <c r="G3510" s="911">
        <v>2</v>
      </c>
      <c r="H3510" s="856" t="s">
        <v>4120</v>
      </c>
      <c r="I3510" s="362"/>
      <c r="J3510" s="159">
        <v>0</v>
      </c>
      <c r="K3510" s="159">
        <v>0</v>
      </c>
      <c r="L3510" s="232">
        <f t="shared" si="487"/>
        <v>0</v>
      </c>
      <c r="M3510" s="200">
        <f t="shared" si="488"/>
        <v>0</v>
      </c>
      <c r="O3510" s="77" t="b">
        <f t="shared" si="479"/>
        <v>0</v>
      </c>
      <c r="P3510" s="77" t="b">
        <f t="shared" si="480"/>
        <v>0</v>
      </c>
      <c r="Q3510" s="77" t="b">
        <f t="shared" si="481"/>
        <v>0</v>
      </c>
      <c r="R3510" s="77">
        <f t="shared" si="482"/>
        <v>0</v>
      </c>
      <c r="T3510" s="77">
        <v>3499</v>
      </c>
    </row>
    <row r="3511" spans="1:20" s="5" customFormat="1" ht="180" outlineLevel="1">
      <c r="A3511" s="29"/>
      <c r="B3511" s="606">
        <v>500</v>
      </c>
      <c r="C3511" s="617">
        <v>541</v>
      </c>
      <c r="D3511" s="37">
        <v>10</v>
      </c>
      <c r="E3511" s="713" t="s">
        <v>4128</v>
      </c>
      <c r="F3511" s="713" t="s">
        <v>4129</v>
      </c>
      <c r="G3511" s="911">
        <v>2</v>
      </c>
      <c r="H3511" s="856" t="s">
        <v>4120</v>
      </c>
      <c r="I3511" s="362"/>
      <c r="J3511" s="159">
        <v>0</v>
      </c>
      <c r="K3511" s="159">
        <v>0</v>
      </c>
      <c r="L3511" s="232">
        <f t="shared" si="487"/>
        <v>0</v>
      </c>
      <c r="M3511" s="200">
        <f t="shared" si="488"/>
        <v>0</v>
      </c>
      <c r="O3511" s="77" t="b">
        <f t="shared" si="479"/>
        <v>0</v>
      </c>
      <c r="P3511" s="77" t="b">
        <f t="shared" si="480"/>
        <v>0</v>
      </c>
      <c r="Q3511" s="77" t="b">
        <f t="shared" si="481"/>
        <v>0</v>
      </c>
      <c r="R3511" s="77">
        <f t="shared" si="482"/>
        <v>0</v>
      </c>
      <c r="T3511" s="77">
        <v>3500</v>
      </c>
    </row>
    <row r="3512" spans="1:20" s="5" customFormat="1" ht="22.5" outlineLevel="1">
      <c r="A3512" s="29"/>
      <c r="B3512" s="606">
        <v>500</v>
      </c>
      <c r="C3512" s="617">
        <v>541</v>
      </c>
      <c r="D3512" s="37">
        <v>11</v>
      </c>
      <c r="E3512" s="713" t="s">
        <v>4130</v>
      </c>
      <c r="F3512" s="713" t="s">
        <v>4131</v>
      </c>
      <c r="G3512" s="911">
        <v>2</v>
      </c>
      <c r="H3512" s="856" t="s">
        <v>4120</v>
      </c>
      <c r="I3512" s="362"/>
      <c r="J3512" s="159">
        <v>0</v>
      </c>
      <c r="K3512" s="159">
        <v>0</v>
      </c>
      <c r="L3512" s="232">
        <f t="shared" si="487"/>
        <v>0</v>
      </c>
      <c r="M3512" s="200">
        <f t="shared" si="488"/>
        <v>0</v>
      </c>
      <c r="O3512" s="77" t="b">
        <f t="shared" si="479"/>
        <v>0</v>
      </c>
      <c r="P3512" s="77" t="b">
        <f t="shared" si="480"/>
        <v>0</v>
      </c>
      <c r="Q3512" s="77" t="b">
        <f t="shared" si="481"/>
        <v>0</v>
      </c>
      <c r="R3512" s="77">
        <f t="shared" si="482"/>
        <v>0</v>
      </c>
      <c r="T3512" s="77">
        <v>3501</v>
      </c>
    </row>
    <row r="3513" spans="1:20" s="5" customFormat="1" ht="236.25" outlineLevel="1">
      <c r="A3513" s="29"/>
      <c r="B3513" s="606">
        <v>500</v>
      </c>
      <c r="C3513" s="617">
        <v>541</v>
      </c>
      <c r="D3513" s="37">
        <v>12</v>
      </c>
      <c r="E3513" s="713" t="s">
        <v>4132</v>
      </c>
      <c r="F3513" s="713" t="s">
        <v>4133</v>
      </c>
      <c r="G3513" s="911">
        <v>1</v>
      </c>
      <c r="H3513" s="856" t="s">
        <v>4120</v>
      </c>
      <c r="I3513" s="362"/>
      <c r="J3513" s="159">
        <v>0</v>
      </c>
      <c r="K3513" s="159">
        <v>0</v>
      </c>
      <c r="L3513" s="232">
        <f t="shared" si="487"/>
        <v>0</v>
      </c>
      <c r="M3513" s="200">
        <f t="shared" si="488"/>
        <v>0</v>
      </c>
      <c r="O3513" s="77" t="b">
        <f t="shared" si="479"/>
        <v>0</v>
      </c>
      <c r="P3513" s="77" t="b">
        <f t="shared" si="480"/>
        <v>0</v>
      </c>
      <c r="Q3513" s="77" t="b">
        <f t="shared" si="481"/>
        <v>0</v>
      </c>
      <c r="R3513" s="77">
        <f t="shared" si="482"/>
        <v>0</v>
      </c>
      <c r="T3513" s="77">
        <v>3502</v>
      </c>
    </row>
    <row r="3514" spans="1:20" s="5" customFormat="1" ht="123.75" outlineLevel="1">
      <c r="A3514" s="29"/>
      <c r="B3514" s="606">
        <v>500</v>
      </c>
      <c r="C3514" s="617">
        <v>541</v>
      </c>
      <c r="D3514" s="37">
        <v>13</v>
      </c>
      <c r="E3514" s="713" t="s">
        <v>4134</v>
      </c>
      <c r="F3514" s="713" t="s">
        <v>4135</v>
      </c>
      <c r="G3514" s="911">
        <v>1</v>
      </c>
      <c r="H3514" s="856" t="s">
        <v>4120</v>
      </c>
      <c r="I3514" s="362"/>
      <c r="J3514" s="159">
        <v>0</v>
      </c>
      <c r="K3514" s="159">
        <v>0</v>
      </c>
      <c r="L3514" s="232">
        <f t="shared" si="487"/>
        <v>0</v>
      </c>
      <c r="M3514" s="200">
        <f t="shared" si="488"/>
        <v>0</v>
      </c>
      <c r="O3514" s="77" t="b">
        <f t="shared" si="479"/>
        <v>0</v>
      </c>
      <c r="P3514" s="77" t="b">
        <f t="shared" si="480"/>
        <v>0</v>
      </c>
      <c r="Q3514" s="77" t="b">
        <f t="shared" si="481"/>
        <v>0</v>
      </c>
      <c r="R3514" s="77">
        <f t="shared" si="482"/>
        <v>0</v>
      </c>
      <c r="T3514" s="77">
        <v>3503</v>
      </c>
    </row>
    <row r="3515" spans="1:20" s="5" customFormat="1" ht="33.75" outlineLevel="1">
      <c r="A3515" s="29"/>
      <c r="B3515" s="606">
        <v>500</v>
      </c>
      <c r="C3515" s="617">
        <v>541</v>
      </c>
      <c r="D3515" s="37">
        <v>14</v>
      </c>
      <c r="E3515" s="713" t="s">
        <v>4136</v>
      </c>
      <c r="F3515" s="713" t="s">
        <v>4137</v>
      </c>
      <c r="G3515" s="911">
        <v>2</v>
      </c>
      <c r="H3515" s="856" t="s">
        <v>5</v>
      </c>
      <c r="I3515" s="362"/>
      <c r="J3515" s="159">
        <v>0</v>
      </c>
      <c r="K3515" s="159">
        <v>0</v>
      </c>
      <c r="L3515" s="232">
        <f t="shared" si="487"/>
        <v>0</v>
      </c>
      <c r="M3515" s="200">
        <f t="shared" si="488"/>
        <v>0</v>
      </c>
      <c r="O3515" s="77" t="b">
        <f t="shared" si="479"/>
        <v>0</v>
      </c>
      <c r="P3515" s="77" t="b">
        <f t="shared" si="480"/>
        <v>0</v>
      </c>
      <c r="Q3515" s="77" t="b">
        <f t="shared" si="481"/>
        <v>0</v>
      </c>
      <c r="R3515" s="77">
        <f t="shared" si="482"/>
        <v>0</v>
      </c>
      <c r="T3515" s="77">
        <v>3504</v>
      </c>
    </row>
    <row r="3516" spans="1:20" s="5" customFormat="1" ht="22.5" outlineLevel="1">
      <c r="A3516" s="29"/>
      <c r="B3516" s="606">
        <v>500</v>
      </c>
      <c r="C3516" s="617">
        <v>541</v>
      </c>
      <c r="D3516" s="37">
        <v>15</v>
      </c>
      <c r="E3516" s="713" t="s">
        <v>4138</v>
      </c>
      <c r="F3516" s="713" t="s">
        <v>4139</v>
      </c>
      <c r="G3516" s="911">
        <v>1</v>
      </c>
      <c r="H3516" s="856" t="s">
        <v>4120</v>
      </c>
      <c r="I3516" s="362"/>
      <c r="J3516" s="159">
        <v>0</v>
      </c>
      <c r="K3516" s="159">
        <v>0</v>
      </c>
      <c r="L3516" s="232">
        <f t="shared" si="487"/>
        <v>0</v>
      </c>
      <c r="M3516" s="200">
        <f t="shared" si="488"/>
        <v>0</v>
      </c>
      <c r="O3516" s="77" t="b">
        <f t="shared" si="479"/>
        <v>0</v>
      </c>
      <c r="P3516" s="77" t="b">
        <f t="shared" si="480"/>
        <v>0</v>
      </c>
      <c r="Q3516" s="77" t="b">
        <f t="shared" si="481"/>
        <v>0</v>
      </c>
      <c r="R3516" s="77">
        <f t="shared" si="482"/>
        <v>0</v>
      </c>
      <c r="T3516" s="77">
        <v>3505</v>
      </c>
    </row>
    <row r="3517" spans="1:20" s="5" customFormat="1" ht="22.5" outlineLevel="1">
      <c r="A3517" s="29"/>
      <c r="B3517" s="606">
        <v>500</v>
      </c>
      <c r="C3517" s="617">
        <v>541</v>
      </c>
      <c r="D3517" s="37">
        <v>16</v>
      </c>
      <c r="E3517" s="713" t="s">
        <v>4140</v>
      </c>
      <c r="F3517" s="713" t="s">
        <v>4141</v>
      </c>
      <c r="G3517" s="911">
        <v>1</v>
      </c>
      <c r="H3517" s="856" t="s">
        <v>4120</v>
      </c>
      <c r="I3517" s="362"/>
      <c r="J3517" s="159">
        <v>0</v>
      </c>
      <c r="K3517" s="159">
        <v>0</v>
      </c>
      <c r="L3517" s="232">
        <f t="shared" si="487"/>
        <v>0</v>
      </c>
      <c r="M3517" s="200">
        <f t="shared" si="488"/>
        <v>0</v>
      </c>
      <c r="O3517" s="77" t="b">
        <f t="shared" si="479"/>
        <v>0</v>
      </c>
      <c r="P3517" s="77" t="b">
        <f t="shared" si="480"/>
        <v>0</v>
      </c>
      <c r="Q3517" s="77" t="b">
        <f t="shared" si="481"/>
        <v>0</v>
      </c>
      <c r="R3517" s="77">
        <f t="shared" si="482"/>
        <v>0</v>
      </c>
      <c r="T3517" s="77">
        <v>3506</v>
      </c>
    </row>
    <row r="3518" spans="1:20" s="5" customFormat="1" ht="33.75" outlineLevel="1">
      <c r="A3518" s="29" t="s">
        <v>5251</v>
      </c>
      <c r="B3518" s="606">
        <v>500</v>
      </c>
      <c r="C3518" s="617">
        <v>541</v>
      </c>
      <c r="D3518" s="30">
        <v>17</v>
      </c>
      <c r="E3518" s="713" t="s">
        <v>5336</v>
      </c>
      <c r="F3518" s="713" t="s">
        <v>5337</v>
      </c>
      <c r="G3518" s="911">
        <v>1179</v>
      </c>
      <c r="H3518" s="714" t="s">
        <v>725</v>
      </c>
      <c r="I3518" s="362"/>
      <c r="J3518" s="159">
        <v>0</v>
      </c>
      <c r="K3518" s="159">
        <v>0</v>
      </c>
      <c r="L3518" s="232">
        <f t="shared" si="487"/>
        <v>0</v>
      </c>
      <c r="M3518" s="200">
        <f t="shared" si="488"/>
        <v>0</v>
      </c>
      <c r="O3518" s="77" t="b">
        <f t="shared" si="479"/>
        <v>0</v>
      </c>
      <c r="P3518" s="77" t="b">
        <f t="shared" si="480"/>
        <v>0</v>
      </c>
      <c r="Q3518" s="77" t="b">
        <f t="shared" si="481"/>
        <v>0</v>
      </c>
      <c r="R3518" s="77">
        <f t="shared" si="482"/>
        <v>0</v>
      </c>
      <c r="T3518" s="77">
        <v>3507</v>
      </c>
    </row>
    <row r="3519" spans="1:20" s="5" customFormat="1" ht="13.5" outlineLevel="1" thickBot="1">
      <c r="A3519" s="29"/>
      <c r="B3519" s="606">
        <v>500</v>
      </c>
      <c r="C3519" s="617">
        <v>541</v>
      </c>
      <c r="D3519" s="37">
        <v>18</v>
      </c>
      <c r="E3519" s="179" t="s">
        <v>4144</v>
      </c>
      <c r="F3519" s="179" t="s">
        <v>4145</v>
      </c>
      <c r="G3519" s="947">
        <v>1</v>
      </c>
      <c r="H3519" s="180" t="s">
        <v>4120</v>
      </c>
      <c r="I3519" s="362"/>
      <c r="J3519" s="159">
        <v>0</v>
      </c>
      <c r="K3519" s="159">
        <v>0</v>
      </c>
      <c r="L3519" s="232">
        <f t="shared" si="487"/>
        <v>0</v>
      </c>
      <c r="M3519" s="200">
        <f t="shared" si="488"/>
        <v>0</v>
      </c>
      <c r="O3519" s="77" t="b">
        <f t="shared" si="479"/>
        <v>0</v>
      </c>
      <c r="P3519" s="77" t="b">
        <f t="shared" si="480"/>
        <v>0</v>
      </c>
      <c r="Q3519" s="77" t="b">
        <f t="shared" si="481"/>
        <v>0</v>
      </c>
      <c r="R3519" s="77">
        <f t="shared" si="482"/>
        <v>0</v>
      </c>
      <c r="T3519" s="77">
        <v>3508</v>
      </c>
    </row>
    <row r="3520" spans="1:20" s="5" customFormat="1" ht="13.5" outlineLevel="1" thickBot="1">
      <c r="A3520" s="40"/>
      <c r="B3520" s="648">
        <v>500</v>
      </c>
      <c r="C3520" s="623">
        <v>541</v>
      </c>
      <c r="D3520" s="434"/>
      <c r="E3520" s="536" t="s">
        <v>4113</v>
      </c>
      <c r="F3520" s="536" t="s">
        <v>257</v>
      </c>
      <c r="G3520" s="915"/>
      <c r="H3520" s="294"/>
      <c r="I3520" s="452"/>
      <c r="J3520" s="95"/>
      <c r="K3520" s="95"/>
      <c r="L3520" s="213"/>
      <c r="M3520" s="226">
        <f>SUM(M3502:M3519)</f>
        <v>0</v>
      </c>
      <c r="O3520" s="77" t="b">
        <f t="shared" si="479"/>
        <v>1</v>
      </c>
      <c r="P3520" s="77" t="b">
        <f t="shared" si="480"/>
        <v>1</v>
      </c>
      <c r="Q3520" s="77" t="b">
        <f t="shared" si="481"/>
        <v>0</v>
      </c>
      <c r="R3520" s="77" t="str">
        <f t="shared" si="482"/>
        <v>!!!</v>
      </c>
      <c r="T3520" s="77">
        <v>3509</v>
      </c>
    </row>
    <row r="3521" spans="1:20" s="5" customFormat="1" ht="15.75" outlineLevel="1" thickBot="1">
      <c r="A3521" s="584"/>
      <c r="B3521" s="660">
        <v>500</v>
      </c>
      <c r="C3521" s="661">
        <v>542</v>
      </c>
      <c r="D3521" s="573"/>
      <c r="E3521" s="183" t="s">
        <v>255</v>
      </c>
      <c r="F3521" s="183" t="s">
        <v>201</v>
      </c>
      <c r="G3521" s="948"/>
      <c r="H3521" s="184"/>
      <c r="I3521" s="363"/>
      <c r="J3521" s="309"/>
      <c r="K3521" s="185"/>
      <c r="L3521" s="237"/>
      <c r="M3521" s="230"/>
      <c r="O3521" s="77" t="b">
        <f t="shared" si="479"/>
        <v>1</v>
      </c>
      <c r="P3521" s="77" t="b">
        <f t="shared" si="480"/>
        <v>1</v>
      </c>
      <c r="Q3521" s="77" t="b">
        <f t="shared" si="481"/>
        <v>1</v>
      </c>
      <c r="R3521" s="77">
        <f t="shared" si="482"/>
        <v>0</v>
      </c>
      <c r="T3521" s="77">
        <v>3510</v>
      </c>
    </row>
    <row r="3522" spans="1:20" s="5" customFormat="1" ht="168.75" outlineLevel="1">
      <c r="A3522" s="29"/>
      <c r="B3522" s="606">
        <v>500</v>
      </c>
      <c r="C3522" s="662">
        <v>542</v>
      </c>
      <c r="D3522" s="37">
        <v>1</v>
      </c>
      <c r="E3522" s="179" t="s">
        <v>4150</v>
      </c>
      <c r="F3522" s="179" t="s">
        <v>4151</v>
      </c>
      <c r="G3522" s="947">
        <v>62</v>
      </c>
      <c r="H3522" s="178" t="s">
        <v>725</v>
      </c>
      <c r="I3522" s="364"/>
      <c r="J3522" s="159">
        <v>0</v>
      </c>
      <c r="K3522" s="159">
        <v>0</v>
      </c>
      <c r="L3522" s="232">
        <f t="shared" ref="L3522:L3547" si="489">J3522+K3522</f>
        <v>0</v>
      </c>
      <c r="M3522" s="200">
        <f t="shared" ref="M3522:M3547" si="490">L3522*(G3522+I3522)</f>
        <v>0</v>
      </c>
      <c r="O3522" s="77" t="b">
        <f t="shared" si="479"/>
        <v>0</v>
      </c>
      <c r="P3522" s="77" t="b">
        <f t="shared" si="480"/>
        <v>0</v>
      </c>
      <c r="Q3522" s="77" t="b">
        <f t="shared" si="481"/>
        <v>0</v>
      </c>
      <c r="R3522" s="77">
        <f t="shared" si="482"/>
        <v>0</v>
      </c>
      <c r="T3522" s="77">
        <v>3511</v>
      </c>
    </row>
    <row r="3523" spans="1:20" s="5" customFormat="1" ht="22.5" outlineLevel="1">
      <c r="A3523" s="29"/>
      <c r="B3523" s="606">
        <v>500</v>
      </c>
      <c r="C3523" s="617">
        <v>542</v>
      </c>
      <c r="D3523" s="37">
        <v>2</v>
      </c>
      <c r="E3523" s="179" t="s">
        <v>4154</v>
      </c>
      <c r="F3523" s="179" t="s">
        <v>4155</v>
      </c>
      <c r="G3523" s="947">
        <v>776</v>
      </c>
      <c r="H3523" s="178" t="s">
        <v>725</v>
      </c>
      <c r="I3523" s="364"/>
      <c r="J3523" s="159">
        <v>0</v>
      </c>
      <c r="K3523" s="159">
        <v>0</v>
      </c>
      <c r="L3523" s="232">
        <f t="shared" si="489"/>
        <v>0</v>
      </c>
      <c r="M3523" s="200">
        <f t="shared" si="490"/>
        <v>0</v>
      </c>
      <c r="O3523" s="77" t="b">
        <f t="shared" si="479"/>
        <v>0</v>
      </c>
      <c r="P3523" s="77" t="b">
        <f t="shared" si="480"/>
        <v>0</v>
      </c>
      <c r="Q3523" s="77" t="b">
        <f t="shared" si="481"/>
        <v>0</v>
      </c>
      <c r="R3523" s="77">
        <f t="shared" si="482"/>
        <v>0</v>
      </c>
      <c r="T3523" s="77">
        <v>3512</v>
      </c>
    </row>
    <row r="3524" spans="1:20" s="5" customFormat="1" ht="22.5" outlineLevel="1">
      <c r="A3524" s="29"/>
      <c r="B3524" s="606">
        <v>500</v>
      </c>
      <c r="C3524" s="617">
        <v>542</v>
      </c>
      <c r="D3524" s="37">
        <v>3</v>
      </c>
      <c r="E3524" s="179" t="s">
        <v>4156</v>
      </c>
      <c r="F3524" s="179" t="s">
        <v>4157</v>
      </c>
      <c r="G3524" s="947">
        <v>275</v>
      </c>
      <c r="H3524" s="178" t="s">
        <v>725</v>
      </c>
      <c r="I3524" s="365"/>
      <c r="J3524" s="159">
        <v>0</v>
      </c>
      <c r="K3524" s="159">
        <v>0</v>
      </c>
      <c r="L3524" s="232">
        <f t="shared" si="489"/>
        <v>0</v>
      </c>
      <c r="M3524" s="200">
        <f t="shared" si="490"/>
        <v>0</v>
      </c>
      <c r="O3524" s="77" t="b">
        <f t="shared" si="479"/>
        <v>0</v>
      </c>
      <c r="P3524" s="77" t="b">
        <f t="shared" si="480"/>
        <v>0</v>
      </c>
      <c r="Q3524" s="77" t="b">
        <f t="shared" si="481"/>
        <v>0</v>
      </c>
      <c r="R3524" s="77">
        <f t="shared" si="482"/>
        <v>0</v>
      </c>
      <c r="T3524" s="77">
        <v>3513</v>
      </c>
    </row>
    <row r="3525" spans="1:20" s="5" customFormat="1" ht="45" outlineLevel="1">
      <c r="A3525" s="29"/>
      <c r="B3525" s="606">
        <v>500</v>
      </c>
      <c r="C3525" s="617">
        <v>542</v>
      </c>
      <c r="D3525" s="37">
        <v>4</v>
      </c>
      <c r="E3525" s="179" t="s">
        <v>4158</v>
      </c>
      <c r="F3525" s="179" t="s">
        <v>4159</v>
      </c>
      <c r="G3525" s="947">
        <v>127</v>
      </c>
      <c r="H3525" s="178" t="s">
        <v>725</v>
      </c>
      <c r="I3525" s="365"/>
      <c r="J3525" s="159">
        <v>0</v>
      </c>
      <c r="K3525" s="159">
        <v>0</v>
      </c>
      <c r="L3525" s="232">
        <f t="shared" si="489"/>
        <v>0</v>
      </c>
      <c r="M3525" s="200">
        <f t="shared" si="490"/>
        <v>0</v>
      </c>
      <c r="O3525" s="77" t="b">
        <f t="shared" si="479"/>
        <v>0</v>
      </c>
      <c r="P3525" s="77" t="b">
        <f t="shared" si="480"/>
        <v>0</v>
      </c>
      <c r="Q3525" s="77" t="b">
        <f t="shared" si="481"/>
        <v>0</v>
      </c>
      <c r="R3525" s="77">
        <f t="shared" si="482"/>
        <v>0</v>
      </c>
      <c r="T3525" s="77">
        <v>3514</v>
      </c>
    </row>
    <row r="3526" spans="1:20" s="5" customFormat="1" ht="45" outlineLevel="1">
      <c r="A3526" s="29"/>
      <c r="B3526" s="606">
        <v>500</v>
      </c>
      <c r="C3526" s="617">
        <v>542</v>
      </c>
      <c r="D3526" s="37">
        <v>5</v>
      </c>
      <c r="E3526" s="179" t="s">
        <v>4160</v>
      </c>
      <c r="F3526" s="179" t="s">
        <v>4161</v>
      </c>
      <c r="G3526" s="947">
        <v>100</v>
      </c>
      <c r="H3526" s="178" t="s">
        <v>725</v>
      </c>
      <c r="I3526" s="365"/>
      <c r="J3526" s="159">
        <v>0</v>
      </c>
      <c r="K3526" s="159">
        <v>0</v>
      </c>
      <c r="L3526" s="232">
        <f t="shared" si="489"/>
        <v>0</v>
      </c>
      <c r="M3526" s="200">
        <f t="shared" si="490"/>
        <v>0</v>
      </c>
      <c r="O3526" s="77" t="b">
        <f t="shared" si="479"/>
        <v>0</v>
      </c>
      <c r="P3526" s="77" t="b">
        <f t="shared" si="480"/>
        <v>0</v>
      </c>
      <c r="Q3526" s="77" t="b">
        <f t="shared" si="481"/>
        <v>0</v>
      </c>
      <c r="R3526" s="77">
        <f t="shared" si="482"/>
        <v>0</v>
      </c>
      <c r="T3526" s="77">
        <v>3515</v>
      </c>
    </row>
    <row r="3527" spans="1:20" s="5" customFormat="1" ht="45" outlineLevel="1">
      <c r="A3527" s="29"/>
      <c r="B3527" s="606">
        <v>500</v>
      </c>
      <c r="C3527" s="617">
        <v>542</v>
      </c>
      <c r="D3527" s="37">
        <v>6</v>
      </c>
      <c r="E3527" s="179" t="s">
        <v>4162</v>
      </c>
      <c r="F3527" s="179" t="s">
        <v>4163</v>
      </c>
      <c r="G3527" s="947">
        <v>1235</v>
      </c>
      <c r="H3527" s="178" t="s">
        <v>725</v>
      </c>
      <c r="I3527" s="364"/>
      <c r="J3527" s="159">
        <v>0</v>
      </c>
      <c r="K3527" s="159">
        <v>0</v>
      </c>
      <c r="L3527" s="232">
        <f t="shared" si="489"/>
        <v>0</v>
      </c>
      <c r="M3527" s="200">
        <f t="shared" si="490"/>
        <v>0</v>
      </c>
      <c r="O3527" s="77" t="b">
        <f t="shared" si="479"/>
        <v>0</v>
      </c>
      <c r="P3527" s="77" t="b">
        <f t="shared" si="480"/>
        <v>0</v>
      </c>
      <c r="Q3527" s="77" t="b">
        <f t="shared" si="481"/>
        <v>0</v>
      </c>
      <c r="R3527" s="77">
        <f t="shared" si="482"/>
        <v>0</v>
      </c>
      <c r="T3527" s="77">
        <v>3516</v>
      </c>
    </row>
    <row r="3528" spans="1:20" s="5" customFormat="1" ht="45" outlineLevel="1">
      <c r="A3528" s="29"/>
      <c r="B3528" s="606">
        <v>500</v>
      </c>
      <c r="C3528" s="617">
        <v>542</v>
      </c>
      <c r="D3528" s="37">
        <v>7</v>
      </c>
      <c r="E3528" s="179" t="s">
        <v>4164</v>
      </c>
      <c r="F3528" s="179" t="s">
        <v>4165</v>
      </c>
      <c r="G3528" s="947">
        <v>28</v>
      </c>
      <c r="H3528" s="178" t="s">
        <v>725</v>
      </c>
      <c r="I3528" s="364"/>
      <c r="J3528" s="159">
        <v>0</v>
      </c>
      <c r="K3528" s="159">
        <v>0</v>
      </c>
      <c r="L3528" s="232">
        <f t="shared" si="489"/>
        <v>0</v>
      </c>
      <c r="M3528" s="200">
        <f t="shared" si="490"/>
        <v>0</v>
      </c>
      <c r="O3528" s="77" t="b">
        <f t="shared" si="479"/>
        <v>0</v>
      </c>
      <c r="P3528" s="77" t="b">
        <f t="shared" si="480"/>
        <v>0</v>
      </c>
      <c r="Q3528" s="77" t="b">
        <f t="shared" si="481"/>
        <v>0</v>
      </c>
      <c r="R3528" s="77">
        <f t="shared" si="482"/>
        <v>0</v>
      </c>
      <c r="T3528" s="77">
        <v>3517</v>
      </c>
    </row>
    <row r="3529" spans="1:20" s="5" customFormat="1" ht="22.5" outlineLevel="1">
      <c r="A3529" s="29"/>
      <c r="B3529" s="606">
        <v>500</v>
      </c>
      <c r="C3529" s="617">
        <v>542</v>
      </c>
      <c r="D3529" s="37">
        <v>8</v>
      </c>
      <c r="E3529" s="179" t="s">
        <v>4118</v>
      </c>
      <c r="F3529" s="179" t="s">
        <v>4119</v>
      </c>
      <c r="G3529" s="947">
        <v>1</v>
      </c>
      <c r="H3529" s="180" t="s">
        <v>4120</v>
      </c>
      <c r="I3529" s="362"/>
      <c r="J3529" s="159">
        <v>0</v>
      </c>
      <c r="K3529" s="159">
        <v>0</v>
      </c>
      <c r="L3529" s="232">
        <f t="shared" si="489"/>
        <v>0</v>
      </c>
      <c r="M3529" s="200">
        <f t="shared" si="490"/>
        <v>0</v>
      </c>
      <c r="O3529" s="77" t="b">
        <f t="shared" si="479"/>
        <v>0</v>
      </c>
      <c r="P3529" s="77" t="b">
        <f t="shared" si="480"/>
        <v>0</v>
      </c>
      <c r="Q3529" s="77" t="b">
        <f t="shared" si="481"/>
        <v>0</v>
      </c>
      <c r="R3529" s="77">
        <f t="shared" si="482"/>
        <v>0</v>
      </c>
      <c r="T3529" s="77">
        <v>3518</v>
      </c>
    </row>
    <row r="3530" spans="1:20" s="5" customFormat="1" ht="247.5" outlineLevel="1">
      <c r="A3530" s="29"/>
      <c r="B3530" s="606">
        <v>500</v>
      </c>
      <c r="C3530" s="617">
        <v>542</v>
      </c>
      <c r="D3530" s="37">
        <v>9</v>
      </c>
      <c r="E3530" s="179" t="s">
        <v>4167</v>
      </c>
      <c r="F3530" s="179" t="s">
        <v>4168</v>
      </c>
      <c r="G3530" s="947">
        <v>1</v>
      </c>
      <c r="H3530" s="180" t="s">
        <v>4120</v>
      </c>
      <c r="I3530" s="362"/>
      <c r="J3530" s="159">
        <v>0</v>
      </c>
      <c r="K3530" s="159">
        <v>0</v>
      </c>
      <c r="L3530" s="232">
        <f t="shared" si="489"/>
        <v>0</v>
      </c>
      <c r="M3530" s="200">
        <f t="shared" si="490"/>
        <v>0</v>
      </c>
      <c r="O3530" s="77" t="b">
        <f t="shared" si="479"/>
        <v>0</v>
      </c>
      <c r="P3530" s="77" t="b">
        <f t="shared" si="480"/>
        <v>0</v>
      </c>
      <c r="Q3530" s="77" t="b">
        <f t="shared" si="481"/>
        <v>0</v>
      </c>
      <c r="R3530" s="77">
        <f t="shared" si="482"/>
        <v>0</v>
      </c>
      <c r="T3530" s="77">
        <v>3519</v>
      </c>
    </row>
    <row r="3531" spans="1:20" s="5" customFormat="1" ht="168.75" outlineLevel="1">
      <c r="A3531" s="29"/>
      <c r="B3531" s="606">
        <v>500</v>
      </c>
      <c r="C3531" s="617">
        <v>542</v>
      </c>
      <c r="D3531" s="37">
        <v>10</v>
      </c>
      <c r="E3531" s="179" t="s">
        <v>4169</v>
      </c>
      <c r="F3531" s="179" t="s">
        <v>4170</v>
      </c>
      <c r="G3531" s="947">
        <v>4</v>
      </c>
      <c r="H3531" s="180" t="s">
        <v>4120</v>
      </c>
      <c r="I3531" s="362"/>
      <c r="J3531" s="159">
        <v>0</v>
      </c>
      <c r="K3531" s="159">
        <v>0</v>
      </c>
      <c r="L3531" s="232">
        <f t="shared" si="489"/>
        <v>0</v>
      </c>
      <c r="M3531" s="200">
        <f t="shared" si="490"/>
        <v>0</v>
      </c>
      <c r="O3531" s="77" t="b">
        <f t="shared" si="479"/>
        <v>0</v>
      </c>
      <c r="P3531" s="77" t="b">
        <f t="shared" si="480"/>
        <v>0</v>
      </c>
      <c r="Q3531" s="77" t="b">
        <f t="shared" si="481"/>
        <v>0</v>
      </c>
      <c r="R3531" s="77">
        <f t="shared" si="482"/>
        <v>0</v>
      </c>
      <c r="T3531" s="77">
        <v>3520</v>
      </c>
    </row>
    <row r="3532" spans="1:20" s="5" customFormat="1" ht="146.25" outlineLevel="1">
      <c r="A3532" s="29" t="s">
        <v>5251</v>
      </c>
      <c r="B3532" s="606">
        <v>500</v>
      </c>
      <c r="C3532" s="617">
        <v>542</v>
      </c>
      <c r="D3532" s="37">
        <v>11</v>
      </c>
      <c r="E3532" s="179" t="s">
        <v>5313</v>
      </c>
      <c r="F3532" s="179" t="s">
        <v>5314</v>
      </c>
      <c r="G3532" s="947">
        <v>1</v>
      </c>
      <c r="H3532" s="180" t="s">
        <v>4120</v>
      </c>
      <c r="I3532" s="362"/>
      <c r="J3532" s="159">
        <v>0</v>
      </c>
      <c r="K3532" s="159">
        <v>0</v>
      </c>
      <c r="L3532" s="232">
        <f t="shared" si="489"/>
        <v>0</v>
      </c>
      <c r="M3532" s="200">
        <f t="shared" si="490"/>
        <v>0</v>
      </c>
      <c r="O3532" s="77" t="b">
        <f t="shared" si="479"/>
        <v>0</v>
      </c>
      <c r="P3532" s="77" t="b">
        <f t="shared" si="480"/>
        <v>0</v>
      </c>
      <c r="Q3532" s="77" t="b">
        <f t="shared" si="481"/>
        <v>0</v>
      </c>
      <c r="R3532" s="77">
        <f t="shared" si="482"/>
        <v>0</v>
      </c>
      <c r="T3532" s="77">
        <v>3521</v>
      </c>
    </row>
    <row r="3533" spans="1:20" s="5" customFormat="1" ht="135" outlineLevel="1">
      <c r="A3533" s="29"/>
      <c r="B3533" s="606">
        <v>500</v>
      </c>
      <c r="C3533" s="617">
        <v>542</v>
      </c>
      <c r="D3533" s="37">
        <v>12</v>
      </c>
      <c r="E3533" s="179" t="s">
        <v>4171</v>
      </c>
      <c r="F3533" s="179" t="s">
        <v>4172</v>
      </c>
      <c r="G3533" s="947">
        <v>7</v>
      </c>
      <c r="H3533" s="180" t="s">
        <v>4120</v>
      </c>
      <c r="I3533" s="362"/>
      <c r="J3533" s="159">
        <v>0</v>
      </c>
      <c r="K3533" s="159">
        <v>0</v>
      </c>
      <c r="L3533" s="232">
        <f t="shared" si="489"/>
        <v>0</v>
      </c>
      <c r="M3533" s="200">
        <f t="shared" si="490"/>
        <v>0</v>
      </c>
      <c r="O3533" s="77" t="b">
        <f t="shared" si="479"/>
        <v>0</v>
      </c>
      <c r="P3533" s="77" t="b">
        <f t="shared" si="480"/>
        <v>0</v>
      </c>
      <c r="Q3533" s="77" t="b">
        <f t="shared" si="481"/>
        <v>0</v>
      </c>
      <c r="R3533" s="77">
        <f t="shared" si="482"/>
        <v>0</v>
      </c>
      <c r="T3533" s="77">
        <v>3522</v>
      </c>
    </row>
    <row r="3534" spans="1:20" s="5" customFormat="1" ht="33.75" outlineLevel="1">
      <c r="A3534" s="29"/>
      <c r="B3534" s="606">
        <v>500</v>
      </c>
      <c r="C3534" s="617">
        <v>542</v>
      </c>
      <c r="D3534" s="37">
        <v>13</v>
      </c>
      <c r="E3534" s="179" t="s">
        <v>4173</v>
      </c>
      <c r="F3534" s="179" t="s">
        <v>4174</v>
      </c>
      <c r="G3534" s="947">
        <v>7</v>
      </c>
      <c r="H3534" s="180" t="s">
        <v>4120</v>
      </c>
      <c r="I3534" s="362"/>
      <c r="J3534" s="159">
        <v>0</v>
      </c>
      <c r="K3534" s="159">
        <v>0</v>
      </c>
      <c r="L3534" s="232">
        <f t="shared" si="489"/>
        <v>0</v>
      </c>
      <c r="M3534" s="200">
        <f t="shared" si="490"/>
        <v>0</v>
      </c>
      <c r="O3534" s="77" t="b">
        <f t="shared" si="479"/>
        <v>0</v>
      </c>
      <c r="P3534" s="77" t="b">
        <f t="shared" si="480"/>
        <v>0</v>
      </c>
      <c r="Q3534" s="77" t="b">
        <f t="shared" si="481"/>
        <v>0</v>
      </c>
      <c r="R3534" s="77">
        <f t="shared" si="482"/>
        <v>0</v>
      </c>
      <c r="T3534" s="77">
        <v>3523</v>
      </c>
    </row>
    <row r="3535" spans="1:20" s="5" customFormat="1" ht="22.5" outlineLevel="1">
      <c r="A3535" s="29"/>
      <c r="B3535" s="606">
        <v>500</v>
      </c>
      <c r="C3535" s="617">
        <v>542</v>
      </c>
      <c r="D3535" s="37">
        <v>14</v>
      </c>
      <c r="E3535" s="179" t="s">
        <v>4175</v>
      </c>
      <c r="F3535" s="179" t="s">
        <v>4176</v>
      </c>
      <c r="G3535" s="947">
        <v>7</v>
      </c>
      <c r="H3535" s="180" t="s">
        <v>4120</v>
      </c>
      <c r="I3535" s="362"/>
      <c r="J3535" s="159">
        <v>0</v>
      </c>
      <c r="K3535" s="159">
        <v>0</v>
      </c>
      <c r="L3535" s="232">
        <f t="shared" si="489"/>
        <v>0</v>
      </c>
      <c r="M3535" s="200">
        <f t="shared" si="490"/>
        <v>0</v>
      </c>
      <c r="O3535" s="77" t="b">
        <f t="shared" si="479"/>
        <v>0</v>
      </c>
      <c r="P3535" s="77" t="b">
        <f t="shared" si="480"/>
        <v>0</v>
      </c>
      <c r="Q3535" s="77" t="b">
        <f t="shared" si="481"/>
        <v>0</v>
      </c>
      <c r="R3535" s="77">
        <f t="shared" si="482"/>
        <v>0</v>
      </c>
      <c r="T3535" s="77">
        <v>3524</v>
      </c>
    </row>
    <row r="3536" spans="1:20" s="5" customFormat="1" ht="33.75" outlineLevel="1">
      <c r="A3536" s="29"/>
      <c r="B3536" s="606">
        <v>500</v>
      </c>
      <c r="C3536" s="617">
        <v>542</v>
      </c>
      <c r="D3536" s="37">
        <v>15</v>
      </c>
      <c r="E3536" s="179" t="s">
        <v>4179</v>
      </c>
      <c r="F3536" s="179" t="s">
        <v>4180</v>
      </c>
      <c r="G3536" s="947">
        <v>1</v>
      </c>
      <c r="H3536" s="180" t="s">
        <v>4120</v>
      </c>
      <c r="I3536" s="362"/>
      <c r="J3536" s="159">
        <v>0</v>
      </c>
      <c r="K3536" s="159">
        <v>0</v>
      </c>
      <c r="L3536" s="232">
        <f t="shared" si="489"/>
        <v>0</v>
      </c>
      <c r="M3536" s="200">
        <f t="shared" si="490"/>
        <v>0</v>
      </c>
      <c r="O3536" s="77" t="b">
        <f t="shared" si="479"/>
        <v>0</v>
      </c>
      <c r="P3536" s="77" t="b">
        <f t="shared" si="480"/>
        <v>0</v>
      </c>
      <c r="Q3536" s="77" t="b">
        <f t="shared" si="481"/>
        <v>0</v>
      </c>
      <c r="R3536" s="77">
        <f t="shared" si="482"/>
        <v>0</v>
      </c>
      <c r="T3536" s="77">
        <v>3525</v>
      </c>
    </row>
    <row r="3537" spans="1:20" s="5" customFormat="1" ht="33.75" outlineLevel="1">
      <c r="A3537" s="29"/>
      <c r="B3537" s="606">
        <v>500</v>
      </c>
      <c r="C3537" s="617">
        <v>542</v>
      </c>
      <c r="D3537" s="37">
        <v>16</v>
      </c>
      <c r="E3537" s="179" t="s">
        <v>4181</v>
      </c>
      <c r="F3537" s="179" t="s">
        <v>4182</v>
      </c>
      <c r="G3537" s="947">
        <v>1</v>
      </c>
      <c r="H3537" s="180" t="s">
        <v>4120</v>
      </c>
      <c r="I3537" s="362"/>
      <c r="J3537" s="159">
        <v>0</v>
      </c>
      <c r="K3537" s="159">
        <v>0</v>
      </c>
      <c r="L3537" s="232">
        <f t="shared" si="489"/>
        <v>0</v>
      </c>
      <c r="M3537" s="200">
        <f t="shared" si="490"/>
        <v>0</v>
      </c>
      <c r="O3537" s="77" t="b">
        <f t="shared" si="479"/>
        <v>0</v>
      </c>
      <c r="P3537" s="77" t="b">
        <f t="shared" si="480"/>
        <v>0</v>
      </c>
      <c r="Q3537" s="77" t="b">
        <f t="shared" si="481"/>
        <v>0</v>
      </c>
      <c r="R3537" s="77">
        <f t="shared" si="482"/>
        <v>0</v>
      </c>
      <c r="T3537" s="77">
        <v>3526</v>
      </c>
    </row>
    <row r="3538" spans="1:20" s="5" customFormat="1" ht="45" outlineLevel="1">
      <c r="A3538" s="29"/>
      <c r="B3538" s="606">
        <v>500</v>
      </c>
      <c r="C3538" s="617">
        <v>542</v>
      </c>
      <c r="D3538" s="37">
        <v>17</v>
      </c>
      <c r="E3538" s="179" t="s">
        <v>4183</v>
      </c>
      <c r="F3538" s="179" t="s">
        <v>4184</v>
      </c>
      <c r="G3538" s="947">
        <v>1</v>
      </c>
      <c r="H3538" s="180" t="s">
        <v>4120</v>
      </c>
      <c r="I3538" s="362"/>
      <c r="J3538" s="159">
        <v>0</v>
      </c>
      <c r="K3538" s="159">
        <v>0</v>
      </c>
      <c r="L3538" s="232">
        <f t="shared" si="489"/>
        <v>0</v>
      </c>
      <c r="M3538" s="200">
        <f t="shared" si="490"/>
        <v>0</v>
      </c>
      <c r="O3538" s="77" t="b">
        <f t="shared" si="479"/>
        <v>0</v>
      </c>
      <c r="P3538" s="77" t="b">
        <f t="shared" si="480"/>
        <v>0</v>
      </c>
      <c r="Q3538" s="77" t="b">
        <f t="shared" si="481"/>
        <v>0</v>
      </c>
      <c r="R3538" s="77">
        <f t="shared" si="482"/>
        <v>0</v>
      </c>
      <c r="T3538" s="77">
        <v>3527</v>
      </c>
    </row>
    <row r="3539" spans="1:20" s="5" customFormat="1" ht="45" outlineLevel="1">
      <c r="A3539" s="29"/>
      <c r="B3539" s="606">
        <v>500</v>
      </c>
      <c r="C3539" s="617">
        <v>542</v>
      </c>
      <c r="D3539" s="37">
        <v>18</v>
      </c>
      <c r="E3539" s="179" t="s">
        <v>4185</v>
      </c>
      <c r="F3539" s="179" t="s">
        <v>4186</v>
      </c>
      <c r="G3539" s="947">
        <v>1</v>
      </c>
      <c r="H3539" s="180" t="s">
        <v>4120</v>
      </c>
      <c r="I3539" s="362"/>
      <c r="J3539" s="159">
        <v>0</v>
      </c>
      <c r="K3539" s="159">
        <v>0</v>
      </c>
      <c r="L3539" s="232">
        <f t="shared" si="489"/>
        <v>0</v>
      </c>
      <c r="M3539" s="200">
        <f t="shared" si="490"/>
        <v>0</v>
      </c>
      <c r="O3539" s="77" t="b">
        <f t="shared" ref="O3539:O3602" si="491">ISBLANK(D3539)</f>
        <v>0</v>
      </c>
      <c r="P3539" s="77" t="b">
        <f t="shared" ref="P3539:P3602" si="492">ISBLANK(G3539)</f>
        <v>0</v>
      </c>
      <c r="Q3539" s="77" t="b">
        <f t="shared" ref="Q3539:Q3602" si="493">ISBLANK(M3539)</f>
        <v>0</v>
      </c>
      <c r="R3539" s="77">
        <f t="shared" ref="R3539:R3602" si="494">IF(AND(O3539=P3539,O3539=Q3539),,"!!!")</f>
        <v>0</v>
      </c>
      <c r="T3539" s="77">
        <v>3528</v>
      </c>
    </row>
    <row r="3540" spans="1:20" s="5" customFormat="1" ht="45" outlineLevel="1">
      <c r="A3540" s="29"/>
      <c r="B3540" s="606">
        <v>500</v>
      </c>
      <c r="C3540" s="617">
        <v>542</v>
      </c>
      <c r="D3540" s="37">
        <v>19</v>
      </c>
      <c r="E3540" s="179" t="s">
        <v>4187</v>
      </c>
      <c r="F3540" s="179" t="s">
        <v>4188</v>
      </c>
      <c r="G3540" s="947">
        <v>1</v>
      </c>
      <c r="H3540" s="180" t="s">
        <v>4120</v>
      </c>
      <c r="I3540" s="362"/>
      <c r="J3540" s="159">
        <v>0</v>
      </c>
      <c r="K3540" s="159">
        <v>0</v>
      </c>
      <c r="L3540" s="232">
        <f t="shared" si="489"/>
        <v>0</v>
      </c>
      <c r="M3540" s="200">
        <f t="shared" si="490"/>
        <v>0</v>
      </c>
      <c r="O3540" s="77" t="b">
        <f t="shared" si="491"/>
        <v>0</v>
      </c>
      <c r="P3540" s="77" t="b">
        <f t="shared" si="492"/>
        <v>0</v>
      </c>
      <c r="Q3540" s="77" t="b">
        <f t="shared" si="493"/>
        <v>0</v>
      </c>
      <c r="R3540" s="77">
        <f t="shared" si="494"/>
        <v>0</v>
      </c>
      <c r="T3540" s="77">
        <v>3529</v>
      </c>
    </row>
    <row r="3541" spans="1:20" s="5" customFormat="1" ht="45" outlineLevel="1">
      <c r="A3541" s="29"/>
      <c r="B3541" s="606">
        <v>500</v>
      </c>
      <c r="C3541" s="617">
        <v>542</v>
      </c>
      <c r="D3541" s="37">
        <v>20</v>
      </c>
      <c r="E3541" s="179" t="s">
        <v>4189</v>
      </c>
      <c r="F3541" s="179" t="s">
        <v>4190</v>
      </c>
      <c r="G3541" s="947">
        <v>2</v>
      </c>
      <c r="H3541" s="180" t="s">
        <v>4120</v>
      </c>
      <c r="I3541" s="362"/>
      <c r="J3541" s="159">
        <v>0</v>
      </c>
      <c r="K3541" s="159">
        <v>0</v>
      </c>
      <c r="L3541" s="232">
        <f t="shared" si="489"/>
        <v>0</v>
      </c>
      <c r="M3541" s="200">
        <f t="shared" si="490"/>
        <v>0</v>
      </c>
      <c r="O3541" s="77" t="b">
        <f t="shared" si="491"/>
        <v>0</v>
      </c>
      <c r="P3541" s="77" t="b">
        <f t="shared" si="492"/>
        <v>0</v>
      </c>
      <c r="Q3541" s="77" t="b">
        <f t="shared" si="493"/>
        <v>0</v>
      </c>
      <c r="R3541" s="77">
        <f t="shared" si="494"/>
        <v>0</v>
      </c>
      <c r="T3541" s="77">
        <v>3530</v>
      </c>
    </row>
    <row r="3542" spans="1:20" s="5" customFormat="1" ht="45" outlineLevel="1">
      <c r="A3542" s="29"/>
      <c r="B3542" s="606">
        <v>500</v>
      </c>
      <c r="C3542" s="617">
        <v>542</v>
      </c>
      <c r="D3542" s="37">
        <v>21</v>
      </c>
      <c r="E3542" s="179" t="s">
        <v>4191</v>
      </c>
      <c r="F3542" s="179" t="s">
        <v>4192</v>
      </c>
      <c r="G3542" s="947">
        <v>1</v>
      </c>
      <c r="H3542" s="180" t="s">
        <v>4120</v>
      </c>
      <c r="I3542" s="362"/>
      <c r="J3542" s="159">
        <v>0</v>
      </c>
      <c r="K3542" s="159">
        <v>0</v>
      </c>
      <c r="L3542" s="232">
        <f t="shared" si="489"/>
        <v>0</v>
      </c>
      <c r="M3542" s="200">
        <f t="shared" si="490"/>
        <v>0</v>
      </c>
      <c r="O3542" s="77" t="b">
        <f t="shared" si="491"/>
        <v>0</v>
      </c>
      <c r="P3542" s="77" t="b">
        <f t="shared" si="492"/>
        <v>0</v>
      </c>
      <c r="Q3542" s="77" t="b">
        <f t="shared" si="493"/>
        <v>0</v>
      </c>
      <c r="R3542" s="77">
        <f t="shared" si="494"/>
        <v>0</v>
      </c>
      <c r="T3542" s="77">
        <v>3531</v>
      </c>
    </row>
    <row r="3543" spans="1:20" s="5" customFormat="1" ht="56.25" outlineLevel="1">
      <c r="A3543" s="29"/>
      <c r="B3543" s="606">
        <v>500</v>
      </c>
      <c r="C3543" s="617">
        <v>542</v>
      </c>
      <c r="D3543" s="37">
        <v>22</v>
      </c>
      <c r="E3543" s="179" t="s">
        <v>4591</v>
      </c>
      <c r="F3543" s="179" t="s">
        <v>4193</v>
      </c>
      <c r="G3543" s="947">
        <v>4</v>
      </c>
      <c r="H3543" s="180" t="s">
        <v>4120</v>
      </c>
      <c r="I3543" s="362"/>
      <c r="J3543" s="159">
        <v>0</v>
      </c>
      <c r="K3543" s="159">
        <v>0</v>
      </c>
      <c r="L3543" s="232">
        <f t="shared" si="489"/>
        <v>0</v>
      </c>
      <c r="M3543" s="200">
        <f t="shared" si="490"/>
        <v>0</v>
      </c>
      <c r="O3543" s="77" t="b">
        <f t="shared" si="491"/>
        <v>0</v>
      </c>
      <c r="P3543" s="77" t="b">
        <f t="shared" si="492"/>
        <v>0</v>
      </c>
      <c r="Q3543" s="77" t="b">
        <f t="shared" si="493"/>
        <v>0</v>
      </c>
      <c r="R3543" s="77">
        <f t="shared" si="494"/>
        <v>0</v>
      </c>
      <c r="T3543" s="77">
        <v>3532</v>
      </c>
    </row>
    <row r="3544" spans="1:20" s="5" customFormat="1" ht="22.5" outlineLevel="1">
      <c r="A3544" s="29"/>
      <c r="B3544" s="606">
        <v>500</v>
      </c>
      <c r="C3544" s="617">
        <v>542</v>
      </c>
      <c r="D3544" s="37">
        <v>23</v>
      </c>
      <c r="E3544" s="179" t="s">
        <v>4140</v>
      </c>
      <c r="F3544" s="179" t="s">
        <v>4141</v>
      </c>
      <c r="G3544" s="947">
        <v>1</v>
      </c>
      <c r="H3544" s="180" t="s">
        <v>4120</v>
      </c>
      <c r="I3544" s="362"/>
      <c r="J3544" s="159">
        <v>0</v>
      </c>
      <c r="K3544" s="159">
        <v>0</v>
      </c>
      <c r="L3544" s="232">
        <f t="shared" si="489"/>
        <v>0</v>
      </c>
      <c r="M3544" s="200">
        <f t="shared" si="490"/>
        <v>0</v>
      </c>
      <c r="O3544" s="77" t="b">
        <f t="shared" si="491"/>
        <v>0</v>
      </c>
      <c r="P3544" s="77" t="b">
        <f t="shared" si="492"/>
        <v>0</v>
      </c>
      <c r="Q3544" s="77" t="b">
        <f t="shared" si="493"/>
        <v>0</v>
      </c>
      <c r="R3544" s="77">
        <f t="shared" si="494"/>
        <v>0</v>
      </c>
      <c r="T3544" s="77">
        <v>3533</v>
      </c>
    </row>
    <row r="3545" spans="1:20" s="5" customFormat="1" outlineLevel="1">
      <c r="A3545" s="29"/>
      <c r="B3545" s="606">
        <v>500</v>
      </c>
      <c r="C3545" s="617">
        <v>542</v>
      </c>
      <c r="D3545" s="37">
        <v>24</v>
      </c>
      <c r="E3545" s="179" t="s">
        <v>4194</v>
      </c>
      <c r="F3545" s="179" t="s">
        <v>4195</v>
      </c>
      <c r="G3545" s="947">
        <v>2603</v>
      </c>
      <c r="H3545" s="178" t="s">
        <v>725</v>
      </c>
      <c r="I3545" s="362"/>
      <c r="J3545" s="159">
        <v>0</v>
      </c>
      <c r="K3545" s="159">
        <v>0</v>
      </c>
      <c r="L3545" s="232">
        <f t="shared" si="489"/>
        <v>0</v>
      </c>
      <c r="M3545" s="200">
        <f t="shared" si="490"/>
        <v>0</v>
      </c>
      <c r="O3545" s="77" t="b">
        <f t="shared" si="491"/>
        <v>0</v>
      </c>
      <c r="P3545" s="77" t="b">
        <f t="shared" si="492"/>
        <v>0</v>
      </c>
      <c r="Q3545" s="77" t="b">
        <f t="shared" si="493"/>
        <v>0</v>
      </c>
      <c r="R3545" s="77">
        <f t="shared" si="494"/>
        <v>0</v>
      </c>
      <c r="T3545" s="77">
        <v>3534</v>
      </c>
    </row>
    <row r="3546" spans="1:20" s="5" customFormat="1" ht="22.5" outlineLevel="1">
      <c r="A3546" s="29"/>
      <c r="B3546" s="606">
        <v>500</v>
      </c>
      <c r="C3546" s="617">
        <v>542</v>
      </c>
      <c r="D3546" s="37">
        <v>25</v>
      </c>
      <c r="E3546" s="179" t="s">
        <v>4196</v>
      </c>
      <c r="F3546" s="179" t="s">
        <v>4197</v>
      </c>
      <c r="G3546" s="947">
        <v>1</v>
      </c>
      <c r="H3546" s="180" t="s">
        <v>4120</v>
      </c>
      <c r="I3546" s="362"/>
      <c r="J3546" s="159">
        <v>0</v>
      </c>
      <c r="K3546" s="159">
        <v>0</v>
      </c>
      <c r="L3546" s="232">
        <f t="shared" si="489"/>
        <v>0</v>
      </c>
      <c r="M3546" s="200">
        <f t="shared" si="490"/>
        <v>0</v>
      </c>
      <c r="O3546" s="77" t="b">
        <f t="shared" si="491"/>
        <v>0</v>
      </c>
      <c r="P3546" s="77" t="b">
        <f t="shared" si="492"/>
        <v>0</v>
      </c>
      <c r="Q3546" s="77" t="b">
        <f t="shared" si="493"/>
        <v>0</v>
      </c>
      <c r="R3546" s="77">
        <f t="shared" si="494"/>
        <v>0</v>
      </c>
      <c r="T3546" s="77">
        <v>3535</v>
      </c>
    </row>
    <row r="3547" spans="1:20" s="5" customFormat="1" ht="13.5" outlineLevel="1" thickBot="1">
      <c r="A3547" s="29"/>
      <c r="B3547" s="606">
        <v>500</v>
      </c>
      <c r="C3547" s="617">
        <v>542</v>
      </c>
      <c r="D3547" s="37">
        <v>26</v>
      </c>
      <c r="E3547" s="179" t="s">
        <v>4144</v>
      </c>
      <c r="F3547" s="179" t="s">
        <v>4145</v>
      </c>
      <c r="G3547" s="947">
        <v>1</v>
      </c>
      <c r="H3547" s="180" t="s">
        <v>4120</v>
      </c>
      <c r="I3547" s="362"/>
      <c r="J3547" s="159">
        <v>0</v>
      </c>
      <c r="K3547" s="159">
        <v>0</v>
      </c>
      <c r="L3547" s="232">
        <f t="shared" si="489"/>
        <v>0</v>
      </c>
      <c r="M3547" s="200">
        <f t="shared" si="490"/>
        <v>0</v>
      </c>
      <c r="O3547" s="77" t="b">
        <f t="shared" si="491"/>
        <v>0</v>
      </c>
      <c r="P3547" s="77" t="b">
        <f t="shared" si="492"/>
        <v>0</v>
      </c>
      <c r="Q3547" s="77" t="b">
        <f t="shared" si="493"/>
        <v>0</v>
      </c>
      <c r="R3547" s="77">
        <f t="shared" si="494"/>
        <v>0</v>
      </c>
      <c r="T3547" s="77">
        <v>3536</v>
      </c>
    </row>
    <row r="3548" spans="1:20" s="63" customFormat="1" ht="13.5" outlineLevel="1" thickBot="1">
      <c r="A3548" s="588"/>
      <c r="B3548" s="622">
        <v>500</v>
      </c>
      <c r="C3548" s="623">
        <v>542</v>
      </c>
      <c r="D3548" s="89"/>
      <c r="E3548" s="91" t="s">
        <v>260</v>
      </c>
      <c r="F3548" s="91" t="s">
        <v>202</v>
      </c>
      <c r="G3548" s="915"/>
      <c r="H3548" s="294"/>
      <c r="I3548" s="452"/>
      <c r="J3548" s="134"/>
      <c r="K3548" s="134"/>
      <c r="L3548" s="225"/>
      <c r="M3548" s="226">
        <f>SUM(M3522:M3547)</f>
        <v>0</v>
      </c>
      <c r="O3548" s="77" t="b">
        <f t="shared" si="491"/>
        <v>1</v>
      </c>
      <c r="P3548" s="77" t="b">
        <f t="shared" si="492"/>
        <v>1</v>
      </c>
      <c r="Q3548" s="77" t="b">
        <f t="shared" si="493"/>
        <v>0</v>
      </c>
      <c r="R3548" s="77" t="str">
        <f t="shared" si="494"/>
        <v>!!!</v>
      </c>
      <c r="T3548" s="77">
        <v>3537</v>
      </c>
    </row>
    <row r="3549" spans="1:20" s="63" customFormat="1" ht="16.5" outlineLevel="1" thickBot="1">
      <c r="A3549" s="584"/>
      <c r="B3549" s="660">
        <v>500</v>
      </c>
      <c r="C3549" s="661" t="s">
        <v>4592</v>
      </c>
      <c r="D3549" s="573"/>
      <c r="E3549" s="183" t="s">
        <v>4598</v>
      </c>
      <c r="F3549" s="183" t="s">
        <v>5364</v>
      </c>
      <c r="G3549" s="949"/>
      <c r="H3549" s="186"/>
      <c r="I3549" s="366"/>
      <c r="J3549" s="181"/>
      <c r="K3549" s="182"/>
      <c r="L3549" s="238"/>
      <c r="M3549" s="239"/>
      <c r="N3549" s="5"/>
      <c r="O3549" s="77" t="b">
        <f t="shared" si="491"/>
        <v>1</v>
      </c>
      <c r="P3549" s="77" t="b">
        <f t="shared" si="492"/>
        <v>1</v>
      </c>
      <c r="Q3549" s="77" t="b">
        <f t="shared" si="493"/>
        <v>1</v>
      </c>
      <c r="R3549" s="77">
        <f t="shared" si="494"/>
        <v>0</v>
      </c>
      <c r="T3549" s="77">
        <v>3538</v>
      </c>
    </row>
    <row r="3550" spans="1:20" s="5" customFormat="1" ht="15.75" outlineLevel="1" thickBot="1">
      <c r="A3550" s="584"/>
      <c r="B3550" s="660">
        <v>500</v>
      </c>
      <c r="C3550" s="661">
        <v>543</v>
      </c>
      <c r="D3550" s="573"/>
      <c r="E3550" s="183" t="s">
        <v>256</v>
      </c>
      <c r="F3550" s="183" t="s">
        <v>203</v>
      </c>
      <c r="G3550" s="948"/>
      <c r="H3550" s="184"/>
      <c r="I3550" s="363"/>
      <c r="J3550" s="309"/>
      <c r="K3550" s="185"/>
      <c r="L3550" s="237"/>
      <c r="M3550" s="230"/>
      <c r="O3550" s="77" t="b">
        <f t="shared" si="491"/>
        <v>1</v>
      </c>
      <c r="P3550" s="77" t="b">
        <f t="shared" si="492"/>
        <v>1</v>
      </c>
      <c r="Q3550" s="77" t="b">
        <f t="shared" si="493"/>
        <v>1</v>
      </c>
      <c r="R3550" s="77">
        <f t="shared" si="494"/>
        <v>0</v>
      </c>
      <c r="T3550" s="77">
        <v>3539</v>
      </c>
    </row>
    <row r="3551" spans="1:20" s="5" customFormat="1" ht="180" outlineLevel="1">
      <c r="A3551" s="29"/>
      <c r="B3551" s="606">
        <v>500</v>
      </c>
      <c r="C3551" s="617">
        <v>543</v>
      </c>
      <c r="D3551" s="37">
        <v>1</v>
      </c>
      <c r="E3551" s="855" t="s">
        <v>4198</v>
      </c>
      <c r="F3551" s="855" t="s">
        <v>4199</v>
      </c>
      <c r="G3551" s="946">
        <v>6</v>
      </c>
      <c r="H3551" s="178" t="s">
        <v>725</v>
      </c>
      <c r="I3551" s="361"/>
      <c r="J3551" s="159">
        <v>0</v>
      </c>
      <c r="K3551" s="159">
        <v>0</v>
      </c>
      <c r="L3551" s="232">
        <f t="shared" ref="L3551:L3567" si="495">J3551+K3551</f>
        <v>0</v>
      </c>
      <c r="M3551" s="200">
        <f t="shared" ref="M3551:M3567" si="496">L3551*(G3551+I3551)</f>
        <v>0</v>
      </c>
      <c r="O3551" s="77" t="b">
        <f t="shared" si="491"/>
        <v>0</v>
      </c>
      <c r="P3551" s="77" t="b">
        <f t="shared" si="492"/>
        <v>0</v>
      </c>
      <c r="Q3551" s="77" t="b">
        <f t="shared" si="493"/>
        <v>0</v>
      </c>
      <c r="R3551" s="77">
        <f t="shared" si="494"/>
        <v>0</v>
      </c>
      <c r="T3551" s="77">
        <v>3540</v>
      </c>
    </row>
    <row r="3552" spans="1:20" s="5" customFormat="1" ht="180" outlineLevel="1">
      <c r="A3552" s="29"/>
      <c r="B3552" s="606">
        <v>500</v>
      </c>
      <c r="C3552" s="617">
        <v>543</v>
      </c>
      <c r="D3552" s="37">
        <v>2</v>
      </c>
      <c r="E3552" s="713" t="s">
        <v>4200</v>
      </c>
      <c r="F3552" s="713" t="s">
        <v>4201</v>
      </c>
      <c r="G3552" s="947">
        <v>210</v>
      </c>
      <c r="H3552" s="178" t="s">
        <v>725</v>
      </c>
      <c r="I3552" s="362"/>
      <c r="J3552" s="159">
        <v>0</v>
      </c>
      <c r="K3552" s="159">
        <v>0</v>
      </c>
      <c r="L3552" s="232">
        <f t="shared" si="495"/>
        <v>0</v>
      </c>
      <c r="M3552" s="200">
        <f t="shared" si="496"/>
        <v>0</v>
      </c>
      <c r="O3552" s="77" t="b">
        <f t="shared" si="491"/>
        <v>0</v>
      </c>
      <c r="P3552" s="77" t="b">
        <f t="shared" si="492"/>
        <v>0</v>
      </c>
      <c r="Q3552" s="77" t="b">
        <f t="shared" si="493"/>
        <v>0</v>
      </c>
      <c r="R3552" s="77">
        <f t="shared" si="494"/>
        <v>0</v>
      </c>
      <c r="T3552" s="77">
        <v>3541</v>
      </c>
    </row>
    <row r="3553" spans="1:20" s="5" customFormat="1" outlineLevel="1">
      <c r="A3553" s="29"/>
      <c r="B3553" s="606">
        <v>500</v>
      </c>
      <c r="C3553" s="617">
        <v>543</v>
      </c>
      <c r="D3553" s="37">
        <v>3</v>
      </c>
      <c r="E3553" s="713" t="s">
        <v>4202</v>
      </c>
      <c r="F3553" s="713" t="s">
        <v>4203</v>
      </c>
      <c r="G3553" s="947">
        <v>27</v>
      </c>
      <c r="H3553" s="178" t="s">
        <v>725</v>
      </c>
      <c r="I3553" s="362"/>
      <c r="J3553" s="159">
        <v>0</v>
      </c>
      <c r="K3553" s="159">
        <v>0</v>
      </c>
      <c r="L3553" s="232">
        <f t="shared" si="495"/>
        <v>0</v>
      </c>
      <c r="M3553" s="200">
        <f t="shared" si="496"/>
        <v>0</v>
      </c>
      <c r="O3553" s="77" t="b">
        <f t="shared" si="491"/>
        <v>0</v>
      </c>
      <c r="P3553" s="77" t="b">
        <f t="shared" si="492"/>
        <v>0</v>
      </c>
      <c r="Q3553" s="77" t="b">
        <f t="shared" si="493"/>
        <v>0</v>
      </c>
      <c r="R3553" s="77">
        <f t="shared" si="494"/>
        <v>0</v>
      </c>
      <c r="T3553" s="77">
        <v>3542</v>
      </c>
    </row>
    <row r="3554" spans="1:20" s="5" customFormat="1" ht="22.5" outlineLevel="1">
      <c r="A3554" s="29"/>
      <c r="B3554" s="606">
        <v>500</v>
      </c>
      <c r="C3554" s="617">
        <v>543</v>
      </c>
      <c r="D3554" s="37">
        <v>4</v>
      </c>
      <c r="E3554" s="713" t="s">
        <v>4204</v>
      </c>
      <c r="F3554" s="713" t="s">
        <v>4205</v>
      </c>
      <c r="G3554" s="947">
        <v>5</v>
      </c>
      <c r="H3554" s="180" t="s">
        <v>4120</v>
      </c>
      <c r="I3554" s="362"/>
      <c r="J3554" s="159">
        <v>0</v>
      </c>
      <c r="K3554" s="159">
        <v>0</v>
      </c>
      <c r="L3554" s="232">
        <f t="shared" si="495"/>
        <v>0</v>
      </c>
      <c r="M3554" s="200">
        <f t="shared" si="496"/>
        <v>0</v>
      </c>
      <c r="O3554" s="77" t="b">
        <f t="shared" si="491"/>
        <v>0</v>
      </c>
      <c r="P3554" s="77" t="b">
        <f t="shared" si="492"/>
        <v>0</v>
      </c>
      <c r="Q3554" s="77" t="b">
        <f t="shared" si="493"/>
        <v>0</v>
      </c>
      <c r="R3554" s="77">
        <f t="shared" si="494"/>
        <v>0</v>
      </c>
      <c r="T3554" s="77">
        <v>3543</v>
      </c>
    </row>
    <row r="3555" spans="1:20" s="5" customFormat="1" ht="22.5" outlineLevel="1">
      <c r="A3555" s="29"/>
      <c r="B3555" s="606">
        <v>500</v>
      </c>
      <c r="C3555" s="617">
        <v>543</v>
      </c>
      <c r="D3555" s="37">
        <v>5</v>
      </c>
      <c r="E3555" s="713" t="s">
        <v>4118</v>
      </c>
      <c r="F3555" s="713" t="s">
        <v>4119</v>
      </c>
      <c r="G3555" s="947">
        <v>1</v>
      </c>
      <c r="H3555" s="180" t="s">
        <v>4120</v>
      </c>
      <c r="I3555" s="362"/>
      <c r="J3555" s="159">
        <v>0</v>
      </c>
      <c r="K3555" s="159">
        <v>0</v>
      </c>
      <c r="L3555" s="232">
        <f t="shared" si="495"/>
        <v>0</v>
      </c>
      <c r="M3555" s="200">
        <f t="shared" si="496"/>
        <v>0</v>
      </c>
      <c r="O3555" s="77" t="b">
        <f t="shared" si="491"/>
        <v>0</v>
      </c>
      <c r="P3555" s="77" t="b">
        <f t="shared" si="492"/>
        <v>0</v>
      </c>
      <c r="Q3555" s="77" t="b">
        <f t="shared" si="493"/>
        <v>0</v>
      </c>
      <c r="R3555" s="77">
        <f t="shared" si="494"/>
        <v>0</v>
      </c>
      <c r="T3555" s="77">
        <v>3544</v>
      </c>
    </row>
    <row r="3556" spans="1:20" s="5" customFormat="1" ht="33.75" outlineLevel="1">
      <c r="A3556" s="29"/>
      <c r="B3556" s="606">
        <v>500</v>
      </c>
      <c r="C3556" s="617">
        <v>543</v>
      </c>
      <c r="D3556" s="37">
        <v>6</v>
      </c>
      <c r="E3556" s="713" t="s">
        <v>4206</v>
      </c>
      <c r="F3556" s="713" t="s">
        <v>4207</v>
      </c>
      <c r="G3556" s="947">
        <v>1</v>
      </c>
      <c r="H3556" s="180" t="s">
        <v>4120</v>
      </c>
      <c r="I3556" s="362"/>
      <c r="J3556" s="159">
        <v>0</v>
      </c>
      <c r="K3556" s="159">
        <v>0</v>
      </c>
      <c r="L3556" s="232">
        <f t="shared" si="495"/>
        <v>0</v>
      </c>
      <c r="M3556" s="200">
        <f t="shared" si="496"/>
        <v>0</v>
      </c>
      <c r="O3556" s="77" t="b">
        <f t="shared" si="491"/>
        <v>0</v>
      </c>
      <c r="P3556" s="77" t="b">
        <f t="shared" si="492"/>
        <v>0</v>
      </c>
      <c r="Q3556" s="77" t="b">
        <f t="shared" si="493"/>
        <v>0</v>
      </c>
      <c r="R3556" s="77">
        <f t="shared" si="494"/>
        <v>0</v>
      </c>
      <c r="T3556" s="77">
        <v>3545</v>
      </c>
    </row>
    <row r="3557" spans="1:20" s="5" customFormat="1" ht="33.75" outlineLevel="1">
      <c r="A3557" s="29"/>
      <c r="B3557" s="606">
        <v>500</v>
      </c>
      <c r="C3557" s="617">
        <v>543</v>
      </c>
      <c r="D3557" s="37">
        <v>7</v>
      </c>
      <c r="E3557" s="713" t="s">
        <v>4208</v>
      </c>
      <c r="F3557" s="713" t="s">
        <v>4209</v>
      </c>
      <c r="G3557" s="947">
        <v>1</v>
      </c>
      <c r="H3557" s="180" t="s">
        <v>4120</v>
      </c>
      <c r="I3557" s="362"/>
      <c r="J3557" s="159">
        <v>0</v>
      </c>
      <c r="K3557" s="159">
        <v>0</v>
      </c>
      <c r="L3557" s="232">
        <f t="shared" si="495"/>
        <v>0</v>
      </c>
      <c r="M3557" s="200">
        <f t="shared" si="496"/>
        <v>0</v>
      </c>
      <c r="O3557" s="77" t="b">
        <f t="shared" si="491"/>
        <v>0</v>
      </c>
      <c r="P3557" s="77" t="b">
        <f t="shared" si="492"/>
        <v>0</v>
      </c>
      <c r="Q3557" s="77" t="b">
        <f t="shared" si="493"/>
        <v>0</v>
      </c>
      <c r="R3557" s="77">
        <f t="shared" si="494"/>
        <v>0</v>
      </c>
      <c r="T3557" s="77">
        <v>3546</v>
      </c>
    </row>
    <row r="3558" spans="1:20" s="5" customFormat="1" ht="33.75" outlineLevel="1">
      <c r="A3558" s="29"/>
      <c r="B3558" s="606">
        <v>500</v>
      </c>
      <c r="C3558" s="617">
        <v>543</v>
      </c>
      <c r="D3558" s="37">
        <v>8</v>
      </c>
      <c r="E3558" s="713" t="s">
        <v>4210</v>
      </c>
      <c r="F3558" s="713" t="s">
        <v>4211</v>
      </c>
      <c r="G3558" s="947">
        <v>1</v>
      </c>
      <c r="H3558" s="180" t="s">
        <v>4120</v>
      </c>
      <c r="I3558" s="362"/>
      <c r="J3558" s="159">
        <v>0</v>
      </c>
      <c r="K3558" s="159">
        <v>0</v>
      </c>
      <c r="L3558" s="232">
        <f t="shared" si="495"/>
        <v>0</v>
      </c>
      <c r="M3558" s="200">
        <f t="shared" si="496"/>
        <v>0</v>
      </c>
      <c r="O3558" s="77" t="b">
        <f t="shared" si="491"/>
        <v>0</v>
      </c>
      <c r="P3558" s="77" t="b">
        <f t="shared" si="492"/>
        <v>0</v>
      </c>
      <c r="Q3558" s="77" t="b">
        <f t="shared" si="493"/>
        <v>0</v>
      </c>
      <c r="R3558" s="77">
        <f t="shared" si="494"/>
        <v>0</v>
      </c>
      <c r="T3558" s="77">
        <v>3547</v>
      </c>
    </row>
    <row r="3559" spans="1:20" s="5" customFormat="1" ht="22.5" outlineLevel="1">
      <c r="A3559" s="29"/>
      <c r="B3559" s="606">
        <v>500</v>
      </c>
      <c r="C3559" s="617">
        <v>543</v>
      </c>
      <c r="D3559" s="37">
        <v>9</v>
      </c>
      <c r="E3559" s="713" t="s">
        <v>4212</v>
      </c>
      <c r="F3559" s="713" t="s">
        <v>4213</v>
      </c>
      <c r="G3559" s="947">
        <v>1</v>
      </c>
      <c r="H3559" s="180" t="s">
        <v>4120</v>
      </c>
      <c r="I3559" s="362"/>
      <c r="J3559" s="159">
        <v>0</v>
      </c>
      <c r="K3559" s="159">
        <v>0</v>
      </c>
      <c r="L3559" s="232">
        <f t="shared" si="495"/>
        <v>0</v>
      </c>
      <c r="M3559" s="200">
        <f t="shared" si="496"/>
        <v>0</v>
      </c>
      <c r="O3559" s="77" t="b">
        <f t="shared" si="491"/>
        <v>0</v>
      </c>
      <c r="P3559" s="77" t="b">
        <f t="shared" si="492"/>
        <v>0</v>
      </c>
      <c r="Q3559" s="77" t="b">
        <f t="shared" si="493"/>
        <v>0</v>
      </c>
      <c r="R3559" s="77">
        <f t="shared" si="494"/>
        <v>0</v>
      </c>
      <c r="T3559" s="77">
        <v>3548</v>
      </c>
    </row>
    <row r="3560" spans="1:20" s="5" customFormat="1" ht="22.5" outlineLevel="1">
      <c r="A3560" s="29"/>
      <c r="B3560" s="606">
        <v>500</v>
      </c>
      <c r="C3560" s="617">
        <v>543</v>
      </c>
      <c r="D3560" s="37">
        <v>10</v>
      </c>
      <c r="E3560" s="713" t="s">
        <v>4214</v>
      </c>
      <c r="F3560" s="713" t="s">
        <v>4215</v>
      </c>
      <c r="G3560" s="947">
        <v>1</v>
      </c>
      <c r="H3560" s="180" t="s">
        <v>4120</v>
      </c>
      <c r="I3560" s="362"/>
      <c r="J3560" s="159">
        <v>0</v>
      </c>
      <c r="K3560" s="159">
        <v>0</v>
      </c>
      <c r="L3560" s="232">
        <f t="shared" si="495"/>
        <v>0</v>
      </c>
      <c r="M3560" s="200">
        <f t="shared" si="496"/>
        <v>0</v>
      </c>
      <c r="O3560" s="77" t="b">
        <f t="shared" si="491"/>
        <v>0</v>
      </c>
      <c r="P3560" s="77" t="b">
        <f t="shared" si="492"/>
        <v>0</v>
      </c>
      <c r="Q3560" s="77" t="b">
        <f t="shared" si="493"/>
        <v>0</v>
      </c>
      <c r="R3560" s="77">
        <f t="shared" si="494"/>
        <v>0</v>
      </c>
      <c r="T3560" s="77">
        <v>3549</v>
      </c>
    </row>
    <row r="3561" spans="1:20" s="5" customFormat="1" ht="22.5" outlineLevel="1">
      <c r="A3561" s="29"/>
      <c r="B3561" s="606">
        <v>500</v>
      </c>
      <c r="C3561" s="617">
        <v>543</v>
      </c>
      <c r="D3561" s="37">
        <v>11</v>
      </c>
      <c r="E3561" s="713" t="s">
        <v>4216</v>
      </c>
      <c r="F3561" s="713" t="s">
        <v>4217</v>
      </c>
      <c r="G3561" s="947">
        <v>1</v>
      </c>
      <c r="H3561" s="180" t="s">
        <v>4120</v>
      </c>
      <c r="I3561" s="362"/>
      <c r="J3561" s="159">
        <v>0</v>
      </c>
      <c r="K3561" s="159">
        <v>0</v>
      </c>
      <c r="L3561" s="232">
        <f t="shared" si="495"/>
        <v>0</v>
      </c>
      <c r="M3561" s="200">
        <f t="shared" si="496"/>
        <v>0</v>
      </c>
      <c r="O3561" s="77" t="b">
        <f t="shared" si="491"/>
        <v>0</v>
      </c>
      <c r="P3561" s="77" t="b">
        <f t="shared" si="492"/>
        <v>0</v>
      </c>
      <c r="Q3561" s="77" t="b">
        <f t="shared" si="493"/>
        <v>0</v>
      </c>
      <c r="R3561" s="77">
        <f t="shared" si="494"/>
        <v>0</v>
      </c>
      <c r="T3561" s="77">
        <v>3550</v>
      </c>
    </row>
    <row r="3562" spans="1:20" s="5" customFormat="1" ht="180" outlineLevel="1">
      <c r="A3562" s="29"/>
      <c r="B3562" s="606">
        <v>500</v>
      </c>
      <c r="C3562" s="617">
        <v>543</v>
      </c>
      <c r="D3562" s="37">
        <v>12</v>
      </c>
      <c r="E3562" s="713" t="s">
        <v>5397</v>
      </c>
      <c r="F3562" s="713" t="s">
        <v>4218</v>
      </c>
      <c r="G3562" s="947">
        <v>1</v>
      </c>
      <c r="H3562" s="180" t="s">
        <v>4120</v>
      </c>
      <c r="I3562" s="362"/>
      <c r="J3562" s="159">
        <v>0</v>
      </c>
      <c r="K3562" s="159">
        <v>0</v>
      </c>
      <c r="L3562" s="232">
        <f t="shared" si="495"/>
        <v>0</v>
      </c>
      <c r="M3562" s="200">
        <f t="shared" si="496"/>
        <v>0</v>
      </c>
      <c r="O3562" s="77" t="b">
        <f t="shared" si="491"/>
        <v>0</v>
      </c>
      <c r="P3562" s="77" t="b">
        <f t="shared" si="492"/>
        <v>0</v>
      </c>
      <c r="Q3562" s="77" t="b">
        <f t="shared" si="493"/>
        <v>0</v>
      </c>
      <c r="R3562" s="77">
        <f t="shared" si="494"/>
        <v>0</v>
      </c>
      <c r="T3562" s="77">
        <v>3551</v>
      </c>
    </row>
    <row r="3563" spans="1:20" s="5" customFormat="1" ht="33.75" outlineLevel="1">
      <c r="A3563" s="29"/>
      <c r="B3563" s="606">
        <v>500</v>
      </c>
      <c r="C3563" s="617">
        <v>543</v>
      </c>
      <c r="D3563" s="37">
        <v>13</v>
      </c>
      <c r="E3563" s="713" t="s">
        <v>4179</v>
      </c>
      <c r="F3563" s="713" t="s">
        <v>4219</v>
      </c>
      <c r="G3563" s="947">
        <v>1</v>
      </c>
      <c r="H3563" s="180" t="s">
        <v>4120</v>
      </c>
      <c r="I3563" s="362"/>
      <c r="J3563" s="159">
        <v>0</v>
      </c>
      <c r="K3563" s="159">
        <v>0</v>
      </c>
      <c r="L3563" s="232">
        <f t="shared" si="495"/>
        <v>0</v>
      </c>
      <c r="M3563" s="200">
        <f t="shared" si="496"/>
        <v>0</v>
      </c>
      <c r="O3563" s="77" t="b">
        <f t="shared" si="491"/>
        <v>0</v>
      </c>
      <c r="P3563" s="77" t="b">
        <f t="shared" si="492"/>
        <v>0</v>
      </c>
      <c r="Q3563" s="77" t="b">
        <f t="shared" si="493"/>
        <v>0</v>
      </c>
      <c r="R3563" s="77">
        <f t="shared" si="494"/>
        <v>0</v>
      </c>
      <c r="T3563" s="77">
        <v>3552</v>
      </c>
    </row>
    <row r="3564" spans="1:20" s="5" customFormat="1" ht="22.5" outlineLevel="1">
      <c r="A3564" s="29"/>
      <c r="B3564" s="606">
        <v>500</v>
      </c>
      <c r="C3564" s="617">
        <v>543</v>
      </c>
      <c r="D3564" s="37">
        <v>14</v>
      </c>
      <c r="E3564" s="713" t="s">
        <v>4220</v>
      </c>
      <c r="F3564" s="713" t="s">
        <v>4221</v>
      </c>
      <c r="G3564" s="947">
        <v>1</v>
      </c>
      <c r="H3564" s="180" t="s">
        <v>4120</v>
      </c>
      <c r="I3564" s="362"/>
      <c r="J3564" s="159">
        <v>0</v>
      </c>
      <c r="K3564" s="159">
        <v>0</v>
      </c>
      <c r="L3564" s="232">
        <f t="shared" si="495"/>
        <v>0</v>
      </c>
      <c r="M3564" s="200">
        <f t="shared" si="496"/>
        <v>0</v>
      </c>
      <c r="O3564" s="77" t="b">
        <f t="shared" si="491"/>
        <v>0</v>
      </c>
      <c r="P3564" s="77" t="b">
        <f t="shared" si="492"/>
        <v>0</v>
      </c>
      <c r="Q3564" s="77" t="b">
        <f t="shared" si="493"/>
        <v>0</v>
      </c>
      <c r="R3564" s="77">
        <f t="shared" si="494"/>
        <v>0</v>
      </c>
      <c r="T3564" s="77">
        <v>3553</v>
      </c>
    </row>
    <row r="3565" spans="1:20" s="5" customFormat="1" ht="22.5" outlineLevel="1">
      <c r="A3565" s="29"/>
      <c r="B3565" s="606">
        <v>500</v>
      </c>
      <c r="C3565" s="617">
        <v>543</v>
      </c>
      <c r="D3565" s="37">
        <v>15</v>
      </c>
      <c r="E3565" s="713" t="s">
        <v>4140</v>
      </c>
      <c r="F3565" s="713" t="s">
        <v>4141</v>
      </c>
      <c r="G3565" s="947">
        <v>1</v>
      </c>
      <c r="H3565" s="180" t="s">
        <v>4120</v>
      </c>
      <c r="I3565" s="362"/>
      <c r="J3565" s="159">
        <v>0</v>
      </c>
      <c r="K3565" s="159">
        <v>0</v>
      </c>
      <c r="L3565" s="232">
        <f t="shared" si="495"/>
        <v>0</v>
      </c>
      <c r="M3565" s="200">
        <f t="shared" si="496"/>
        <v>0</v>
      </c>
      <c r="O3565" s="77" t="b">
        <f t="shared" si="491"/>
        <v>0</v>
      </c>
      <c r="P3565" s="77" t="b">
        <f t="shared" si="492"/>
        <v>0</v>
      </c>
      <c r="Q3565" s="77" t="b">
        <f t="shared" si="493"/>
        <v>0</v>
      </c>
      <c r="R3565" s="77">
        <f t="shared" si="494"/>
        <v>0</v>
      </c>
      <c r="T3565" s="77">
        <v>3554</v>
      </c>
    </row>
    <row r="3566" spans="1:20" s="5" customFormat="1" outlineLevel="1">
      <c r="A3566" s="29"/>
      <c r="B3566" s="606">
        <v>500</v>
      </c>
      <c r="C3566" s="617">
        <v>543</v>
      </c>
      <c r="D3566" s="37">
        <v>16</v>
      </c>
      <c r="E3566" s="713" t="s">
        <v>4194</v>
      </c>
      <c r="F3566" s="713" t="s">
        <v>4195</v>
      </c>
      <c r="G3566" s="947">
        <v>1</v>
      </c>
      <c r="H3566" s="180" t="s">
        <v>4120</v>
      </c>
      <c r="I3566" s="362"/>
      <c r="J3566" s="159">
        <v>0</v>
      </c>
      <c r="K3566" s="159">
        <v>0</v>
      </c>
      <c r="L3566" s="232">
        <f t="shared" si="495"/>
        <v>0</v>
      </c>
      <c r="M3566" s="200">
        <f t="shared" si="496"/>
        <v>0</v>
      </c>
      <c r="O3566" s="77" t="b">
        <f t="shared" si="491"/>
        <v>0</v>
      </c>
      <c r="P3566" s="77" t="b">
        <f t="shared" si="492"/>
        <v>0</v>
      </c>
      <c r="Q3566" s="77" t="b">
        <f t="shared" si="493"/>
        <v>0</v>
      </c>
      <c r="R3566" s="77">
        <f t="shared" si="494"/>
        <v>0</v>
      </c>
      <c r="T3566" s="77">
        <v>3555</v>
      </c>
    </row>
    <row r="3567" spans="1:20" s="5" customFormat="1" ht="13.5" outlineLevel="1" thickBot="1">
      <c r="A3567" s="29"/>
      <c r="B3567" s="606">
        <v>500</v>
      </c>
      <c r="C3567" s="617">
        <v>543</v>
      </c>
      <c r="D3567" s="37">
        <v>17</v>
      </c>
      <c r="E3567" s="179" t="s">
        <v>4222</v>
      </c>
      <c r="F3567" s="179" t="s">
        <v>4223</v>
      </c>
      <c r="G3567" s="947">
        <v>1</v>
      </c>
      <c r="H3567" s="180" t="s">
        <v>4120</v>
      </c>
      <c r="I3567" s="362"/>
      <c r="J3567" s="159">
        <v>0</v>
      </c>
      <c r="K3567" s="159">
        <v>0</v>
      </c>
      <c r="L3567" s="232">
        <f t="shared" si="495"/>
        <v>0</v>
      </c>
      <c r="M3567" s="200">
        <f t="shared" si="496"/>
        <v>0</v>
      </c>
      <c r="O3567" s="77" t="b">
        <f t="shared" si="491"/>
        <v>0</v>
      </c>
      <c r="P3567" s="77" t="b">
        <f t="shared" si="492"/>
        <v>0</v>
      </c>
      <c r="Q3567" s="77" t="b">
        <f t="shared" si="493"/>
        <v>0</v>
      </c>
      <c r="R3567" s="77">
        <f t="shared" si="494"/>
        <v>0</v>
      </c>
      <c r="T3567" s="77">
        <v>3556</v>
      </c>
    </row>
    <row r="3568" spans="1:20" s="5" customFormat="1" ht="13.5" outlineLevel="1" thickBot="1">
      <c r="A3568" s="588"/>
      <c r="B3568" s="622">
        <v>500</v>
      </c>
      <c r="C3568" s="623">
        <v>543</v>
      </c>
      <c r="D3568" s="89"/>
      <c r="E3568" s="91" t="s">
        <v>259</v>
      </c>
      <c r="F3568" s="91" t="s">
        <v>227</v>
      </c>
      <c r="G3568" s="915"/>
      <c r="H3568" s="294"/>
      <c r="I3568" s="452"/>
      <c r="J3568" s="134"/>
      <c r="K3568" s="134"/>
      <c r="L3568" s="225"/>
      <c r="M3568" s="226">
        <f>SUM(M3551:M3567)</f>
        <v>0</v>
      </c>
      <c r="O3568" s="77" t="b">
        <f t="shared" si="491"/>
        <v>1</v>
      </c>
      <c r="P3568" s="77" t="b">
        <f t="shared" si="492"/>
        <v>1</v>
      </c>
      <c r="Q3568" s="77" t="b">
        <f t="shared" si="493"/>
        <v>0</v>
      </c>
      <c r="R3568" s="77" t="str">
        <f t="shared" si="494"/>
        <v>!!!</v>
      </c>
      <c r="T3568" s="77">
        <v>3557</v>
      </c>
    </row>
    <row r="3569" spans="1:20" s="5" customFormat="1" ht="15.75" outlineLevel="1" thickBot="1">
      <c r="A3569" s="581"/>
      <c r="B3569" s="631">
        <v>500</v>
      </c>
      <c r="C3569" s="632">
        <v>541</v>
      </c>
      <c r="D3569" s="566"/>
      <c r="E3569" s="99" t="s">
        <v>4487</v>
      </c>
      <c r="F3569" s="99" t="s">
        <v>4488</v>
      </c>
      <c r="G3569" s="917"/>
      <c r="H3569" s="100"/>
      <c r="I3569" s="334"/>
      <c r="J3569" s="299"/>
      <c r="K3569" s="101"/>
      <c r="L3569" s="216"/>
      <c r="M3569" s="217"/>
      <c r="O3569" s="77" t="b">
        <f t="shared" si="491"/>
        <v>1</v>
      </c>
      <c r="P3569" s="77" t="b">
        <f t="shared" si="492"/>
        <v>1</v>
      </c>
      <c r="Q3569" s="77" t="b">
        <f t="shared" si="493"/>
        <v>1</v>
      </c>
      <c r="R3569" s="77">
        <f t="shared" si="494"/>
        <v>0</v>
      </c>
      <c r="T3569" s="77">
        <v>3558</v>
      </c>
    </row>
    <row r="3570" spans="1:20" s="5" customFormat="1" ht="202.5" outlineLevel="1">
      <c r="A3570" s="589"/>
      <c r="B3570" s="606">
        <v>500</v>
      </c>
      <c r="C3570" s="617">
        <v>541</v>
      </c>
      <c r="D3570" s="37">
        <v>1</v>
      </c>
      <c r="E3570" s="855" t="s">
        <v>5315</v>
      </c>
      <c r="F3570" s="855" t="s">
        <v>5316</v>
      </c>
      <c r="G3570" s="950">
        <v>72</v>
      </c>
      <c r="H3570" s="188" t="s">
        <v>725</v>
      </c>
      <c r="I3570" s="367"/>
      <c r="J3570" s="189">
        <v>0</v>
      </c>
      <c r="K3570" s="189">
        <v>0</v>
      </c>
      <c r="L3570" s="240">
        <f t="shared" ref="L3570:L3614" si="497">J3570+K3570</f>
        <v>0</v>
      </c>
      <c r="M3570" s="200">
        <f t="shared" ref="M3570:M3614" si="498">L3570*(G3570+I3570)</f>
        <v>0</v>
      </c>
      <c r="O3570" s="77" t="b">
        <f t="shared" si="491"/>
        <v>0</v>
      </c>
      <c r="P3570" s="77" t="b">
        <f t="shared" si="492"/>
        <v>0</v>
      </c>
      <c r="Q3570" s="77" t="b">
        <f t="shared" si="493"/>
        <v>0</v>
      </c>
      <c r="R3570" s="77">
        <f t="shared" si="494"/>
        <v>0</v>
      </c>
      <c r="T3570" s="77">
        <v>3559</v>
      </c>
    </row>
    <row r="3571" spans="1:20" s="5" customFormat="1" ht="22.5" outlineLevel="1">
      <c r="A3571" s="589"/>
      <c r="B3571" s="606">
        <v>500</v>
      </c>
      <c r="C3571" s="617">
        <v>541</v>
      </c>
      <c r="D3571" s="37">
        <v>2</v>
      </c>
      <c r="E3571" s="713" t="s">
        <v>4114</v>
      </c>
      <c r="F3571" s="713" t="s">
        <v>4489</v>
      </c>
      <c r="G3571" s="951">
        <v>405</v>
      </c>
      <c r="H3571" s="178" t="s">
        <v>725</v>
      </c>
      <c r="I3571" s="368"/>
      <c r="J3571" s="189">
        <v>0</v>
      </c>
      <c r="K3571" s="189">
        <v>0</v>
      </c>
      <c r="L3571" s="240">
        <f t="shared" si="497"/>
        <v>0</v>
      </c>
      <c r="M3571" s="200">
        <f t="shared" si="498"/>
        <v>0</v>
      </c>
      <c r="O3571" s="77" t="b">
        <f t="shared" si="491"/>
        <v>0</v>
      </c>
      <c r="P3571" s="77" t="b">
        <f t="shared" si="492"/>
        <v>0</v>
      </c>
      <c r="Q3571" s="77" t="b">
        <f t="shared" si="493"/>
        <v>0</v>
      </c>
      <c r="R3571" s="77">
        <f t="shared" si="494"/>
        <v>0</v>
      </c>
      <c r="T3571" s="77">
        <v>3560</v>
      </c>
    </row>
    <row r="3572" spans="1:20" s="5" customFormat="1" ht="22.5" outlineLevel="1">
      <c r="A3572" s="589"/>
      <c r="B3572" s="606">
        <v>500</v>
      </c>
      <c r="C3572" s="617">
        <v>541</v>
      </c>
      <c r="D3572" s="37">
        <v>3</v>
      </c>
      <c r="E3572" s="713" t="s">
        <v>4490</v>
      </c>
      <c r="F3572" s="713" t="s">
        <v>4491</v>
      </c>
      <c r="G3572" s="951">
        <v>383</v>
      </c>
      <c r="H3572" s="178" t="s">
        <v>725</v>
      </c>
      <c r="I3572" s="368"/>
      <c r="J3572" s="189">
        <v>0</v>
      </c>
      <c r="K3572" s="189">
        <v>0</v>
      </c>
      <c r="L3572" s="240">
        <f t="shared" si="497"/>
        <v>0</v>
      </c>
      <c r="M3572" s="200">
        <f t="shared" si="498"/>
        <v>0</v>
      </c>
      <c r="O3572" s="77" t="b">
        <f t="shared" si="491"/>
        <v>0</v>
      </c>
      <c r="P3572" s="77" t="b">
        <f t="shared" si="492"/>
        <v>0</v>
      </c>
      <c r="Q3572" s="77" t="b">
        <f t="shared" si="493"/>
        <v>0</v>
      </c>
      <c r="R3572" s="77">
        <f t="shared" si="494"/>
        <v>0</v>
      </c>
      <c r="T3572" s="77">
        <v>3561</v>
      </c>
    </row>
    <row r="3573" spans="1:20" s="5" customFormat="1" ht="22.5" outlineLevel="1">
      <c r="A3573" s="589"/>
      <c r="B3573" s="606">
        <v>500</v>
      </c>
      <c r="C3573" s="617">
        <v>541</v>
      </c>
      <c r="D3573" s="37">
        <v>4</v>
      </c>
      <c r="E3573" s="713" t="s">
        <v>4492</v>
      </c>
      <c r="F3573" s="713" t="s">
        <v>4493</v>
      </c>
      <c r="G3573" s="951">
        <v>289</v>
      </c>
      <c r="H3573" s="178" t="s">
        <v>725</v>
      </c>
      <c r="I3573" s="368"/>
      <c r="J3573" s="189">
        <v>0</v>
      </c>
      <c r="K3573" s="189">
        <v>0</v>
      </c>
      <c r="L3573" s="240">
        <f t="shared" si="497"/>
        <v>0</v>
      </c>
      <c r="M3573" s="200">
        <f t="shared" si="498"/>
        <v>0</v>
      </c>
      <c r="O3573" s="77" t="b">
        <f t="shared" si="491"/>
        <v>0</v>
      </c>
      <c r="P3573" s="77" t="b">
        <f t="shared" si="492"/>
        <v>0</v>
      </c>
      <c r="Q3573" s="77" t="b">
        <f t="shared" si="493"/>
        <v>0</v>
      </c>
      <c r="R3573" s="77">
        <f t="shared" si="494"/>
        <v>0</v>
      </c>
      <c r="T3573" s="77">
        <v>3562</v>
      </c>
    </row>
    <row r="3574" spans="1:20" s="5" customFormat="1" ht="22.5" outlineLevel="1">
      <c r="A3574" s="589"/>
      <c r="B3574" s="606">
        <v>500</v>
      </c>
      <c r="C3574" s="617">
        <v>541</v>
      </c>
      <c r="D3574" s="37">
        <v>5</v>
      </c>
      <c r="E3574" s="713" t="s">
        <v>4494</v>
      </c>
      <c r="F3574" s="713" t="s">
        <v>4495</v>
      </c>
      <c r="G3574" s="951">
        <v>504</v>
      </c>
      <c r="H3574" s="178" t="s">
        <v>725</v>
      </c>
      <c r="I3574" s="368"/>
      <c r="J3574" s="189">
        <v>0</v>
      </c>
      <c r="K3574" s="189">
        <v>0</v>
      </c>
      <c r="L3574" s="240">
        <f t="shared" si="497"/>
        <v>0</v>
      </c>
      <c r="M3574" s="200">
        <f t="shared" si="498"/>
        <v>0</v>
      </c>
      <c r="O3574" s="77" t="b">
        <f t="shared" si="491"/>
        <v>0</v>
      </c>
      <c r="P3574" s="77" t="b">
        <f t="shared" si="492"/>
        <v>0</v>
      </c>
      <c r="Q3574" s="77" t="b">
        <f t="shared" si="493"/>
        <v>0</v>
      </c>
      <c r="R3574" s="77">
        <f t="shared" si="494"/>
        <v>0</v>
      </c>
      <c r="T3574" s="77">
        <v>3563</v>
      </c>
    </row>
    <row r="3575" spans="1:20" s="5" customFormat="1" ht="22.5" outlineLevel="1">
      <c r="A3575" s="589"/>
      <c r="B3575" s="606">
        <v>500</v>
      </c>
      <c r="C3575" s="617">
        <v>541</v>
      </c>
      <c r="D3575" s="37">
        <v>6</v>
      </c>
      <c r="E3575" s="713" t="s">
        <v>4496</v>
      </c>
      <c r="F3575" s="713" t="s">
        <v>4497</v>
      </c>
      <c r="G3575" s="951">
        <v>181</v>
      </c>
      <c r="H3575" s="178" t="s">
        <v>725</v>
      </c>
      <c r="I3575" s="368"/>
      <c r="J3575" s="189">
        <v>0</v>
      </c>
      <c r="K3575" s="189">
        <v>0</v>
      </c>
      <c r="L3575" s="240">
        <f t="shared" si="497"/>
        <v>0</v>
      </c>
      <c r="M3575" s="200">
        <f t="shared" si="498"/>
        <v>0</v>
      </c>
      <c r="O3575" s="77" t="b">
        <f t="shared" si="491"/>
        <v>0</v>
      </c>
      <c r="P3575" s="77" t="b">
        <f t="shared" si="492"/>
        <v>0</v>
      </c>
      <c r="Q3575" s="77" t="b">
        <f t="shared" si="493"/>
        <v>0</v>
      </c>
      <c r="R3575" s="77">
        <f t="shared" si="494"/>
        <v>0</v>
      </c>
      <c r="T3575" s="77">
        <v>3564</v>
      </c>
    </row>
    <row r="3576" spans="1:20" s="5" customFormat="1" ht="22.5" outlineLevel="1">
      <c r="A3576" s="589"/>
      <c r="B3576" s="606">
        <v>500</v>
      </c>
      <c r="C3576" s="617">
        <v>541</v>
      </c>
      <c r="D3576" s="37">
        <v>7</v>
      </c>
      <c r="E3576" s="713" t="s">
        <v>4498</v>
      </c>
      <c r="F3576" s="713" t="s">
        <v>4499</v>
      </c>
      <c r="G3576" s="951">
        <v>234</v>
      </c>
      <c r="H3576" s="178" t="s">
        <v>725</v>
      </c>
      <c r="I3576" s="368"/>
      <c r="J3576" s="189">
        <v>0</v>
      </c>
      <c r="K3576" s="189">
        <v>0</v>
      </c>
      <c r="L3576" s="240">
        <f t="shared" si="497"/>
        <v>0</v>
      </c>
      <c r="M3576" s="200">
        <f t="shared" si="498"/>
        <v>0</v>
      </c>
      <c r="O3576" s="77" t="b">
        <f t="shared" si="491"/>
        <v>0</v>
      </c>
      <c r="P3576" s="77" t="b">
        <f t="shared" si="492"/>
        <v>0</v>
      </c>
      <c r="Q3576" s="77" t="b">
        <f t="shared" si="493"/>
        <v>0</v>
      </c>
      <c r="R3576" s="77">
        <f t="shared" si="494"/>
        <v>0</v>
      </c>
      <c r="T3576" s="77">
        <v>3565</v>
      </c>
    </row>
    <row r="3577" spans="1:20" s="5" customFormat="1" ht="22.5" outlineLevel="1">
      <c r="A3577" s="589"/>
      <c r="B3577" s="606">
        <v>500</v>
      </c>
      <c r="C3577" s="617">
        <v>541</v>
      </c>
      <c r="D3577" s="37">
        <v>8</v>
      </c>
      <c r="E3577" s="713" t="s">
        <v>4500</v>
      </c>
      <c r="F3577" s="713" t="s">
        <v>4501</v>
      </c>
      <c r="G3577" s="951">
        <v>62</v>
      </c>
      <c r="H3577" s="178" t="s">
        <v>725</v>
      </c>
      <c r="I3577" s="368"/>
      <c r="J3577" s="189">
        <v>0</v>
      </c>
      <c r="K3577" s="189">
        <v>0</v>
      </c>
      <c r="L3577" s="240">
        <f t="shared" si="497"/>
        <v>0</v>
      </c>
      <c r="M3577" s="200">
        <f t="shared" si="498"/>
        <v>0</v>
      </c>
      <c r="O3577" s="77" t="b">
        <f t="shared" si="491"/>
        <v>0</v>
      </c>
      <c r="P3577" s="77" t="b">
        <f t="shared" si="492"/>
        <v>0</v>
      </c>
      <c r="Q3577" s="77" t="b">
        <f t="shared" si="493"/>
        <v>0</v>
      </c>
      <c r="R3577" s="77">
        <f t="shared" si="494"/>
        <v>0</v>
      </c>
      <c r="T3577" s="77">
        <v>3566</v>
      </c>
    </row>
    <row r="3578" spans="1:20" s="5" customFormat="1" ht="22.5" outlineLevel="1">
      <c r="A3578" s="589"/>
      <c r="B3578" s="606">
        <v>500</v>
      </c>
      <c r="C3578" s="617">
        <v>541</v>
      </c>
      <c r="D3578" s="37">
        <v>9</v>
      </c>
      <c r="E3578" s="713" t="s">
        <v>4502</v>
      </c>
      <c r="F3578" s="713" t="s">
        <v>4503</v>
      </c>
      <c r="G3578" s="951">
        <v>10</v>
      </c>
      <c r="H3578" s="178" t="s">
        <v>725</v>
      </c>
      <c r="I3578" s="368"/>
      <c r="J3578" s="189">
        <v>0</v>
      </c>
      <c r="K3578" s="189">
        <v>0</v>
      </c>
      <c r="L3578" s="240">
        <f t="shared" si="497"/>
        <v>0</v>
      </c>
      <c r="M3578" s="200">
        <f t="shared" si="498"/>
        <v>0</v>
      </c>
      <c r="O3578" s="77" t="b">
        <f t="shared" si="491"/>
        <v>0</v>
      </c>
      <c r="P3578" s="77" t="b">
        <f t="shared" si="492"/>
        <v>0</v>
      </c>
      <c r="Q3578" s="77" t="b">
        <f t="shared" si="493"/>
        <v>0</v>
      </c>
      <c r="R3578" s="77">
        <f t="shared" si="494"/>
        <v>0</v>
      </c>
      <c r="T3578" s="77">
        <v>3567</v>
      </c>
    </row>
    <row r="3579" spans="1:20" s="5" customFormat="1" ht="22.5" outlineLevel="1">
      <c r="A3579" s="589"/>
      <c r="B3579" s="606">
        <v>500</v>
      </c>
      <c r="C3579" s="617">
        <v>541</v>
      </c>
      <c r="D3579" s="37">
        <v>10</v>
      </c>
      <c r="E3579" s="713" t="s">
        <v>4504</v>
      </c>
      <c r="F3579" s="713" t="s">
        <v>4505</v>
      </c>
      <c r="G3579" s="951">
        <v>39</v>
      </c>
      <c r="H3579" s="178" t="s">
        <v>725</v>
      </c>
      <c r="I3579" s="368"/>
      <c r="J3579" s="189">
        <v>0</v>
      </c>
      <c r="K3579" s="189">
        <v>0</v>
      </c>
      <c r="L3579" s="240">
        <f t="shared" si="497"/>
        <v>0</v>
      </c>
      <c r="M3579" s="200">
        <f t="shared" si="498"/>
        <v>0</v>
      </c>
      <c r="O3579" s="77" t="b">
        <f t="shared" si="491"/>
        <v>0</v>
      </c>
      <c r="P3579" s="77" t="b">
        <f t="shared" si="492"/>
        <v>0</v>
      </c>
      <c r="Q3579" s="77" t="b">
        <f t="shared" si="493"/>
        <v>0</v>
      </c>
      <c r="R3579" s="77">
        <f t="shared" si="494"/>
        <v>0</v>
      </c>
      <c r="T3579" s="77">
        <v>3568</v>
      </c>
    </row>
    <row r="3580" spans="1:20" s="5" customFormat="1" ht="22.5" outlineLevel="1">
      <c r="A3580" s="589"/>
      <c r="B3580" s="606">
        <v>500</v>
      </c>
      <c r="C3580" s="617">
        <v>541</v>
      </c>
      <c r="D3580" s="37">
        <v>11</v>
      </c>
      <c r="E3580" s="713" t="s">
        <v>4118</v>
      </c>
      <c r="F3580" s="713" t="s">
        <v>4119</v>
      </c>
      <c r="G3580" s="951">
        <v>1</v>
      </c>
      <c r="H3580" s="178" t="s">
        <v>4120</v>
      </c>
      <c r="I3580" s="368"/>
      <c r="J3580" s="189">
        <v>0</v>
      </c>
      <c r="K3580" s="189">
        <v>0</v>
      </c>
      <c r="L3580" s="240">
        <f t="shared" si="497"/>
        <v>0</v>
      </c>
      <c r="M3580" s="200">
        <f t="shared" si="498"/>
        <v>0</v>
      </c>
      <c r="O3580" s="77" t="b">
        <f t="shared" si="491"/>
        <v>0</v>
      </c>
      <c r="P3580" s="77" t="b">
        <f t="shared" si="492"/>
        <v>0</v>
      </c>
      <c r="Q3580" s="77" t="b">
        <f t="shared" si="493"/>
        <v>0</v>
      </c>
      <c r="R3580" s="77">
        <f t="shared" si="494"/>
        <v>0</v>
      </c>
      <c r="T3580" s="77">
        <v>3569</v>
      </c>
    </row>
    <row r="3581" spans="1:20" s="5" customFormat="1" ht="213.75" outlineLevel="1">
      <c r="A3581" s="589"/>
      <c r="B3581" s="606">
        <v>500</v>
      </c>
      <c r="C3581" s="617">
        <v>541</v>
      </c>
      <c r="D3581" s="37">
        <v>12</v>
      </c>
      <c r="E3581" s="713" t="s">
        <v>4506</v>
      </c>
      <c r="F3581" s="713" t="s">
        <v>4507</v>
      </c>
      <c r="G3581" s="951">
        <v>29</v>
      </c>
      <c r="H3581" s="178" t="s">
        <v>4123</v>
      </c>
      <c r="I3581" s="368"/>
      <c r="J3581" s="189">
        <v>0</v>
      </c>
      <c r="K3581" s="189">
        <v>0</v>
      </c>
      <c r="L3581" s="240">
        <f t="shared" si="497"/>
        <v>0</v>
      </c>
      <c r="M3581" s="200">
        <f t="shared" si="498"/>
        <v>0</v>
      </c>
      <c r="O3581" s="77" t="b">
        <f t="shared" si="491"/>
        <v>0</v>
      </c>
      <c r="P3581" s="77" t="b">
        <f t="shared" si="492"/>
        <v>0</v>
      </c>
      <c r="Q3581" s="77" t="b">
        <f t="shared" si="493"/>
        <v>0</v>
      </c>
      <c r="R3581" s="77">
        <f t="shared" si="494"/>
        <v>0</v>
      </c>
      <c r="T3581" s="77">
        <v>3570</v>
      </c>
    </row>
    <row r="3582" spans="1:20" s="5" customFormat="1" outlineLevel="1">
      <c r="A3582" s="589"/>
      <c r="B3582" s="606">
        <v>500</v>
      </c>
      <c r="C3582" s="617">
        <v>541</v>
      </c>
      <c r="D3582" s="37">
        <v>13</v>
      </c>
      <c r="E3582" s="713" t="s">
        <v>4508</v>
      </c>
      <c r="F3582" s="713" t="s">
        <v>4509</v>
      </c>
      <c r="G3582" s="951">
        <v>5</v>
      </c>
      <c r="H3582" s="178" t="s">
        <v>4123</v>
      </c>
      <c r="I3582" s="368"/>
      <c r="J3582" s="189">
        <v>0</v>
      </c>
      <c r="K3582" s="189">
        <v>0</v>
      </c>
      <c r="L3582" s="240">
        <f t="shared" si="497"/>
        <v>0</v>
      </c>
      <c r="M3582" s="200">
        <f t="shared" si="498"/>
        <v>0</v>
      </c>
      <c r="O3582" s="77" t="b">
        <f t="shared" si="491"/>
        <v>0</v>
      </c>
      <c r="P3582" s="77" t="b">
        <f t="shared" si="492"/>
        <v>0</v>
      </c>
      <c r="Q3582" s="77" t="b">
        <f t="shared" si="493"/>
        <v>0</v>
      </c>
      <c r="R3582" s="77">
        <f t="shared" si="494"/>
        <v>0</v>
      </c>
      <c r="T3582" s="77">
        <v>3571</v>
      </c>
    </row>
    <row r="3583" spans="1:20" s="5" customFormat="1" outlineLevel="1">
      <c r="A3583" s="589"/>
      <c r="B3583" s="606">
        <v>500</v>
      </c>
      <c r="C3583" s="617">
        <v>541</v>
      </c>
      <c r="D3583" s="37">
        <v>14</v>
      </c>
      <c r="E3583" s="713" t="s">
        <v>4510</v>
      </c>
      <c r="F3583" s="713" t="s">
        <v>4511</v>
      </c>
      <c r="G3583" s="951">
        <v>34</v>
      </c>
      <c r="H3583" s="178" t="s">
        <v>4123</v>
      </c>
      <c r="I3583" s="368"/>
      <c r="J3583" s="189">
        <v>0</v>
      </c>
      <c r="K3583" s="189">
        <v>0</v>
      </c>
      <c r="L3583" s="240">
        <f t="shared" si="497"/>
        <v>0</v>
      </c>
      <c r="M3583" s="200">
        <f t="shared" si="498"/>
        <v>0</v>
      </c>
      <c r="O3583" s="77" t="b">
        <f t="shared" si="491"/>
        <v>0</v>
      </c>
      <c r="P3583" s="77" t="b">
        <f t="shared" si="492"/>
        <v>0</v>
      </c>
      <c r="Q3583" s="77" t="b">
        <f t="shared" si="493"/>
        <v>0</v>
      </c>
      <c r="R3583" s="77">
        <f t="shared" si="494"/>
        <v>0</v>
      </c>
      <c r="T3583" s="77">
        <v>3572</v>
      </c>
    </row>
    <row r="3584" spans="1:20" s="5" customFormat="1" ht="22.5" outlineLevel="1">
      <c r="A3584" s="589"/>
      <c r="B3584" s="606">
        <v>500</v>
      </c>
      <c r="C3584" s="617">
        <v>541</v>
      </c>
      <c r="D3584" s="37">
        <v>15</v>
      </c>
      <c r="E3584" s="713" t="s">
        <v>4512</v>
      </c>
      <c r="F3584" s="713" t="s">
        <v>4513</v>
      </c>
      <c r="G3584" s="951">
        <v>13</v>
      </c>
      <c r="H3584" s="178" t="s">
        <v>4123</v>
      </c>
      <c r="I3584" s="368"/>
      <c r="J3584" s="189">
        <v>0</v>
      </c>
      <c r="K3584" s="189">
        <v>0</v>
      </c>
      <c r="L3584" s="240">
        <f t="shared" si="497"/>
        <v>0</v>
      </c>
      <c r="M3584" s="200">
        <f t="shared" si="498"/>
        <v>0</v>
      </c>
      <c r="O3584" s="77" t="b">
        <f t="shared" si="491"/>
        <v>0</v>
      </c>
      <c r="P3584" s="77" t="b">
        <f t="shared" si="492"/>
        <v>0</v>
      </c>
      <c r="Q3584" s="77" t="b">
        <f t="shared" si="493"/>
        <v>0</v>
      </c>
      <c r="R3584" s="77">
        <f t="shared" si="494"/>
        <v>0</v>
      </c>
      <c r="T3584" s="77">
        <v>3573</v>
      </c>
    </row>
    <row r="3585" spans="1:20" s="5" customFormat="1" outlineLevel="1">
      <c r="A3585" s="589"/>
      <c r="B3585" s="606">
        <v>500</v>
      </c>
      <c r="C3585" s="617">
        <v>541</v>
      </c>
      <c r="D3585" s="37">
        <v>16</v>
      </c>
      <c r="E3585" s="713" t="s">
        <v>4514</v>
      </c>
      <c r="F3585" s="713" t="s">
        <v>4515</v>
      </c>
      <c r="G3585" s="951">
        <v>8</v>
      </c>
      <c r="H3585" s="178" t="s">
        <v>4123</v>
      </c>
      <c r="I3585" s="368"/>
      <c r="J3585" s="189">
        <v>0</v>
      </c>
      <c r="K3585" s="189">
        <v>0</v>
      </c>
      <c r="L3585" s="240">
        <f t="shared" si="497"/>
        <v>0</v>
      </c>
      <c r="M3585" s="200">
        <f t="shared" si="498"/>
        <v>0</v>
      </c>
      <c r="O3585" s="77" t="b">
        <f t="shared" si="491"/>
        <v>0</v>
      </c>
      <c r="P3585" s="77" t="b">
        <f t="shared" si="492"/>
        <v>0</v>
      </c>
      <c r="Q3585" s="77" t="b">
        <f t="shared" si="493"/>
        <v>0</v>
      </c>
      <c r="R3585" s="77">
        <f t="shared" si="494"/>
        <v>0</v>
      </c>
      <c r="T3585" s="77">
        <v>3574</v>
      </c>
    </row>
    <row r="3586" spans="1:20" s="5" customFormat="1" ht="22.5" outlineLevel="1">
      <c r="A3586" s="589"/>
      <c r="B3586" s="606">
        <v>500</v>
      </c>
      <c r="C3586" s="617">
        <v>541</v>
      </c>
      <c r="D3586" s="37">
        <v>17</v>
      </c>
      <c r="E3586" s="713" t="s">
        <v>4516</v>
      </c>
      <c r="F3586" s="713" t="s">
        <v>4517</v>
      </c>
      <c r="G3586" s="951">
        <v>2</v>
      </c>
      <c r="H3586" s="178" t="s">
        <v>4123</v>
      </c>
      <c r="I3586" s="368"/>
      <c r="J3586" s="189">
        <v>0</v>
      </c>
      <c r="K3586" s="189">
        <v>0</v>
      </c>
      <c r="L3586" s="240">
        <f t="shared" si="497"/>
        <v>0</v>
      </c>
      <c r="M3586" s="200">
        <f t="shared" si="498"/>
        <v>0</v>
      </c>
      <c r="O3586" s="77" t="b">
        <f t="shared" si="491"/>
        <v>0</v>
      </c>
      <c r="P3586" s="77" t="b">
        <f t="shared" si="492"/>
        <v>0</v>
      </c>
      <c r="Q3586" s="77" t="b">
        <f t="shared" si="493"/>
        <v>0</v>
      </c>
      <c r="R3586" s="77">
        <f t="shared" si="494"/>
        <v>0</v>
      </c>
      <c r="T3586" s="77">
        <v>3575</v>
      </c>
    </row>
    <row r="3587" spans="1:20" s="5" customFormat="1" outlineLevel="1">
      <c r="A3587" s="589"/>
      <c r="B3587" s="606">
        <v>500</v>
      </c>
      <c r="C3587" s="617">
        <v>541</v>
      </c>
      <c r="D3587" s="37">
        <v>18</v>
      </c>
      <c r="E3587" s="713" t="s">
        <v>4518</v>
      </c>
      <c r="F3587" s="713" t="s">
        <v>4519</v>
      </c>
      <c r="G3587" s="951">
        <v>10</v>
      </c>
      <c r="H3587" s="178" t="s">
        <v>4123</v>
      </c>
      <c r="I3587" s="368"/>
      <c r="J3587" s="189">
        <v>0</v>
      </c>
      <c r="K3587" s="189">
        <v>0</v>
      </c>
      <c r="L3587" s="240">
        <f t="shared" si="497"/>
        <v>0</v>
      </c>
      <c r="M3587" s="200">
        <f t="shared" si="498"/>
        <v>0</v>
      </c>
      <c r="O3587" s="77" t="b">
        <f t="shared" si="491"/>
        <v>0</v>
      </c>
      <c r="P3587" s="77" t="b">
        <f t="shared" si="492"/>
        <v>0</v>
      </c>
      <c r="Q3587" s="77" t="b">
        <f t="shared" si="493"/>
        <v>0</v>
      </c>
      <c r="R3587" s="77">
        <f t="shared" si="494"/>
        <v>0</v>
      </c>
      <c r="T3587" s="77">
        <v>3576</v>
      </c>
    </row>
    <row r="3588" spans="1:20" s="5" customFormat="1" ht="123.75" outlineLevel="1">
      <c r="A3588" s="589"/>
      <c r="B3588" s="606">
        <v>500</v>
      </c>
      <c r="C3588" s="617">
        <v>541</v>
      </c>
      <c r="D3588" s="37">
        <v>19</v>
      </c>
      <c r="E3588" s="713" t="s">
        <v>4520</v>
      </c>
      <c r="F3588" s="713" t="s">
        <v>4521</v>
      </c>
      <c r="G3588" s="951">
        <v>4</v>
      </c>
      <c r="H3588" s="178" t="s">
        <v>4123</v>
      </c>
      <c r="I3588" s="368"/>
      <c r="J3588" s="189">
        <v>0</v>
      </c>
      <c r="K3588" s="189">
        <v>0</v>
      </c>
      <c r="L3588" s="240">
        <f t="shared" si="497"/>
        <v>0</v>
      </c>
      <c r="M3588" s="200">
        <f t="shared" si="498"/>
        <v>0</v>
      </c>
      <c r="O3588" s="77" t="b">
        <f t="shared" si="491"/>
        <v>0</v>
      </c>
      <c r="P3588" s="77" t="b">
        <f t="shared" si="492"/>
        <v>0</v>
      </c>
      <c r="Q3588" s="77" t="b">
        <f t="shared" si="493"/>
        <v>0</v>
      </c>
      <c r="R3588" s="77">
        <f t="shared" si="494"/>
        <v>0</v>
      </c>
      <c r="T3588" s="77">
        <v>3577</v>
      </c>
    </row>
    <row r="3589" spans="1:20" s="5" customFormat="1" ht="33.75" outlineLevel="1">
      <c r="A3589" s="589"/>
      <c r="B3589" s="606">
        <v>500</v>
      </c>
      <c r="C3589" s="617">
        <v>541</v>
      </c>
      <c r="D3589" s="37">
        <v>20</v>
      </c>
      <c r="E3589" s="713" t="s">
        <v>4522</v>
      </c>
      <c r="F3589" s="713" t="s">
        <v>4523</v>
      </c>
      <c r="G3589" s="951">
        <v>4</v>
      </c>
      <c r="H3589" s="178" t="s">
        <v>4123</v>
      </c>
      <c r="I3589" s="368"/>
      <c r="J3589" s="189">
        <v>0</v>
      </c>
      <c r="K3589" s="189">
        <v>0</v>
      </c>
      <c r="L3589" s="240">
        <f t="shared" si="497"/>
        <v>0</v>
      </c>
      <c r="M3589" s="200">
        <f t="shared" si="498"/>
        <v>0</v>
      </c>
      <c r="O3589" s="77" t="b">
        <f t="shared" si="491"/>
        <v>0</v>
      </c>
      <c r="P3589" s="77" t="b">
        <f t="shared" si="492"/>
        <v>0</v>
      </c>
      <c r="Q3589" s="77" t="b">
        <f t="shared" si="493"/>
        <v>0</v>
      </c>
      <c r="R3589" s="77">
        <f t="shared" si="494"/>
        <v>0</v>
      </c>
      <c r="T3589" s="77">
        <v>3578</v>
      </c>
    </row>
    <row r="3590" spans="1:20" s="5" customFormat="1" ht="67.5" outlineLevel="1">
      <c r="A3590" s="589"/>
      <c r="B3590" s="606">
        <v>500</v>
      </c>
      <c r="C3590" s="617">
        <v>541</v>
      </c>
      <c r="D3590" s="37">
        <v>21</v>
      </c>
      <c r="E3590" s="713" t="s">
        <v>4524</v>
      </c>
      <c r="F3590" s="713" t="s">
        <v>4525</v>
      </c>
      <c r="G3590" s="951">
        <v>3</v>
      </c>
      <c r="H3590" s="178" t="s">
        <v>4120</v>
      </c>
      <c r="I3590" s="368"/>
      <c r="J3590" s="189">
        <v>0</v>
      </c>
      <c r="K3590" s="189">
        <v>0</v>
      </c>
      <c r="L3590" s="240">
        <f t="shared" si="497"/>
        <v>0</v>
      </c>
      <c r="M3590" s="200">
        <f t="shared" si="498"/>
        <v>0</v>
      </c>
      <c r="O3590" s="77" t="b">
        <f t="shared" si="491"/>
        <v>0</v>
      </c>
      <c r="P3590" s="77" t="b">
        <f t="shared" si="492"/>
        <v>0</v>
      </c>
      <c r="Q3590" s="77" t="b">
        <f t="shared" si="493"/>
        <v>0</v>
      </c>
      <c r="R3590" s="77">
        <f t="shared" si="494"/>
        <v>0</v>
      </c>
      <c r="T3590" s="77">
        <v>3579</v>
      </c>
    </row>
    <row r="3591" spans="1:20" s="5" customFormat="1" ht="78.75" outlineLevel="1">
      <c r="A3591" s="589"/>
      <c r="B3591" s="606">
        <v>500</v>
      </c>
      <c r="C3591" s="617">
        <v>541</v>
      </c>
      <c r="D3591" s="37">
        <v>22</v>
      </c>
      <c r="E3591" s="713" t="s">
        <v>4526</v>
      </c>
      <c r="F3591" s="713" t="s">
        <v>4527</v>
      </c>
      <c r="G3591" s="951">
        <v>1</v>
      </c>
      <c r="H3591" s="178" t="s">
        <v>4120</v>
      </c>
      <c r="I3591" s="368"/>
      <c r="J3591" s="189">
        <v>0</v>
      </c>
      <c r="K3591" s="189">
        <v>0</v>
      </c>
      <c r="L3591" s="240">
        <f t="shared" si="497"/>
        <v>0</v>
      </c>
      <c r="M3591" s="200">
        <f t="shared" si="498"/>
        <v>0</v>
      </c>
      <c r="O3591" s="77" t="b">
        <f t="shared" si="491"/>
        <v>0</v>
      </c>
      <c r="P3591" s="77" t="b">
        <f t="shared" si="492"/>
        <v>0</v>
      </c>
      <c r="Q3591" s="77" t="b">
        <f t="shared" si="493"/>
        <v>0</v>
      </c>
      <c r="R3591" s="77">
        <f t="shared" si="494"/>
        <v>0</v>
      </c>
      <c r="T3591" s="77">
        <v>3580</v>
      </c>
    </row>
    <row r="3592" spans="1:20" s="5" customFormat="1" ht="180" outlineLevel="1">
      <c r="A3592" s="589"/>
      <c r="B3592" s="606">
        <v>500</v>
      </c>
      <c r="C3592" s="617">
        <v>541</v>
      </c>
      <c r="D3592" s="37">
        <v>23</v>
      </c>
      <c r="E3592" s="31" t="s">
        <v>4528</v>
      </c>
      <c r="F3592" s="713" t="s">
        <v>4529</v>
      </c>
      <c r="G3592" s="951">
        <v>1</v>
      </c>
      <c r="H3592" s="178" t="s">
        <v>4120</v>
      </c>
      <c r="I3592" s="368"/>
      <c r="J3592" s="189">
        <v>0</v>
      </c>
      <c r="K3592" s="189">
        <v>0</v>
      </c>
      <c r="L3592" s="240">
        <f t="shared" si="497"/>
        <v>0</v>
      </c>
      <c r="M3592" s="200">
        <f t="shared" si="498"/>
        <v>0</v>
      </c>
      <c r="O3592" s="77" t="b">
        <f t="shared" si="491"/>
        <v>0</v>
      </c>
      <c r="P3592" s="77" t="b">
        <f t="shared" si="492"/>
        <v>0</v>
      </c>
      <c r="Q3592" s="77" t="b">
        <f t="shared" si="493"/>
        <v>0</v>
      </c>
      <c r="R3592" s="77">
        <f t="shared" si="494"/>
        <v>0</v>
      </c>
      <c r="T3592" s="77">
        <v>3581</v>
      </c>
    </row>
    <row r="3593" spans="1:20" s="5" customFormat="1" ht="180" outlineLevel="1">
      <c r="A3593" s="589"/>
      <c r="B3593" s="606">
        <v>500</v>
      </c>
      <c r="C3593" s="617">
        <v>541</v>
      </c>
      <c r="D3593" s="37">
        <v>24</v>
      </c>
      <c r="E3593" s="713" t="s">
        <v>4530</v>
      </c>
      <c r="F3593" s="713" t="s">
        <v>4531</v>
      </c>
      <c r="G3593" s="951">
        <v>3</v>
      </c>
      <c r="H3593" s="178" t="s">
        <v>4120</v>
      </c>
      <c r="I3593" s="368"/>
      <c r="J3593" s="189">
        <v>0</v>
      </c>
      <c r="K3593" s="189">
        <v>0</v>
      </c>
      <c r="L3593" s="240">
        <f t="shared" si="497"/>
        <v>0</v>
      </c>
      <c r="M3593" s="200">
        <f t="shared" si="498"/>
        <v>0</v>
      </c>
      <c r="O3593" s="77" t="b">
        <f t="shared" si="491"/>
        <v>0</v>
      </c>
      <c r="P3593" s="77" t="b">
        <f t="shared" si="492"/>
        <v>0</v>
      </c>
      <c r="Q3593" s="77" t="b">
        <f t="shared" si="493"/>
        <v>0</v>
      </c>
      <c r="R3593" s="77">
        <f t="shared" si="494"/>
        <v>0</v>
      </c>
      <c r="T3593" s="77">
        <v>3582</v>
      </c>
    </row>
    <row r="3594" spans="1:20" s="5" customFormat="1" ht="22.5" outlineLevel="1">
      <c r="A3594" s="589"/>
      <c r="B3594" s="606">
        <v>500</v>
      </c>
      <c r="C3594" s="617">
        <v>541</v>
      </c>
      <c r="D3594" s="37">
        <v>25</v>
      </c>
      <c r="E3594" s="713" t="s">
        <v>4130</v>
      </c>
      <c r="F3594" s="713" t="s">
        <v>4131</v>
      </c>
      <c r="G3594" s="951">
        <v>4</v>
      </c>
      <c r="H3594" s="178" t="s">
        <v>4120</v>
      </c>
      <c r="I3594" s="368"/>
      <c r="J3594" s="189">
        <v>0</v>
      </c>
      <c r="K3594" s="189">
        <v>0</v>
      </c>
      <c r="L3594" s="240">
        <f t="shared" si="497"/>
        <v>0</v>
      </c>
      <c r="M3594" s="200">
        <f t="shared" si="498"/>
        <v>0</v>
      </c>
      <c r="O3594" s="77" t="b">
        <f t="shared" si="491"/>
        <v>0</v>
      </c>
      <c r="P3594" s="77" t="b">
        <f t="shared" si="492"/>
        <v>0</v>
      </c>
      <c r="Q3594" s="77" t="b">
        <f t="shared" si="493"/>
        <v>0</v>
      </c>
      <c r="R3594" s="77">
        <f t="shared" si="494"/>
        <v>0</v>
      </c>
      <c r="T3594" s="77">
        <v>3583</v>
      </c>
    </row>
    <row r="3595" spans="1:20" s="5" customFormat="1" ht="270" outlineLevel="1">
      <c r="A3595" s="589"/>
      <c r="B3595" s="606">
        <v>500</v>
      </c>
      <c r="C3595" s="617">
        <v>541</v>
      </c>
      <c r="D3595" s="37">
        <v>26</v>
      </c>
      <c r="E3595" s="31" t="s">
        <v>4532</v>
      </c>
      <c r="F3595" s="713" t="s">
        <v>5783</v>
      </c>
      <c r="G3595" s="951">
        <v>1</v>
      </c>
      <c r="H3595" s="178" t="s">
        <v>4120</v>
      </c>
      <c r="I3595" s="368"/>
      <c r="J3595" s="189">
        <v>0</v>
      </c>
      <c r="K3595" s="189">
        <v>0</v>
      </c>
      <c r="L3595" s="240">
        <f t="shared" si="497"/>
        <v>0</v>
      </c>
      <c r="M3595" s="200">
        <f t="shared" si="498"/>
        <v>0</v>
      </c>
      <c r="O3595" s="77" t="b">
        <f t="shared" si="491"/>
        <v>0</v>
      </c>
      <c r="P3595" s="77" t="b">
        <f t="shared" si="492"/>
        <v>0</v>
      </c>
      <c r="Q3595" s="77" t="b">
        <f t="shared" si="493"/>
        <v>0</v>
      </c>
      <c r="R3595" s="77">
        <f t="shared" si="494"/>
        <v>0</v>
      </c>
      <c r="T3595" s="77">
        <v>3584</v>
      </c>
    </row>
    <row r="3596" spans="1:20" s="5" customFormat="1" ht="270" outlineLevel="1">
      <c r="A3596" s="589"/>
      <c r="B3596" s="606">
        <v>500</v>
      </c>
      <c r="C3596" s="617">
        <v>541</v>
      </c>
      <c r="D3596" s="37">
        <v>27</v>
      </c>
      <c r="E3596" s="31" t="s">
        <v>4533</v>
      </c>
      <c r="F3596" s="713" t="s">
        <v>5784</v>
      </c>
      <c r="G3596" s="951">
        <v>1</v>
      </c>
      <c r="H3596" s="178" t="s">
        <v>4120</v>
      </c>
      <c r="I3596" s="368"/>
      <c r="J3596" s="189">
        <v>0</v>
      </c>
      <c r="K3596" s="189">
        <v>0</v>
      </c>
      <c r="L3596" s="240">
        <f t="shared" si="497"/>
        <v>0</v>
      </c>
      <c r="M3596" s="200">
        <f t="shared" si="498"/>
        <v>0</v>
      </c>
      <c r="O3596" s="77" t="b">
        <f t="shared" si="491"/>
        <v>0</v>
      </c>
      <c r="P3596" s="77" t="b">
        <f t="shared" si="492"/>
        <v>0</v>
      </c>
      <c r="Q3596" s="77" t="b">
        <f t="shared" si="493"/>
        <v>0</v>
      </c>
      <c r="R3596" s="77">
        <f t="shared" si="494"/>
        <v>0</v>
      </c>
      <c r="T3596" s="77">
        <v>3585</v>
      </c>
    </row>
    <row r="3597" spans="1:20" s="5" customFormat="1" ht="270" outlineLevel="1">
      <c r="A3597" s="589"/>
      <c r="B3597" s="606">
        <v>500</v>
      </c>
      <c r="C3597" s="617">
        <v>541</v>
      </c>
      <c r="D3597" s="37">
        <v>28</v>
      </c>
      <c r="E3597" s="31" t="s">
        <v>4534</v>
      </c>
      <c r="F3597" s="713" t="s">
        <v>4535</v>
      </c>
      <c r="G3597" s="951">
        <v>1</v>
      </c>
      <c r="H3597" s="178" t="s">
        <v>4120</v>
      </c>
      <c r="I3597" s="368"/>
      <c r="J3597" s="189">
        <v>0</v>
      </c>
      <c r="K3597" s="189">
        <v>0</v>
      </c>
      <c r="L3597" s="240">
        <f t="shared" si="497"/>
        <v>0</v>
      </c>
      <c r="M3597" s="200">
        <f t="shared" si="498"/>
        <v>0</v>
      </c>
      <c r="O3597" s="77" t="b">
        <f t="shared" si="491"/>
        <v>0</v>
      </c>
      <c r="P3597" s="77" t="b">
        <f t="shared" si="492"/>
        <v>0</v>
      </c>
      <c r="Q3597" s="77" t="b">
        <f t="shared" si="493"/>
        <v>0</v>
      </c>
      <c r="R3597" s="77">
        <f t="shared" si="494"/>
        <v>0</v>
      </c>
      <c r="T3597" s="77">
        <v>3586</v>
      </c>
    </row>
    <row r="3598" spans="1:20" s="5" customFormat="1" ht="281.25" outlineLevel="1">
      <c r="A3598" s="589"/>
      <c r="B3598" s="606">
        <v>500</v>
      </c>
      <c r="C3598" s="617">
        <v>541</v>
      </c>
      <c r="D3598" s="37">
        <v>29</v>
      </c>
      <c r="E3598" s="31" t="s">
        <v>4536</v>
      </c>
      <c r="F3598" s="713" t="s">
        <v>5785</v>
      </c>
      <c r="G3598" s="951">
        <v>1</v>
      </c>
      <c r="H3598" s="178" t="s">
        <v>4120</v>
      </c>
      <c r="I3598" s="368"/>
      <c r="J3598" s="189">
        <v>0</v>
      </c>
      <c r="K3598" s="189">
        <v>0</v>
      </c>
      <c r="L3598" s="240">
        <f t="shared" si="497"/>
        <v>0</v>
      </c>
      <c r="M3598" s="200">
        <f t="shared" si="498"/>
        <v>0</v>
      </c>
      <c r="O3598" s="77" t="b">
        <f t="shared" si="491"/>
        <v>0</v>
      </c>
      <c r="P3598" s="77" t="b">
        <f t="shared" si="492"/>
        <v>0</v>
      </c>
      <c r="Q3598" s="77" t="b">
        <f t="shared" si="493"/>
        <v>0</v>
      </c>
      <c r="R3598" s="77">
        <f t="shared" si="494"/>
        <v>0</v>
      </c>
      <c r="T3598" s="77">
        <v>3587</v>
      </c>
    </row>
    <row r="3599" spans="1:20" s="5" customFormat="1" ht="56.25" outlineLevel="1">
      <c r="A3599" s="589"/>
      <c r="B3599" s="606">
        <v>500</v>
      </c>
      <c r="C3599" s="617">
        <v>541</v>
      </c>
      <c r="D3599" s="37">
        <v>30</v>
      </c>
      <c r="E3599" s="713" t="s">
        <v>4537</v>
      </c>
      <c r="F3599" s="713" t="s">
        <v>4538</v>
      </c>
      <c r="G3599" s="951">
        <v>1</v>
      </c>
      <c r="H3599" s="178" t="s">
        <v>4120</v>
      </c>
      <c r="I3599" s="368"/>
      <c r="J3599" s="189">
        <v>0</v>
      </c>
      <c r="K3599" s="189">
        <v>0</v>
      </c>
      <c r="L3599" s="240">
        <f t="shared" si="497"/>
        <v>0</v>
      </c>
      <c r="M3599" s="200">
        <f t="shared" si="498"/>
        <v>0</v>
      </c>
      <c r="O3599" s="77" t="b">
        <f t="shared" si="491"/>
        <v>0</v>
      </c>
      <c r="P3599" s="77" t="b">
        <f t="shared" si="492"/>
        <v>0</v>
      </c>
      <c r="Q3599" s="77" t="b">
        <f t="shared" si="493"/>
        <v>0</v>
      </c>
      <c r="R3599" s="77">
        <f t="shared" si="494"/>
        <v>0</v>
      </c>
      <c r="T3599" s="77">
        <v>3588</v>
      </c>
    </row>
    <row r="3600" spans="1:20" s="5" customFormat="1" ht="78" outlineLevel="1">
      <c r="A3600" s="589"/>
      <c r="B3600" s="655">
        <v>500</v>
      </c>
      <c r="C3600" s="656">
        <v>541</v>
      </c>
      <c r="D3600" s="17">
        <v>31</v>
      </c>
      <c r="E3600" s="857" t="s">
        <v>5786</v>
      </c>
      <c r="F3600" s="857" t="s">
        <v>5787</v>
      </c>
      <c r="G3600" s="952">
        <v>0</v>
      </c>
      <c r="H3600" s="715" t="s">
        <v>4120</v>
      </c>
      <c r="I3600" s="368"/>
      <c r="J3600" s="189">
        <v>0</v>
      </c>
      <c r="K3600" s="189">
        <v>0</v>
      </c>
      <c r="L3600" s="240">
        <f t="shared" si="497"/>
        <v>0</v>
      </c>
      <c r="M3600" s="200">
        <f t="shared" si="498"/>
        <v>0</v>
      </c>
      <c r="O3600" s="77" t="b">
        <f t="shared" si="491"/>
        <v>0</v>
      </c>
      <c r="P3600" s="77" t="b">
        <f t="shared" si="492"/>
        <v>0</v>
      </c>
      <c r="Q3600" s="77" t="b">
        <f t="shared" si="493"/>
        <v>0</v>
      </c>
      <c r="R3600" s="77">
        <f t="shared" si="494"/>
        <v>0</v>
      </c>
      <c r="T3600" s="77">
        <v>3589</v>
      </c>
    </row>
    <row r="3601" spans="1:20" s="5" customFormat="1" ht="56.25" outlineLevel="1">
      <c r="A3601" s="589"/>
      <c r="B3601" s="606">
        <v>500</v>
      </c>
      <c r="C3601" s="617">
        <v>541</v>
      </c>
      <c r="D3601" s="37">
        <v>32</v>
      </c>
      <c r="E3601" s="713" t="s">
        <v>4539</v>
      </c>
      <c r="F3601" s="713" t="s">
        <v>4540</v>
      </c>
      <c r="G3601" s="951">
        <v>1</v>
      </c>
      <c r="H3601" s="178" t="s">
        <v>4120</v>
      </c>
      <c r="I3601" s="368"/>
      <c r="J3601" s="189">
        <v>0</v>
      </c>
      <c r="K3601" s="189">
        <v>0</v>
      </c>
      <c r="L3601" s="240">
        <f t="shared" si="497"/>
        <v>0</v>
      </c>
      <c r="M3601" s="200">
        <f t="shared" si="498"/>
        <v>0</v>
      </c>
      <c r="O3601" s="77" t="b">
        <f t="shared" si="491"/>
        <v>0</v>
      </c>
      <c r="P3601" s="77" t="b">
        <f t="shared" si="492"/>
        <v>0</v>
      </c>
      <c r="Q3601" s="77" t="b">
        <f t="shared" si="493"/>
        <v>0</v>
      </c>
      <c r="R3601" s="77">
        <f t="shared" si="494"/>
        <v>0</v>
      </c>
      <c r="T3601" s="77">
        <v>3590</v>
      </c>
    </row>
    <row r="3602" spans="1:20" s="5" customFormat="1" ht="78.75" outlineLevel="1">
      <c r="A3602" s="589"/>
      <c r="B3602" s="606">
        <v>500</v>
      </c>
      <c r="C3602" s="617">
        <v>541</v>
      </c>
      <c r="D3602" s="37">
        <v>33</v>
      </c>
      <c r="E3602" s="713" t="s">
        <v>4541</v>
      </c>
      <c r="F3602" s="713" t="s">
        <v>4542</v>
      </c>
      <c r="G3602" s="951">
        <v>3</v>
      </c>
      <c r="H3602" s="178" t="s">
        <v>4120</v>
      </c>
      <c r="I3602" s="368"/>
      <c r="J3602" s="189">
        <v>0</v>
      </c>
      <c r="K3602" s="189">
        <v>0</v>
      </c>
      <c r="L3602" s="240">
        <f t="shared" si="497"/>
        <v>0</v>
      </c>
      <c r="M3602" s="200">
        <f t="shared" si="498"/>
        <v>0</v>
      </c>
      <c r="O3602" s="77" t="b">
        <f t="shared" si="491"/>
        <v>0</v>
      </c>
      <c r="P3602" s="77" t="b">
        <f t="shared" si="492"/>
        <v>0</v>
      </c>
      <c r="Q3602" s="77" t="b">
        <f t="shared" si="493"/>
        <v>0</v>
      </c>
      <c r="R3602" s="77">
        <f t="shared" si="494"/>
        <v>0</v>
      </c>
      <c r="T3602" s="77">
        <v>3591</v>
      </c>
    </row>
    <row r="3603" spans="1:20" s="5" customFormat="1" ht="78.75" outlineLevel="1">
      <c r="A3603" s="589"/>
      <c r="B3603" s="606">
        <v>500</v>
      </c>
      <c r="C3603" s="617">
        <v>541</v>
      </c>
      <c r="D3603" s="37">
        <v>34</v>
      </c>
      <c r="E3603" s="713" t="s">
        <v>4543</v>
      </c>
      <c r="F3603" s="713" t="s">
        <v>4544</v>
      </c>
      <c r="G3603" s="951">
        <v>3</v>
      </c>
      <c r="H3603" s="178" t="s">
        <v>4120</v>
      </c>
      <c r="I3603" s="368"/>
      <c r="J3603" s="189">
        <v>0</v>
      </c>
      <c r="K3603" s="189">
        <v>0</v>
      </c>
      <c r="L3603" s="240">
        <f t="shared" si="497"/>
        <v>0</v>
      </c>
      <c r="M3603" s="200">
        <f t="shared" si="498"/>
        <v>0</v>
      </c>
      <c r="O3603" s="77" t="b">
        <f t="shared" ref="O3603:O3666" si="499">ISBLANK(D3603)</f>
        <v>0</v>
      </c>
      <c r="P3603" s="77" t="b">
        <f t="shared" ref="P3603:P3666" si="500">ISBLANK(G3603)</f>
        <v>0</v>
      </c>
      <c r="Q3603" s="77" t="b">
        <f t="shared" ref="Q3603:Q3666" si="501">ISBLANK(M3603)</f>
        <v>0</v>
      </c>
      <c r="R3603" s="77">
        <f t="shared" ref="R3603:R3666" si="502">IF(AND(O3603=P3603,O3603=Q3603),,"!!!")</f>
        <v>0</v>
      </c>
      <c r="T3603" s="77">
        <v>3592</v>
      </c>
    </row>
    <row r="3604" spans="1:20" s="5" customFormat="1" ht="33.75" outlineLevel="1">
      <c r="A3604" s="589"/>
      <c r="B3604" s="606">
        <v>500</v>
      </c>
      <c r="C3604" s="617">
        <v>541</v>
      </c>
      <c r="D3604" s="37">
        <v>35</v>
      </c>
      <c r="E3604" s="31" t="s">
        <v>4545</v>
      </c>
      <c r="F3604" s="713" t="s">
        <v>4546</v>
      </c>
      <c r="G3604" s="951">
        <v>2</v>
      </c>
      <c r="H3604" s="178" t="s">
        <v>4120</v>
      </c>
      <c r="I3604" s="368"/>
      <c r="J3604" s="189">
        <v>0</v>
      </c>
      <c r="K3604" s="189">
        <v>0</v>
      </c>
      <c r="L3604" s="240">
        <f t="shared" si="497"/>
        <v>0</v>
      </c>
      <c r="M3604" s="200">
        <f t="shared" si="498"/>
        <v>0</v>
      </c>
      <c r="O3604" s="77" t="b">
        <f t="shared" si="499"/>
        <v>0</v>
      </c>
      <c r="P3604" s="77" t="b">
        <f t="shared" si="500"/>
        <v>0</v>
      </c>
      <c r="Q3604" s="77" t="b">
        <f t="shared" si="501"/>
        <v>0</v>
      </c>
      <c r="R3604" s="77">
        <f t="shared" si="502"/>
        <v>0</v>
      </c>
      <c r="T3604" s="77">
        <v>3593</v>
      </c>
    </row>
    <row r="3605" spans="1:20" s="5" customFormat="1" ht="33.75" outlineLevel="1">
      <c r="A3605" s="589"/>
      <c r="B3605" s="606">
        <v>500</v>
      </c>
      <c r="C3605" s="617">
        <v>541</v>
      </c>
      <c r="D3605" s="37">
        <v>36</v>
      </c>
      <c r="E3605" s="31" t="s">
        <v>4547</v>
      </c>
      <c r="F3605" s="713" t="s">
        <v>4548</v>
      </c>
      <c r="G3605" s="951">
        <v>1</v>
      </c>
      <c r="H3605" s="178" t="s">
        <v>4120</v>
      </c>
      <c r="I3605" s="368"/>
      <c r="J3605" s="189">
        <v>0</v>
      </c>
      <c r="K3605" s="189">
        <v>0</v>
      </c>
      <c r="L3605" s="240">
        <f t="shared" si="497"/>
        <v>0</v>
      </c>
      <c r="M3605" s="200">
        <f t="shared" si="498"/>
        <v>0</v>
      </c>
      <c r="O3605" s="77" t="b">
        <f t="shared" si="499"/>
        <v>0</v>
      </c>
      <c r="P3605" s="77" t="b">
        <f t="shared" si="500"/>
        <v>0</v>
      </c>
      <c r="Q3605" s="77" t="b">
        <f t="shared" si="501"/>
        <v>0</v>
      </c>
      <c r="R3605" s="77">
        <f t="shared" si="502"/>
        <v>0</v>
      </c>
      <c r="T3605" s="77">
        <v>3594</v>
      </c>
    </row>
    <row r="3606" spans="1:20" s="5" customFormat="1" ht="33.75" outlineLevel="1">
      <c r="A3606" s="589"/>
      <c r="B3606" s="606">
        <v>500</v>
      </c>
      <c r="C3606" s="617">
        <v>541</v>
      </c>
      <c r="D3606" s="37">
        <v>37</v>
      </c>
      <c r="E3606" s="31" t="s">
        <v>4549</v>
      </c>
      <c r="F3606" s="713" t="s">
        <v>4550</v>
      </c>
      <c r="G3606" s="951">
        <v>2</v>
      </c>
      <c r="H3606" s="178" t="s">
        <v>4120</v>
      </c>
      <c r="I3606" s="368"/>
      <c r="J3606" s="189">
        <v>0</v>
      </c>
      <c r="K3606" s="189">
        <v>0</v>
      </c>
      <c r="L3606" s="240">
        <f t="shared" si="497"/>
        <v>0</v>
      </c>
      <c r="M3606" s="200">
        <f t="shared" si="498"/>
        <v>0</v>
      </c>
      <c r="O3606" s="77" t="b">
        <f t="shared" si="499"/>
        <v>0</v>
      </c>
      <c r="P3606" s="77" t="b">
        <f t="shared" si="500"/>
        <v>0</v>
      </c>
      <c r="Q3606" s="77" t="b">
        <f t="shared" si="501"/>
        <v>0</v>
      </c>
      <c r="R3606" s="77">
        <f t="shared" si="502"/>
        <v>0</v>
      </c>
      <c r="T3606" s="77">
        <v>3595</v>
      </c>
    </row>
    <row r="3607" spans="1:20" s="5" customFormat="1" ht="33.75" outlineLevel="1">
      <c r="A3607" s="589"/>
      <c r="B3607" s="606">
        <v>500</v>
      </c>
      <c r="C3607" s="617">
        <v>541</v>
      </c>
      <c r="D3607" s="37">
        <v>38</v>
      </c>
      <c r="E3607" s="31" t="s">
        <v>4551</v>
      </c>
      <c r="F3607" s="713" t="s">
        <v>4552</v>
      </c>
      <c r="G3607" s="951">
        <v>4</v>
      </c>
      <c r="H3607" s="178" t="s">
        <v>725</v>
      </c>
      <c r="I3607" s="368"/>
      <c r="J3607" s="189">
        <v>0</v>
      </c>
      <c r="K3607" s="189">
        <v>0</v>
      </c>
      <c r="L3607" s="240">
        <f t="shared" si="497"/>
        <v>0</v>
      </c>
      <c r="M3607" s="200">
        <f t="shared" si="498"/>
        <v>0</v>
      </c>
      <c r="O3607" s="77" t="b">
        <f t="shared" si="499"/>
        <v>0</v>
      </c>
      <c r="P3607" s="77" t="b">
        <f t="shared" si="500"/>
        <v>0</v>
      </c>
      <c r="Q3607" s="77" t="b">
        <f t="shared" si="501"/>
        <v>0</v>
      </c>
      <c r="R3607" s="77">
        <f t="shared" si="502"/>
        <v>0</v>
      </c>
      <c r="T3607" s="77">
        <v>3596</v>
      </c>
    </row>
    <row r="3608" spans="1:20" s="5" customFormat="1" ht="33.75" outlineLevel="1">
      <c r="A3608" s="589"/>
      <c r="B3608" s="606">
        <v>500</v>
      </c>
      <c r="C3608" s="617">
        <v>541</v>
      </c>
      <c r="D3608" s="37">
        <v>39</v>
      </c>
      <c r="E3608" s="31" t="s">
        <v>4553</v>
      </c>
      <c r="F3608" s="713" t="s">
        <v>4554</v>
      </c>
      <c r="G3608" s="951">
        <v>579</v>
      </c>
      <c r="H3608" s="178" t="s">
        <v>725</v>
      </c>
      <c r="I3608" s="368"/>
      <c r="J3608" s="189">
        <v>0</v>
      </c>
      <c r="K3608" s="189">
        <v>0</v>
      </c>
      <c r="L3608" s="240">
        <f t="shared" si="497"/>
        <v>0</v>
      </c>
      <c r="M3608" s="200">
        <f t="shared" si="498"/>
        <v>0</v>
      </c>
      <c r="O3608" s="77" t="b">
        <f t="shared" si="499"/>
        <v>0</v>
      </c>
      <c r="P3608" s="77" t="b">
        <f t="shared" si="500"/>
        <v>0</v>
      </c>
      <c r="Q3608" s="77" t="b">
        <f t="shared" si="501"/>
        <v>0</v>
      </c>
      <c r="R3608" s="77">
        <f t="shared" si="502"/>
        <v>0</v>
      </c>
      <c r="T3608" s="77">
        <v>3597</v>
      </c>
    </row>
    <row r="3609" spans="1:20" s="5" customFormat="1" ht="33.75" outlineLevel="1">
      <c r="A3609" s="589"/>
      <c r="B3609" s="606">
        <v>500</v>
      </c>
      <c r="C3609" s="617">
        <v>541</v>
      </c>
      <c r="D3609" s="37">
        <v>40</v>
      </c>
      <c r="E3609" s="713" t="s">
        <v>4136</v>
      </c>
      <c r="F3609" s="713" t="s">
        <v>4137</v>
      </c>
      <c r="G3609" s="951">
        <v>47</v>
      </c>
      <c r="H3609" s="178" t="s">
        <v>5</v>
      </c>
      <c r="I3609" s="368"/>
      <c r="J3609" s="189">
        <v>0</v>
      </c>
      <c r="K3609" s="189">
        <v>0</v>
      </c>
      <c r="L3609" s="240">
        <f t="shared" si="497"/>
        <v>0</v>
      </c>
      <c r="M3609" s="200">
        <f t="shared" si="498"/>
        <v>0</v>
      </c>
      <c r="O3609" s="77" t="b">
        <f t="shared" si="499"/>
        <v>0</v>
      </c>
      <c r="P3609" s="77" t="b">
        <f t="shared" si="500"/>
        <v>0</v>
      </c>
      <c r="Q3609" s="77" t="b">
        <f t="shared" si="501"/>
        <v>0</v>
      </c>
      <c r="R3609" s="77">
        <f t="shared" si="502"/>
        <v>0</v>
      </c>
      <c r="T3609" s="77">
        <v>3598</v>
      </c>
    </row>
    <row r="3610" spans="1:20" s="5" customFormat="1" ht="22.5" outlineLevel="1">
      <c r="A3610" s="589"/>
      <c r="B3610" s="606">
        <v>500</v>
      </c>
      <c r="C3610" s="617">
        <v>541</v>
      </c>
      <c r="D3610" s="37">
        <v>41</v>
      </c>
      <c r="E3610" s="713" t="s">
        <v>4555</v>
      </c>
      <c r="F3610" s="713" t="s">
        <v>4556</v>
      </c>
      <c r="G3610" s="951">
        <v>700</v>
      </c>
      <c r="H3610" s="178" t="s">
        <v>5</v>
      </c>
      <c r="I3610" s="368"/>
      <c r="J3610" s="189">
        <v>0</v>
      </c>
      <c r="K3610" s="189">
        <v>0</v>
      </c>
      <c r="L3610" s="240">
        <f t="shared" si="497"/>
        <v>0</v>
      </c>
      <c r="M3610" s="200">
        <f t="shared" si="498"/>
        <v>0</v>
      </c>
      <c r="O3610" s="77" t="b">
        <f t="shared" si="499"/>
        <v>0</v>
      </c>
      <c r="P3610" s="77" t="b">
        <f t="shared" si="500"/>
        <v>0</v>
      </c>
      <c r="Q3610" s="77" t="b">
        <f t="shared" si="501"/>
        <v>0</v>
      </c>
      <c r="R3610" s="77">
        <f t="shared" si="502"/>
        <v>0</v>
      </c>
      <c r="T3610" s="77">
        <v>3599</v>
      </c>
    </row>
    <row r="3611" spans="1:20" s="5" customFormat="1" ht="22.5" outlineLevel="1">
      <c r="A3611" s="589"/>
      <c r="B3611" s="606">
        <v>500</v>
      </c>
      <c r="C3611" s="617">
        <v>541</v>
      </c>
      <c r="D3611" s="37">
        <v>42</v>
      </c>
      <c r="E3611" s="713" t="s">
        <v>4140</v>
      </c>
      <c r="F3611" s="713" t="s">
        <v>4141</v>
      </c>
      <c r="G3611" s="951">
        <v>1</v>
      </c>
      <c r="H3611" s="178" t="s">
        <v>4120</v>
      </c>
      <c r="I3611" s="368"/>
      <c r="J3611" s="189">
        <v>0</v>
      </c>
      <c r="K3611" s="189">
        <v>0</v>
      </c>
      <c r="L3611" s="240">
        <f t="shared" si="497"/>
        <v>0</v>
      </c>
      <c r="M3611" s="200">
        <f t="shared" si="498"/>
        <v>0</v>
      </c>
      <c r="O3611" s="77" t="b">
        <f t="shared" si="499"/>
        <v>0</v>
      </c>
      <c r="P3611" s="77" t="b">
        <f t="shared" si="500"/>
        <v>0</v>
      </c>
      <c r="Q3611" s="77" t="b">
        <f t="shared" si="501"/>
        <v>0</v>
      </c>
      <c r="R3611" s="77">
        <f t="shared" si="502"/>
        <v>0</v>
      </c>
      <c r="T3611" s="77">
        <v>3600</v>
      </c>
    </row>
    <row r="3612" spans="1:20" s="5" customFormat="1" ht="33.75" outlineLevel="1">
      <c r="A3612" s="589" t="s">
        <v>5251</v>
      </c>
      <c r="B3612" s="606">
        <v>500</v>
      </c>
      <c r="C3612" s="616">
        <v>541</v>
      </c>
      <c r="D3612" s="30">
        <v>43</v>
      </c>
      <c r="E3612" s="713" t="s">
        <v>4142</v>
      </c>
      <c r="F3612" s="713" t="s">
        <v>4143</v>
      </c>
      <c r="G3612" s="953">
        <v>2179</v>
      </c>
      <c r="H3612" s="714" t="s">
        <v>725</v>
      </c>
      <c r="I3612" s="368"/>
      <c r="J3612" s="189">
        <v>0</v>
      </c>
      <c r="K3612" s="189">
        <v>0</v>
      </c>
      <c r="L3612" s="240">
        <f t="shared" si="497"/>
        <v>0</v>
      </c>
      <c r="M3612" s="200">
        <f t="shared" si="498"/>
        <v>0</v>
      </c>
      <c r="O3612" s="77" t="b">
        <f t="shared" si="499"/>
        <v>0</v>
      </c>
      <c r="P3612" s="77" t="b">
        <f t="shared" si="500"/>
        <v>0</v>
      </c>
      <c r="Q3612" s="77" t="b">
        <f t="shared" si="501"/>
        <v>0</v>
      </c>
      <c r="R3612" s="77">
        <f t="shared" si="502"/>
        <v>0</v>
      </c>
      <c r="T3612" s="77">
        <v>3601</v>
      </c>
    </row>
    <row r="3613" spans="1:20" s="5" customFormat="1" outlineLevel="1">
      <c r="A3613" s="589"/>
      <c r="B3613" s="606">
        <v>500</v>
      </c>
      <c r="C3613" s="617">
        <v>541</v>
      </c>
      <c r="D3613" s="37">
        <v>44</v>
      </c>
      <c r="E3613" s="713" t="s">
        <v>4144</v>
      </c>
      <c r="F3613" s="713" t="s">
        <v>4145</v>
      </c>
      <c r="G3613" s="951">
        <v>1</v>
      </c>
      <c r="H3613" s="178" t="s">
        <v>4120</v>
      </c>
      <c r="I3613" s="368"/>
      <c r="J3613" s="189">
        <v>0</v>
      </c>
      <c r="K3613" s="189">
        <v>0</v>
      </c>
      <c r="L3613" s="240">
        <f t="shared" si="497"/>
        <v>0</v>
      </c>
      <c r="M3613" s="200">
        <f t="shared" si="498"/>
        <v>0</v>
      </c>
      <c r="O3613" s="77" t="b">
        <f t="shared" si="499"/>
        <v>0</v>
      </c>
      <c r="P3613" s="77" t="b">
        <f t="shared" si="500"/>
        <v>0</v>
      </c>
      <c r="Q3613" s="77" t="b">
        <f t="shared" si="501"/>
        <v>0</v>
      </c>
      <c r="R3613" s="77">
        <f t="shared" si="502"/>
        <v>0</v>
      </c>
      <c r="T3613" s="77">
        <v>3602</v>
      </c>
    </row>
    <row r="3614" spans="1:20" s="289" customFormat="1" ht="23.25" outlineLevel="1" thickBot="1">
      <c r="A3614" s="589" t="s">
        <v>5251</v>
      </c>
      <c r="B3614" s="606">
        <v>500</v>
      </c>
      <c r="C3614" s="617">
        <v>541</v>
      </c>
      <c r="D3614" s="37">
        <v>45</v>
      </c>
      <c r="E3614" s="716" t="s">
        <v>5252</v>
      </c>
      <c r="F3614" s="716" t="s">
        <v>5253</v>
      </c>
      <c r="G3614" s="951">
        <v>1</v>
      </c>
      <c r="H3614" s="178" t="s">
        <v>4120</v>
      </c>
      <c r="I3614" s="368"/>
      <c r="J3614" s="189">
        <v>0</v>
      </c>
      <c r="K3614" s="189">
        <v>0</v>
      </c>
      <c r="L3614" s="240">
        <f t="shared" si="497"/>
        <v>0</v>
      </c>
      <c r="M3614" s="200">
        <f t="shared" si="498"/>
        <v>0</v>
      </c>
      <c r="O3614" s="77" t="b">
        <f t="shared" si="499"/>
        <v>0</v>
      </c>
      <c r="P3614" s="77" t="b">
        <f t="shared" si="500"/>
        <v>0</v>
      </c>
      <c r="Q3614" s="77" t="b">
        <f t="shared" si="501"/>
        <v>0</v>
      </c>
      <c r="R3614" s="77">
        <f t="shared" si="502"/>
        <v>0</v>
      </c>
      <c r="T3614" s="77">
        <v>3603</v>
      </c>
    </row>
    <row r="3615" spans="1:20" s="5" customFormat="1" ht="13.5" outlineLevel="1" thickBot="1">
      <c r="A3615" s="588"/>
      <c r="B3615" s="622">
        <v>500</v>
      </c>
      <c r="C3615" s="623">
        <v>541</v>
      </c>
      <c r="D3615" s="89"/>
      <c r="E3615" s="91" t="s">
        <v>4487</v>
      </c>
      <c r="F3615" s="91" t="s">
        <v>4488</v>
      </c>
      <c r="G3615" s="915"/>
      <c r="H3615" s="294"/>
      <c r="I3615" s="452"/>
      <c r="J3615" s="134"/>
      <c r="K3615" s="134"/>
      <c r="L3615" s="225"/>
      <c r="M3615" s="226">
        <f>SUM(M3570:M3614)</f>
        <v>0</v>
      </c>
      <c r="O3615" s="77" t="b">
        <f t="shared" si="499"/>
        <v>1</v>
      </c>
      <c r="P3615" s="77" t="b">
        <f t="shared" si="500"/>
        <v>1</v>
      </c>
      <c r="Q3615" s="77" t="b">
        <f t="shared" si="501"/>
        <v>0</v>
      </c>
      <c r="R3615" s="77" t="str">
        <f t="shared" si="502"/>
        <v>!!!</v>
      </c>
      <c r="T3615" s="77">
        <v>3604</v>
      </c>
    </row>
    <row r="3616" spans="1:20" ht="34.9" customHeight="1" thickBot="1">
      <c r="A3616" s="373"/>
      <c r="B3616" s="601">
        <v>600</v>
      </c>
      <c r="C3616" s="602">
        <v>610</v>
      </c>
      <c r="D3616" s="431"/>
      <c r="E3616" s="21" t="s">
        <v>261</v>
      </c>
      <c r="F3616" s="21" t="s">
        <v>265</v>
      </c>
      <c r="G3616" s="900"/>
      <c r="H3616" s="292"/>
      <c r="I3616" s="311"/>
      <c r="J3616" s="95"/>
      <c r="K3616" s="23"/>
      <c r="L3616" s="23"/>
      <c r="M3616" s="191">
        <f>SUMIF(D3618:D3627,"&gt;0",M3618:M3627)</f>
        <v>0</v>
      </c>
      <c r="O3616" s="77" t="b">
        <f t="shared" si="499"/>
        <v>1</v>
      </c>
      <c r="P3616" s="77" t="b">
        <f t="shared" si="500"/>
        <v>1</v>
      </c>
      <c r="Q3616" s="77" t="b">
        <f t="shared" si="501"/>
        <v>0</v>
      </c>
      <c r="R3616" s="77" t="str">
        <f t="shared" si="502"/>
        <v>!!!</v>
      </c>
      <c r="T3616" s="77">
        <v>3605</v>
      </c>
    </row>
    <row r="3617" spans="1:20" ht="16.5" outlineLevel="1" thickBot="1">
      <c r="A3617" s="24"/>
      <c r="B3617" s="603"/>
      <c r="C3617" s="604"/>
      <c r="D3617" s="555"/>
      <c r="E3617" s="25" t="s">
        <v>48</v>
      </c>
      <c r="F3617" s="26" t="s">
        <v>47</v>
      </c>
      <c r="G3617" s="901"/>
      <c r="H3617" s="130"/>
      <c r="I3617" s="312"/>
      <c r="J3617" s="131"/>
      <c r="K3617" s="27"/>
      <c r="L3617" s="27"/>
      <c r="M3617" s="28"/>
      <c r="O3617" s="77" t="b">
        <f t="shared" si="499"/>
        <v>1</v>
      </c>
      <c r="P3617" s="77" t="b">
        <f t="shared" si="500"/>
        <v>1</v>
      </c>
      <c r="Q3617" s="77" t="b">
        <f t="shared" si="501"/>
        <v>1</v>
      </c>
      <c r="R3617" s="77">
        <f t="shared" si="502"/>
        <v>0</v>
      </c>
      <c r="T3617" s="77">
        <v>3606</v>
      </c>
    </row>
    <row r="3618" spans="1:20" ht="15.75" outlineLevel="1" thickBot="1">
      <c r="A3618" s="576"/>
      <c r="B3618" s="601">
        <v>600</v>
      </c>
      <c r="C3618" s="602">
        <v>611</v>
      </c>
      <c r="D3618" s="556"/>
      <c r="E3618" s="1" t="s">
        <v>262</v>
      </c>
      <c r="F3618" s="1" t="s">
        <v>263</v>
      </c>
      <c r="G3618" s="902"/>
      <c r="H3618" s="293"/>
      <c r="I3618" s="313"/>
      <c r="J3618" s="298"/>
      <c r="K3618" s="2"/>
      <c r="L3618" s="3"/>
      <c r="M3618" s="4"/>
      <c r="O3618" s="77" t="b">
        <f t="shared" si="499"/>
        <v>1</v>
      </c>
      <c r="P3618" s="77" t="b">
        <f t="shared" si="500"/>
        <v>1</v>
      </c>
      <c r="Q3618" s="77" t="b">
        <f t="shared" si="501"/>
        <v>1</v>
      </c>
      <c r="R3618" s="77">
        <f t="shared" si="502"/>
        <v>0</v>
      </c>
      <c r="T3618" s="77">
        <v>3607</v>
      </c>
    </row>
    <row r="3619" spans="1:20" ht="25.5" outlineLevel="1">
      <c r="A3619" s="29"/>
      <c r="B3619" s="606">
        <v>600</v>
      </c>
      <c r="C3619" s="616">
        <v>611</v>
      </c>
      <c r="D3619" s="30"/>
      <c r="E3619" s="50" t="s">
        <v>631</v>
      </c>
      <c r="F3619" s="50" t="s">
        <v>569</v>
      </c>
      <c r="G3619" s="909"/>
      <c r="H3619" s="57"/>
      <c r="I3619" s="462"/>
      <c r="J3619" s="301"/>
      <c r="K3619" s="59"/>
      <c r="L3619" s="59"/>
      <c r="M3619" s="537"/>
      <c r="O3619" s="77" t="b">
        <f t="shared" si="499"/>
        <v>1</v>
      </c>
      <c r="P3619" s="77" t="b">
        <f t="shared" si="500"/>
        <v>1</v>
      </c>
      <c r="Q3619" s="77" t="b">
        <f t="shared" si="501"/>
        <v>1</v>
      </c>
      <c r="R3619" s="77">
        <f t="shared" si="502"/>
        <v>0</v>
      </c>
      <c r="T3619" s="77">
        <v>3608</v>
      </c>
    </row>
    <row r="3620" spans="1:20" ht="33.75" outlineLevel="1">
      <c r="A3620" s="29"/>
      <c r="B3620" s="606">
        <v>600</v>
      </c>
      <c r="C3620" s="616">
        <v>611</v>
      </c>
      <c r="D3620" s="30">
        <v>1</v>
      </c>
      <c r="E3620" s="42" t="s">
        <v>634</v>
      </c>
      <c r="F3620" s="42" t="s">
        <v>635</v>
      </c>
      <c r="G3620" s="904">
        <v>116</v>
      </c>
      <c r="H3620" s="32" t="s">
        <v>55</v>
      </c>
      <c r="I3620" s="315"/>
      <c r="J3620" s="159">
        <v>0</v>
      </c>
      <c r="K3620" s="58">
        <v>0</v>
      </c>
      <c r="L3620" s="199">
        <f>J3620+K3620</f>
        <v>0</v>
      </c>
      <c r="M3620" s="200">
        <f>L3620*(G3620+I3620)</f>
        <v>0</v>
      </c>
      <c r="O3620" s="77" t="b">
        <f t="shared" si="499"/>
        <v>0</v>
      </c>
      <c r="P3620" s="77" t="b">
        <f t="shared" si="500"/>
        <v>0</v>
      </c>
      <c r="Q3620" s="77" t="b">
        <f t="shared" si="501"/>
        <v>0</v>
      </c>
      <c r="R3620" s="77">
        <f t="shared" si="502"/>
        <v>0</v>
      </c>
      <c r="T3620" s="77">
        <v>3609</v>
      </c>
    </row>
    <row r="3621" spans="1:20" ht="33.75" outlineLevel="1">
      <c r="A3621" s="29"/>
      <c r="B3621" s="613"/>
      <c r="C3621" s="616"/>
      <c r="D3621" s="30">
        <v>2</v>
      </c>
      <c r="E3621" s="42" t="s">
        <v>632</v>
      </c>
      <c r="F3621" s="42" t="s">
        <v>633</v>
      </c>
      <c r="G3621" s="904">
        <v>27</v>
      </c>
      <c r="H3621" s="32" t="s">
        <v>55</v>
      </c>
      <c r="I3621" s="315"/>
      <c r="J3621" s="159">
        <v>0</v>
      </c>
      <c r="K3621" s="58">
        <v>0</v>
      </c>
      <c r="L3621" s="199">
        <f>J3621+K3621</f>
        <v>0</v>
      </c>
      <c r="M3621" s="200">
        <f>L3621*(G3621+I3621)</f>
        <v>0</v>
      </c>
      <c r="O3621" s="77" t="b">
        <f t="shared" si="499"/>
        <v>0</v>
      </c>
      <c r="P3621" s="77" t="b">
        <f t="shared" si="500"/>
        <v>0</v>
      </c>
      <c r="Q3621" s="77" t="b">
        <f t="shared" si="501"/>
        <v>0</v>
      </c>
      <c r="R3621" s="77">
        <f t="shared" si="502"/>
        <v>0</v>
      </c>
      <c r="T3621" s="77">
        <v>3610</v>
      </c>
    </row>
    <row r="3622" spans="1:20" ht="33.75" outlineLevel="1">
      <c r="A3622" s="29"/>
      <c r="B3622" s="613"/>
      <c r="C3622" s="616"/>
      <c r="D3622" s="30">
        <v>3</v>
      </c>
      <c r="E3622" s="42" t="s">
        <v>637</v>
      </c>
      <c r="F3622" s="42" t="s">
        <v>636</v>
      </c>
      <c r="G3622" s="904">
        <v>25</v>
      </c>
      <c r="H3622" s="32" t="s">
        <v>55</v>
      </c>
      <c r="I3622" s="315"/>
      <c r="J3622" s="159">
        <v>0</v>
      </c>
      <c r="K3622" s="58">
        <v>0</v>
      </c>
      <c r="L3622" s="199">
        <f>J3622+K3622</f>
        <v>0</v>
      </c>
      <c r="M3622" s="200">
        <f>L3622*(G3622+I3622)</f>
        <v>0</v>
      </c>
      <c r="O3622" s="77" t="b">
        <f t="shared" si="499"/>
        <v>0</v>
      </c>
      <c r="P3622" s="77" t="b">
        <f t="shared" si="500"/>
        <v>0</v>
      </c>
      <c r="Q3622" s="77" t="b">
        <f t="shared" si="501"/>
        <v>0</v>
      </c>
      <c r="R3622" s="77">
        <f t="shared" si="502"/>
        <v>0</v>
      </c>
      <c r="T3622" s="77">
        <v>3611</v>
      </c>
    </row>
    <row r="3623" spans="1:20" outlineLevel="1">
      <c r="A3623" s="29"/>
      <c r="B3623" s="613"/>
      <c r="C3623" s="616"/>
      <c r="D3623" s="30"/>
      <c r="E3623" s="16" t="s">
        <v>592</v>
      </c>
      <c r="F3623" s="16" t="s">
        <v>590</v>
      </c>
      <c r="G3623" s="904"/>
      <c r="H3623" s="32"/>
      <c r="I3623" s="315"/>
      <c r="J3623" s="159"/>
      <c r="K3623" s="58"/>
      <c r="L3623" s="199"/>
      <c r="M3623" s="200"/>
      <c r="O3623" s="77" t="b">
        <f t="shared" si="499"/>
        <v>1</v>
      </c>
      <c r="P3623" s="77" t="b">
        <f t="shared" si="500"/>
        <v>1</v>
      </c>
      <c r="Q3623" s="77" t="b">
        <f t="shared" si="501"/>
        <v>1</v>
      </c>
      <c r="R3623" s="77">
        <f t="shared" si="502"/>
        <v>0</v>
      </c>
      <c r="T3623" s="77">
        <v>3612</v>
      </c>
    </row>
    <row r="3624" spans="1:20" ht="22.5" outlineLevel="1">
      <c r="A3624" s="29"/>
      <c r="B3624" s="606">
        <v>600</v>
      </c>
      <c r="C3624" s="616">
        <v>611</v>
      </c>
      <c r="D3624" s="30">
        <v>4</v>
      </c>
      <c r="E3624" s="682" t="s">
        <v>640</v>
      </c>
      <c r="F3624" s="31" t="s">
        <v>641</v>
      </c>
      <c r="G3624" s="904">
        <v>1</v>
      </c>
      <c r="H3624" s="32" t="s">
        <v>55</v>
      </c>
      <c r="I3624" s="315"/>
      <c r="J3624" s="159">
        <v>0</v>
      </c>
      <c r="K3624" s="58">
        <v>0</v>
      </c>
      <c r="L3624" s="199">
        <f>J3624+K3624</f>
        <v>0</v>
      </c>
      <c r="M3624" s="200">
        <f>L3624*(G3624+I3624)</f>
        <v>0</v>
      </c>
      <c r="O3624" s="77" t="b">
        <f t="shared" si="499"/>
        <v>0</v>
      </c>
      <c r="P3624" s="77" t="b">
        <f t="shared" si="500"/>
        <v>0</v>
      </c>
      <c r="Q3624" s="77" t="b">
        <f t="shared" si="501"/>
        <v>0</v>
      </c>
      <c r="R3624" s="77">
        <f t="shared" si="502"/>
        <v>0</v>
      </c>
      <c r="T3624" s="77">
        <v>3613</v>
      </c>
    </row>
    <row r="3625" spans="1:20" ht="22.5" outlineLevel="1">
      <c r="A3625" s="29"/>
      <c r="B3625" s="606">
        <v>600</v>
      </c>
      <c r="C3625" s="616">
        <v>611</v>
      </c>
      <c r="D3625" s="30">
        <v>5</v>
      </c>
      <c r="E3625" s="682" t="s">
        <v>638</v>
      </c>
      <c r="F3625" s="31" t="s">
        <v>639</v>
      </c>
      <c r="G3625" s="904">
        <v>22</v>
      </c>
      <c r="H3625" s="32" t="s">
        <v>55</v>
      </c>
      <c r="I3625" s="315"/>
      <c r="J3625" s="159">
        <v>0</v>
      </c>
      <c r="K3625" s="58">
        <v>0</v>
      </c>
      <c r="L3625" s="199">
        <f>J3625+K3625</f>
        <v>0</v>
      </c>
      <c r="M3625" s="200">
        <f>L3625*(G3625+I3625)</f>
        <v>0</v>
      </c>
      <c r="O3625" s="77" t="b">
        <f t="shared" si="499"/>
        <v>0</v>
      </c>
      <c r="P3625" s="77" t="b">
        <f t="shared" si="500"/>
        <v>0</v>
      </c>
      <c r="Q3625" s="77" t="b">
        <f t="shared" si="501"/>
        <v>0</v>
      </c>
      <c r="R3625" s="77">
        <f t="shared" si="502"/>
        <v>0</v>
      </c>
      <c r="T3625" s="77">
        <v>3614</v>
      </c>
    </row>
    <row r="3626" spans="1:20" ht="13.5" outlineLevel="1" thickBot="1">
      <c r="A3626" s="29"/>
      <c r="B3626" s="606">
        <v>600</v>
      </c>
      <c r="C3626" s="617">
        <v>611</v>
      </c>
      <c r="D3626" s="37">
        <v>4</v>
      </c>
      <c r="E3626" s="672" t="s">
        <v>591</v>
      </c>
      <c r="F3626" s="38" t="s">
        <v>589</v>
      </c>
      <c r="G3626" s="906">
        <v>10</v>
      </c>
      <c r="H3626" s="39" t="s">
        <v>55</v>
      </c>
      <c r="I3626" s="315"/>
      <c r="J3626" s="159">
        <v>0</v>
      </c>
      <c r="K3626" s="159">
        <v>0</v>
      </c>
      <c r="L3626" s="232">
        <f>J3626+K3626</f>
        <v>0</v>
      </c>
      <c r="M3626" s="200">
        <f>L3626*(G3626+I3626)</f>
        <v>0</v>
      </c>
      <c r="O3626" s="77" t="b">
        <f t="shared" si="499"/>
        <v>0</v>
      </c>
      <c r="P3626" s="77" t="b">
        <f t="shared" si="500"/>
        <v>0</v>
      </c>
      <c r="Q3626" s="77" t="b">
        <f t="shared" si="501"/>
        <v>0</v>
      </c>
      <c r="R3626" s="77">
        <f t="shared" si="502"/>
        <v>0</v>
      </c>
      <c r="T3626" s="77">
        <v>3615</v>
      </c>
    </row>
    <row r="3627" spans="1:20" ht="13.5" outlineLevel="1" thickBot="1">
      <c r="A3627" s="33"/>
      <c r="B3627" s="609">
        <v>600</v>
      </c>
      <c r="C3627" s="625">
        <v>611</v>
      </c>
      <c r="D3627" s="431"/>
      <c r="E3627" s="60" t="s">
        <v>262</v>
      </c>
      <c r="F3627" s="60" t="s">
        <v>263</v>
      </c>
      <c r="G3627" s="905"/>
      <c r="H3627" s="294"/>
      <c r="I3627" s="452"/>
      <c r="J3627" s="95"/>
      <c r="K3627" s="23"/>
      <c r="L3627" s="194"/>
      <c r="M3627" s="203">
        <f>SUM(M3619:M3626)</f>
        <v>0</v>
      </c>
      <c r="O3627" s="77" t="b">
        <f t="shared" si="499"/>
        <v>1</v>
      </c>
      <c r="P3627" s="77" t="b">
        <f t="shared" si="500"/>
        <v>1</v>
      </c>
      <c r="Q3627" s="77" t="b">
        <f t="shared" si="501"/>
        <v>0</v>
      </c>
      <c r="R3627" s="77" t="str">
        <f t="shared" si="502"/>
        <v>!!!</v>
      </c>
      <c r="T3627" s="77">
        <v>3616</v>
      </c>
    </row>
    <row r="3628" spans="1:20" ht="34.9" customHeight="1" thickBot="1">
      <c r="A3628" s="373" t="s">
        <v>5251</v>
      </c>
      <c r="B3628" s="697">
        <v>700</v>
      </c>
      <c r="C3628" s="717" t="s">
        <v>5271</v>
      </c>
      <c r="D3628" s="718"/>
      <c r="E3628" s="719" t="s">
        <v>5367</v>
      </c>
      <c r="F3628" s="719" t="s">
        <v>5368</v>
      </c>
      <c r="G3628" s="954"/>
      <c r="H3628" s="720"/>
      <c r="I3628" s="721"/>
      <c r="J3628" s="722"/>
      <c r="K3628" s="722"/>
      <c r="L3628" s="722"/>
      <c r="M3628" s="723">
        <f>SUMIF(D3629:D3647,"&gt;0",M3629:M3647)</f>
        <v>0</v>
      </c>
      <c r="O3628" s="77" t="b">
        <f t="shared" si="499"/>
        <v>1</v>
      </c>
      <c r="P3628" s="77" t="b">
        <f t="shared" si="500"/>
        <v>1</v>
      </c>
      <c r="Q3628" s="77" t="b">
        <f t="shared" si="501"/>
        <v>0</v>
      </c>
      <c r="R3628" s="77" t="str">
        <f t="shared" si="502"/>
        <v>!!!</v>
      </c>
      <c r="T3628" s="77">
        <v>3617</v>
      </c>
    </row>
    <row r="3629" spans="1:20" ht="168.75" outlineLevel="1">
      <c r="A3629" s="166" t="s">
        <v>5251</v>
      </c>
      <c r="B3629" s="724">
        <v>700</v>
      </c>
      <c r="C3629" s="725" t="s">
        <v>5270</v>
      </c>
      <c r="D3629" s="726"/>
      <c r="E3629" s="31" t="s">
        <v>5788</v>
      </c>
      <c r="F3629" s="31" t="s">
        <v>5789</v>
      </c>
      <c r="G3629" s="904"/>
      <c r="H3629" s="32"/>
      <c r="I3629" s="315"/>
      <c r="J3629" s="159"/>
      <c r="K3629" s="58"/>
      <c r="L3629" s="747"/>
      <c r="M3629" s="748">
        <f>SUM(M3630:M3645)</f>
        <v>0</v>
      </c>
      <c r="O3629" s="77" t="b">
        <f t="shared" si="499"/>
        <v>1</v>
      </c>
      <c r="P3629" s="77" t="b">
        <f t="shared" si="500"/>
        <v>1</v>
      </c>
      <c r="Q3629" s="77" t="b">
        <f t="shared" si="501"/>
        <v>0</v>
      </c>
      <c r="R3629" s="77" t="str">
        <f t="shared" si="502"/>
        <v>!!!</v>
      </c>
      <c r="T3629" s="77">
        <v>3618</v>
      </c>
    </row>
    <row r="3630" spans="1:20" s="290" customFormat="1" ht="24" outlineLevel="1">
      <c r="A3630" s="164" t="s">
        <v>5251</v>
      </c>
      <c r="B3630" s="724">
        <v>700</v>
      </c>
      <c r="C3630" s="725" t="s">
        <v>5270</v>
      </c>
      <c r="D3630" s="30">
        <v>1</v>
      </c>
      <c r="E3630" s="31" t="s">
        <v>5272</v>
      </c>
      <c r="F3630" s="31" t="s">
        <v>5273</v>
      </c>
      <c r="G3630" s="904">
        <v>1</v>
      </c>
      <c r="H3630" s="32" t="s">
        <v>5731</v>
      </c>
      <c r="I3630" s="315"/>
      <c r="J3630" s="159">
        <v>0</v>
      </c>
      <c r="K3630" s="58">
        <v>0</v>
      </c>
      <c r="L3630" s="199">
        <f>J3630+K3630</f>
        <v>0</v>
      </c>
      <c r="M3630" s="200">
        <f>L3630*(G3630+I3630)</f>
        <v>0</v>
      </c>
      <c r="O3630" s="77" t="b">
        <f t="shared" si="499"/>
        <v>0</v>
      </c>
      <c r="P3630" s="77" t="b">
        <f t="shared" si="500"/>
        <v>0</v>
      </c>
      <c r="Q3630" s="77" t="b">
        <f t="shared" si="501"/>
        <v>0</v>
      </c>
      <c r="R3630" s="77">
        <f t="shared" si="502"/>
        <v>0</v>
      </c>
      <c r="T3630" s="77">
        <v>3619</v>
      </c>
    </row>
    <row r="3631" spans="1:20" s="290" customFormat="1" ht="24" outlineLevel="1">
      <c r="A3631" s="164" t="s">
        <v>5251</v>
      </c>
      <c r="B3631" s="724">
        <v>700</v>
      </c>
      <c r="C3631" s="725" t="s">
        <v>5270</v>
      </c>
      <c r="D3631" s="30">
        <v>2</v>
      </c>
      <c r="E3631" s="31" t="s">
        <v>5274</v>
      </c>
      <c r="F3631" s="31" t="s">
        <v>5275</v>
      </c>
      <c r="G3631" s="904">
        <v>1</v>
      </c>
      <c r="H3631" s="32" t="s">
        <v>5731</v>
      </c>
      <c r="I3631" s="315"/>
      <c r="J3631" s="159">
        <v>0</v>
      </c>
      <c r="K3631" s="58">
        <v>0</v>
      </c>
      <c r="L3631" s="199">
        <f>J3631+K3631</f>
        <v>0</v>
      </c>
      <c r="M3631" s="200">
        <f>L3631*(G3631+I3631)</f>
        <v>0</v>
      </c>
      <c r="O3631" s="77" t="b">
        <f t="shared" si="499"/>
        <v>0</v>
      </c>
      <c r="P3631" s="77" t="b">
        <f t="shared" si="500"/>
        <v>0</v>
      </c>
      <c r="Q3631" s="77" t="b">
        <f t="shared" si="501"/>
        <v>0</v>
      </c>
      <c r="R3631" s="77">
        <f t="shared" si="502"/>
        <v>0</v>
      </c>
      <c r="T3631" s="77">
        <v>3620</v>
      </c>
    </row>
    <row r="3632" spans="1:20" s="290" customFormat="1" ht="24" outlineLevel="1">
      <c r="A3632" s="29" t="s">
        <v>5251</v>
      </c>
      <c r="B3632" s="724">
        <v>700</v>
      </c>
      <c r="C3632" s="725" t="s">
        <v>5270</v>
      </c>
      <c r="D3632" s="30">
        <v>3</v>
      </c>
      <c r="E3632" s="31" t="s">
        <v>5277</v>
      </c>
      <c r="F3632" s="31" t="s">
        <v>5276</v>
      </c>
      <c r="G3632" s="904">
        <v>1</v>
      </c>
      <c r="H3632" s="32" t="s">
        <v>5731</v>
      </c>
      <c r="I3632" s="315"/>
      <c r="J3632" s="159">
        <v>0</v>
      </c>
      <c r="K3632" s="58">
        <v>0</v>
      </c>
      <c r="L3632" s="199">
        <f>J3632+K3632</f>
        <v>0</v>
      </c>
      <c r="M3632" s="200">
        <f>L3632*(G3632+I3632)</f>
        <v>0</v>
      </c>
      <c r="O3632" s="77" t="b">
        <f t="shared" si="499"/>
        <v>0</v>
      </c>
      <c r="P3632" s="77" t="b">
        <f t="shared" si="500"/>
        <v>0</v>
      </c>
      <c r="Q3632" s="77" t="b">
        <f t="shared" si="501"/>
        <v>0</v>
      </c>
      <c r="R3632" s="77">
        <f t="shared" si="502"/>
        <v>0</v>
      </c>
      <c r="T3632" s="77">
        <v>3621</v>
      </c>
    </row>
    <row r="3633" spans="1:20" s="290" customFormat="1" ht="24" outlineLevel="1">
      <c r="A3633" s="29" t="s">
        <v>5251</v>
      </c>
      <c r="B3633" s="724">
        <v>700</v>
      </c>
      <c r="C3633" s="725" t="s">
        <v>5270</v>
      </c>
      <c r="D3633" s="30"/>
      <c r="E3633" s="31" t="s">
        <v>5487</v>
      </c>
      <c r="F3633" s="31" t="s">
        <v>5488</v>
      </c>
      <c r="G3633" s="904"/>
      <c r="H3633" s="32"/>
      <c r="I3633" s="315"/>
      <c r="J3633" s="159"/>
      <c r="K3633" s="58"/>
      <c r="L3633" s="199"/>
      <c r="M3633" s="200"/>
      <c r="O3633" s="77" t="b">
        <f t="shared" si="499"/>
        <v>1</v>
      </c>
      <c r="P3633" s="77" t="b">
        <f t="shared" si="500"/>
        <v>1</v>
      </c>
      <c r="Q3633" s="77" t="b">
        <f t="shared" si="501"/>
        <v>1</v>
      </c>
      <c r="R3633" s="77">
        <f t="shared" si="502"/>
        <v>0</v>
      </c>
      <c r="T3633" s="77">
        <v>3622</v>
      </c>
    </row>
    <row r="3634" spans="1:20" s="290" customFormat="1" ht="22.15" customHeight="1" outlineLevel="1">
      <c r="A3634" s="29"/>
      <c r="B3634" s="724">
        <v>700</v>
      </c>
      <c r="C3634" s="725" t="s">
        <v>5270</v>
      </c>
      <c r="D3634" s="30">
        <v>4</v>
      </c>
      <c r="E3634" s="147" t="s">
        <v>5280</v>
      </c>
      <c r="F3634" s="147" t="s">
        <v>5279</v>
      </c>
      <c r="G3634" s="904">
        <v>1</v>
      </c>
      <c r="H3634" s="32" t="s">
        <v>5731</v>
      </c>
      <c r="I3634" s="315"/>
      <c r="J3634" s="159">
        <v>0</v>
      </c>
      <c r="K3634" s="58">
        <v>0</v>
      </c>
      <c r="L3634" s="199">
        <f>J3634+K3634</f>
        <v>0</v>
      </c>
      <c r="M3634" s="200">
        <f>L3634*(G3634+I3634)</f>
        <v>0</v>
      </c>
      <c r="O3634" s="77" t="b">
        <f t="shared" si="499"/>
        <v>0</v>
      </c>
      <c r="P3634" s="77" t="b">
        <f t="shared" si="500"/>
        <v>0</v>
      </c>
      <c r="Q3634" s="77" t="b">
        <f t="shared" si="501"/>
        <v>0</v>
      </c>
      <c r="R3634" s="77">
        <f t="shared" si="502"/>
        <v>0</v>
      </c>
      <c r="T3634" s="77">
        <v>3623</v>
      </c>
    </row>
    <row r="3635" spans="1:20" s="290" customFormat="1" ht="24" outlineLevel="1">
      <c r="A3635" s="29" t="s">
        <v>5251</v>
      </c>
      <c r="B3635" s="724">
        <v>700</v>
      </c>
      <c r="C3635" s="725" t="s">
        <v>5270</v>
      </c>
      <c r="D3635" s="30">
        <v>5</v>
      </c>
      <c r="E3635" s="147" t="s">
        <v>5290</v>
      </c>
      <c r="F3635" s="147" t="s">
        <v>5289</v>
      </c>
      <c r="G3635" s="904">
        <v>1</v>
      </c>
      <c r="H3635" s="32" t="s">
        <v>5731</v>
      </c>
      <c r="I3635" s="315"/>
      <c r="J3635" s="159">
        <v>0</v>
      </c>
      <c r="K3635" s="58">
        <v>0</v>
      </c>
      <c r="L3635" s="199">
        <f>J3635+K3635</f>
        <v>0</v>
      </c>
      <c r="M3635" s="200">
        <f>L3635*(G3635+I3635)</f>
        <v>0</v>
      </c>
      <c r="O3635" s="77" t="b">
        <f t="shared" si="499"/>
        <v>0</v>
      </c>
      <c r="P3635" s="77" t="b">
        <f t="shared" si="500"/>
        <v>0</v>
      </c>
      <c r="Q3635" s="77" t="b">
        <f t="shared" si="501"/>
        <v>0</v>
      </c>
      <c r="R3635" s="77">
        <f t="shared" si="502"/>
        <v>0</v>
      </c>
      <c r="T3635" s="77">
        <v>3624</v>
      </c>
    </row>
    <row r="3636" spans="1:20" s="290" customFormat="1" ht="24" outlineLevel="1">
      <c r="A3636" s="29" t="s">
        <v>5251</v>
      </c>
      <c r="B3636" s="724">
        <v>700</v>
      </c>
      <c r="C3636" s="725" t="s">
        <v>5270</v>
      </c>
      <c r="D3636" s="30">
        <v>6</v>
      </c>
      <c r="E3636" s="147" t="s">
        <v>5292</v>
      </c>
      <c r="F3636" s="147" t="s">
        <v>5291</v>
      </c>
      <c r="G3636" s="904">
        <v>1</v>
      </c>
      <c r="H3636" s="32" t="s">
        <v>5731</v>
      </c>
      <c r="I3636" s="315"/>
      <c r="J3636" s="159">
        <v>0</v>
      </c>
      <c r="K3636" s="58">
        <v>0</v>
      </c>
      <c r="L3636" s="199">
        <f>J3636+K3636</f>
        <v>0</v>
      </c>
      <c r="M3636" s="200">
        <f>L3636*(G3636+I3636)</f>
        <v>0</v>
      </c>
      <c r="O3636" s="77" t="b">
        <f t="shared" si="499"/>
        <v>0</v>
      </c>
      <c r="P3636" s="77" t="b">
        <f t="shared" si="500"/>
        <v>0</v>
      </c>
      <c r="Q3636" s="77" t="b">
        <f t="shared" si="501"/>
        <v>0</v>
      </c>
      <c r="R3636" s="77">
        <f t="shared" si="502"/>
        <v>0</v>
      </c>
      <c r="T3636" s="77">
        <v>3625</v>
      </c>
    </row>
    <row r="3637" spans="1:20" s="290" customFormat="1" ht="24" outlineLevel="1">
      <c r="A3637" s="29" t="s">
        <v>5251</v>
      </c>
      <c r="B3637" s="724">
        <v>700</v>
      </c>
      <c r="C3637" s="725" t="s">
        <v>5270</v>
      </c>
      <c r="D3637" s="30">
        <v>7</v>
      </c>
      <c r="E3637" s="147" t="s">
        <v>5489</v>
      </c>
      <c r="F3637" s="147" t="s">
        <v>5281</v>
      </c>
      <c r="G3637" s="904">
        <v>1</v>
      </c>
      <c r="H3637" s="32" t="s">
        <v>5731</v>
      </c>
      <c r="I3637" s="315"/>
      <c r="J3637" s="159">
        <v>0</v>
      </c>
      <c r="K3637" s="58">
        <v>0</v>
      </c>
      <c r="L3637" s="199">
        <f>J3637+K3637</f>
        <v>0</v>
      </c>
      <c r="M3637" s="200">
        <f>L3637*(G3637+I3637)</f>
        <v>0</v>
      </c>
      <c r="O3637" s="77" t="b">
        <f t="shared" si="499"/>
        <v>0</v>
      </c>
      <c r="P3637" s="77" t="b">
        <f t="shared" si="500"/>
        <v>0</v>
      </c>
      <c r="Q3637" s="77" t="b">
        <f t="shared" si="501"/>
        <v>0</v>
      </c>
      <c r="R3637" s="77">
        <f t="shared" si="502"/>
        <v>0</v>
      </c>
      <c r="T3637" s="77">
        <v>3626</v>
      </c>
    </row>
    <row r="3638" spans="1:20" s="290" customFormat="1" ht="22.15" customHeight="1" outlineLevel="1">
      <c r="A3638" s="29" t="s">
        <v>5251</v>
      </c>
      <c r="B3638" s="724">
        <v>700</v>
      </c>
      <c r="C3638" s="725" t="s">
        <v>5270</v>
      </c>
      <c r="D3638" s="30"/>
      <c r="E3638" s="31" t="s">
        <v>5490</v>
      </c>
      <c r="F3638" s="31" t="s">
        <v>5278</v>
      </c>
      <c r="G3638" s="904"/>
      <c r="H3638" s="32"/>
      <c r="I3638" s="315"/>
      <c r="J3638" s="159"/>
      <c r="K3638" s="58"/>
      <c r="L3638" s="199"/>
      <c r="M3638" s="200"/>
      <c r="O3638" s="77" t="b">
        <f t="shared" si="499"/>
        <v>1</v>
      </c>
      <c r="P3638" s="77" t="b">
        <f t="shared" si="500"/>
        <v>1</v>
      </c>
      <c r="Q3638" s="77" t="b">
        <f t="shared" si="501"/>
        <v>1</v>
      </c>
      <c r="R3638" s="77">
        <f t="shared" si="502"/>
        <v>0</v>
      </c>
      <c r="T3638" s="77">
        <v>3627</v>
      </c>
    </row>
    <row r="3639" spans="1:20" s="290" customFormat="1" ht="24" outlineLevel="1">
      <c r="A3639" s="29" t="s">
        <v>5251</v>
      </c>
      <c r="B3639" s="724">
        <v>694</v>
      </c>
      <c r="C3639" s="725" t="s">
        <v>5283</v>
      </c>
      <c r="D3639" s="30">
        <v>8</v>
      </c>
      <c r="E3639" s="727" t="s">
        <v>4783</v>
      </c>
      <c r="F3639" s="727" t="s">
        <v>5282</v>
      </c>
      <c r="G3639" s="904">
        <v>1</v>
      </c>
      <c r="H3639" s="32" t="s">
        <v>5731</v>
      </c>
      <c r="I3639" s="315"/>
      <c r="J3639" s="159">
        <v>0</v>
      </c>
      <c r="K3639" s="58">
        <v>0</v>
      </c>
      <c r="L3639" s="199">
        <f t="shared" ref="L3639:L3647" si="503">J3639+K3639</f>
        <v>0</v>
      </c>
      <c r="M3639" s="200">
        <f t="shared" ref="M3639:M3647" si="504">L3639*(G3639+I3639)</f>
        <v>0</v>
      </c>
      <c r="O3639" s="77" t="b">
        <f t="shared" si="499"/>
        <v>0</v>
      </c>
      <c r="P3639" s="77" t="b">
        <f t="shared" si="500"/>
        <v>0</v>
      </c>
      <c r="Q3639" s="77" t="b">
        <f t="shared" si="501"/>
        <v>0</v>
      </c>
      <c r="R3639" s="77">
        <f t="shared" si="502"/>
        <v>0</v>
      </c>
      <c r="T3639" s="77">
        <v>3628</v>
      </c>
    </row>
    <row r="3640" spans="1:20" s="290" customFormat="1" ht="24" outlineLevel="1">
      <c r="A3640" s="29" t="s">
        <v>5251</v>
      </c>
      <c r="B3640" s="724">
        <v>695</v>
      </c>
      <c r="C3640" s="725" t="s">
        <v>5284</v>
      </c>
      <c r="D3640" s="30">
        <v>9</v>
      </c>
      <c r="E3640" s="727" t="s">
        <v>5293</v>
      </c>
      <c r="F3640" s="727" t="s">
        <v>5298</v>
      </c>
      <c r="G3640" s="904">
        <v>1</v>
      </c>
      <c r="H3640" s="32" t="s">
        <v>5731</v>
      </c>
      <c r="I3640" s="315"/>
      <c r="J3640" s="159">
        <v>0</v>
      </c>
      <c r="K3640" s="58">
        <v>0</v>
      </c>
      <c r="L3640" s="199">
        <f t="shared" si="503"/>
        <v>0</v>
      </c>
      <c r="M3640" s="200">
        <f t="shared" si="504"/>
        <v>0</v>
      </c>
      <c r="O3640" s="77" t="b">
        <f t="shared" si="499"/>
        <v>0</v>
      </c>
      <c r="P3640" s="77" t="b">
        <f t="shared" si="500"/>
        <v>0</v>
      </c>
      <c r="Q3640" s="77" t="b">
        <f t="shared" si="501"/>
        <v>0</v>
      </c>
      <c r="R3640" s="77">
        <f t="shared" si="502"/>
        <v>0</v>
      </c>
      <c r="T3640" s="77">
        <v>3629</v>
      </c>
    </row>
    <row r="3641" spans="1:20" s="290" customFormat="1" ht="24" outlineLevel="1">
      <c r="A3641" s="29" t="s">
        <v>5251</v>
      </c>
      <c r="B3641" s="724">
        <v>696</v>
      </c>
      <c r="C3641" s="725" t="s">
        <v>5285</v>
      </c>
      <c r="D3641" s="30">
        <v>11</v>
      </c>
      <c r="E3641" s="727" t="s">
        <v>5294</v>
      </c>
      <c r="F3641" s="727" t="s">
        <v>228</v>
      </c>
      <c r="G3641" s="904">
        <v>1</v>
      </c>
      <c r="H3641" s="32" t="s">
        <v>5731</v>
      </c>
      <c r="I3641" s="315"/>
      <c r="J3641" s="159">
        <v>0</v>
      </c>
      <c r="K3641" s="58">
        <v>0</v>
      </c>
      <c r="L3641" s="199">
        <f t="shared" si="503"/>
        <v>0</v>
      </c>
      <c r="M3641" s="200">
        <f t="shared" si="504"/>
        <v>0</v>
      </c>
      <c r="O3641" s="77" t="b">
        <f t="shared" si="499"/>
        <v>0</v>
      </c>
      <c r="P3641" s="77" t="b">
        <f t="shared" si="500"/>
        <v>0</v>
      </c>
      <c r="Q3641" s="77" t="b">
        <f t="shared" si="501"/>
        <v>0</v>
      </c>
      <c r="R3641" s="77">
        <f t="shared" si="502"/>
        <v>0</v>
      </c>
      <c r="T3641" s="77">
        <v>3630</v>
      </c>
    </row>
    <row r="3642" spans="1:20" s="290" customFormat="1" ht="24" outlineLevel="1">
      <c r="A3642" s="29" t="s">
        <v>5251</v>
      </c>
      <c r="B3642" s="724">
        <v>697</v>
      </c>
      <c r="C3642" s="725" t="s">
        <v>5286</v>
      </c>
      <c r="D3642" s="30">
        <v>12</v>
      </c>
      <c r="E3642" s="31" t="s">
        <v>5299</v>
      </c>
      <c r="F3642" s="31" t="s">
        <v>5295</v>
      </c>
      <c r="G3642" s="904">
        <v>1</v>
      </c>
      <c r="H3642" s="32" t="s">
        <v>5731</v>
      </c>
      <c r="I3642" s="315"/>
      <c r="J3642" s="159">
        <v>0</v>
      </c>
      <c r="K3642" s="58">
        <v>0</v>
      </c>
      <c r="L3642" s="199">
        <f t="shared" si="503"/>
        <v>0</v>
      </c>
      <c r="M3642" s="200">
        <f t="shared" si="504"/>
        <v>0</v>
      </c>
      <c r="O3642" s="77" t="b">
        <f t="shared" si="499"/>
        <v>0</v>
      </c>
      <c r="P3642" s="77" t="b">
        <f t="shared" si="500"/>
        <v>0</v>
      </c>
      <c r="Q3642" s="77" t="b">
        <f t="shared" si="501"/>
        <v>0</v>
      </c>
      <c r="R3642" s="77">
        <f t="shared" si="502"/>
        <v>0</v>
      </c>
      <c r="T3642" s="77">
        <v>3631</v>
      </c>
    </row>
    <row r="3643" spans="1:20" s="290" customFormat="1" ht="24" outlineLevel="1">
      <c r="A3643" s="29" t="s">
        <v>5251</v>
      </c>
      <c r="B3643" s="724">
        <v>698</v>
      </c>
      <c r="C3643" s="725" t="s">
        <v>5287</v>
      </c>
      <c r="D3643" s="30">
        <v>13</v>
      </c>
      <c r="E3643" s="31" t="s">
        <v>5491</v>
      </c>
      <c r="F3643" s="31" t="s">
        <v>5296</v>
      </c>
      <c r="G3643" s="904">
        <v>1</v>
      </c>
      <c r="H3643" s="32" t="s">
        <v>5731</v>
      </c>
      <c r="I3643" s="315"/>
      <c r="J3643" s="159">
        <v>0</v>
      </c>
      <c r="K3643" s="58">
        <v>0</v>
      </c>
      <c r="L3643" s="199">
        <f t="shared" si="503"/>
        <v>0</v>
      </c>
      <c r="M3643" s="200">
        <f t="shared" si="504"/>
        <v>0</v>
      </c>
      <c r="O3643" s="77" t="b">
        <f t="shared" si="499"/>
        <v>0</v>
      </c>
      <c r="P3643" s="77" t="b">
        <f t="shared" si="500"/>
        <v>0</v>
      </c>
      <c r="Q3643" s="77" t="b">
        <f t="shared" si="501"/>
        <v>0</v>
      </c>
      <c r="R3643" s="77">
        <f t="shared" si="502"/>
        <v>0</v>
      </c>
      <c r="T3643" s="77">
        <v>3632</v>
      </c>
    </row>
    <row r="3644" spans="1:20" s="290" customFormat="1" ht="24" outlineLevel="1">
      <c r="A3644" s="29" t="s">
        <v>5251</v>
      </c>
      <c r="B3644" s="724">
        <v>699</v>
      </c>
      <c r="C3644" s="725" t="s">
        <v>5288</v>
      </c>
      <c r="D3644" s="30">
        <v>14</v>
      </c>
      <c r="E3644" s="31" t="s">
        <v>5300</v>
      </c>
      <c r="F3644" s="31" t="s">
        <v>5297</v>
      </c>
      <c r="G3644" s="904">
        <v>1</v>
      </c>
      <c r="H3644" s="32" t="s">
        <v>5731</v>
      </c>
      <c r="I3644" s="315"/>
      <c r="J3644" s="159">
        <v>0</v>
      </c>
      <c r="K3644" s="58">
        <v>0</v>
      </c>
      <c r="L3644" s="199">
        <f t="shared" si="503"/>
        <v>0</v>
      </c>
      <c r="M3644" s="200">
        <f t="shared" si="504"/>
        <v>0</v>
      </c>
      <c r="O3644" s="77" t="b">
        <f t="shared" si="499"/>
        <v>0</v>
      </c>
      <c r="P3644" s="77" t="b">
        <f t="shared" si="500"/>
        <v>0</v>
      </c>
      <c r="Q3644" s="77" t="b">
        <f t="shared" si="501"/>
        <v>0</v>
      </c>
      <c r="R3644" s="77">
        <f t="shared" si="502"/>
        <v>0</v>
      </c>
      <c r="T3644" s="77">
        <v>3633</v>
      </c>
    </row>
    <row r="3645" spans="1:20" s="290" customFormat="1" ht="24" outlineLevel="1">
      <c r="A3645" s="29" t="s">
        <v>5251</v>
      </c>
      <c r="B3645" s="724">
        <v>700</v>
      </c>
      <c r="C3645" s="621" t="s">
        <v>5270</v>
      </c>
      <c r="D3645" s="37">
        <v>15</v>
      </c>
      <c r="E3645" s="38" t="s">
        <v>5302</v>
      </c>
      <c r="F3645" s="38" t="s">
        <v>5301</v>
      </c>
      <c r="G3645" s="906">
        <v>1</v>
      </c>
      <c r="H3645" s="39" t="s">
        <v>5731</v>
      </c>
      <c r="I3645" s="315"/>
      <c r="J3645" s="159">
        <v>0</v>
      </c>
      <c r="K3645" s="159">
        <v>0</v>
      </c>
      <c r="L3645" s="232">
        <f t="shared" si="503"/>
        <v>0</v>
      </c>
      <c r="M3645" s="200">
        <f t="shared" si="504"/>
        <v>0</v>
      </c>
      <c r="O3645" s="77" t="b">
        <f t="shared" si="499"/>
        <v>0</v>
      </c>
      <c r="P3645" s="77" t="b">
        <f t="shared" si="500"/>
        <v>0</v>
      </c>
      <c r="Q3645" s="77" t="b">
        <f t="shared" si="501"/>
        <v>0</v>
      </c>
      <c r="R3645" s="77">
        <f t="shared" si="502"/>
        <v>0</v>
      </c>
      <c r="T3645" s="77">
        <v>3634</v>
      </c>
    </row>
    <row r="3646" spans="1:20" ht="24" outlineLevel="1">
      <c r="A3646" s="29" t="s">
        <v>5251</v>
      </c>
      <c r="B3646" s="724">
        <v>700</v>
      </c>
      <c r="C3646" s="621" t="s">
        <v>5270</v>
      </c>
      <c r="D3646" s="37">
        <v>16</v>
      </c>
      <c r="E3646" s="382" t="s">
        <v>5304</v>
      </c>
      <c r="F3646" s="382" t="s">
        <v>5303</v>
      </c>
      <c r="G3646" s="906">
        <v>1</v>
      </c>
      <c r="H3646" s="39" t="s">
        <v>5731</v>
      </c>
      <c r="I3646" s="315"/>
      <c r="J3646" s="521">
        <v>0</v>
      </c>
      <c r="K3646" s="159">
        <v>0</v>
      </c>
      <c r="L3646" s="232">
        <f t="shared" si="503"/>
        <v>0</v>
      </c>
      <c r="M3646" s="200">
        <f t="shared" si="504"/>
        <v>0</v>
      </c>
      <c r="O3646" s="77" t="b">
        <f t="shared" si="499"/>
        <v>0</v>
      </c>
      <c r="P3646" s="77" t="b">
        <f t="shared" si="500"/>
        <v>0</v>
      </c>
      <c r="Q3646" s="77" t="b">
        <f t="shared" si="501"/>
        <v>0</v>
      </c>
      <c r="R3646" s="77">
        <f t="shared" si="502"/>
        <v>0</v>
      </c>
      <c r="T3646" s="77">
        <v>3635</v>
      </c>
    </row>
    <row r="3647" spans="1:20" s="290" customFormat="1" ht="24.75" outlineLevel="1" thickBot="1">
      <c r="A3647" s="457" t="s">
        <v>5251</v>
      </c>
      <c r="B3647" s="728">
        <v>700</v>
      </c>
      <c r="C3647" s="729" t="s">
        <v>5270</v>
      </c>
      <c r="D3647" s="460">
        <v>17</v>
      </c>
      <c r="E3647" s="730" t="s">
        <v>5306</v>
      </c>
      <c r="F3647" s="730" t="s">
        <v>5305</v>
      </c>
      <c r="G3647" s="930">
        <v>1</v>
      </c>
      <c r="H3647" s="731" t="s">
        <v>5731</v>
      </c>
      <c r="I3647" s="534"/>
      <c r="J3647" s="541">
        <v>0</v>
      </c>
      <c r="K3647" s="541">
        <v>0</v>
      </c>
      <c r="L3647" s="542">
        <f t="shared" si="503"/>
        <v>0</v>
      </c>
      <c r="M3647" s="524">
        <f t="shared" si="504"/>
        <v>0</v>
      </c>
      <c r="O3647" s="77" t="b">
        <f t="shared" si="499"/>
        <v>0</v>
      </c>
      <c r="P3647" s="77" t="b">
        <f t="shared" si="500"/>
        <v>0</v>
      </c>
      <c r="Q3647" s="77" t="b">
        <f t="shared" si="501"/>
        <v>0</v>
      </c>
      <c r="R3647" s="77">
        <f t="shared" si="502"/>
        <v>0</v>
      </c>
      <c r="T3647" s="77">
        <v>3636</v>
      </c>
    </row>
    <row r="3648" spans="1:20" ht="34.9" customHeight="1" thickBot="1">
      <c r="A3648" s="373"/>
      <c r="B3648" s="601">
        <v>400</v>
      </c>
      <c r="C3648" s="602">
        <v>471</v>
      </c>
      <c r="D3648" s="431"/>
      <c r="E3648" s="21" t="s">
        <v>4479</v>
      </c>
      <c r="F3648" s="21" t="s">
        <v>5055</v>
      </c>
      <c r="G3648" s="942"/>
      <c r="H3648" s="292"/>
      <c r="I3648" s="311"/>
      <c r="J3648" s="95"/>
      <c r="K3648" s="23"/>
      <c r="L3648" s="23"/>
      <c r="M3648" s="191">
        <f>SUMIF(D3650:D3831,"&gt;0",M3650:M3831)</f>
        <v>0</v>
      </c>
      <c r="O3648" s="77" t="b">
        <f t="shared" si="499"/>
        <v>1</v>
      </c>
      <c r="P3648" s="77" t="b">
        <f t="shared" si="500"/>
        <v>1</v>
      </c>
      <c r="Q3648" s="77" t="b">
        <f t="shared" si="501"/>
        <v>0</v>
      </c>
      <c r="R3648" s="77" t="str">
        <f t="shared" si="502"/>
        <v>!!!</v>
      </c>
      <c r="T3648" s="77">
        <v>3637</v>
      </c>
    </row>
    <row r="3649" spans="1:20" s="5" customFormat="1" ht="16.5" outlineLevel="1" thickBot="1">
      <c r="A3649" s="45"/>
      <c r="B3649" s="612"/>
      <c r="C3649" s="630"/>
      <c r="D3649" s="565"/>
      <c r="E3649" s="96" t="s">
        <v>48</v>
      </c>
      <c r="F3649" s="97" t="s">
        <v>47</v>
      </c>
      <c r="G3649" s="955"/>
      <c r="H3649" s="130"/>
      <c r="I3649" s="312"/>
      <c r="J3649" s="131"/>
      <c r="K3649" s="98"/>
      <c r="L3649" s="215"/>
      <c r="M3649" s="196"/>
      <c r="O3649" s="77" t="b">
        <f t="shared" si="499"/>
        <v>1</v>
      </c>
      <c r="P3649" s="77" t="b">
        <f t="shared" si="500"/>
        <v>1</v>
      </c>
      <c r="Q3649" s="77" t="b">
        <f t="shared" si="501"/>
        <v>1</v>
      </c>
      <c r="R3649" s="77">
        <f t="shared" si="502"/>
        <v>0</v>
      </c>
      <c r="T3649" s="77">
        <v>3638</v>
      </c>
    </row>
    <row r="3650" spans="1:20" s="5" customFormat="1" ht="15.75" outlineLevel="1" thickBot="1">
      <c r="A3650" s="581"/>
      <c r="B3650" s="631">
        <v>400</v>
      </c>
      <c r="C3650" s="629">
        <v>471</v>
      </c>
      <c r="D3650" s="566"/>
      <c r="E3650" s="99" t="s">
        <v>1601</v>
      </c>
      <c r="F3650" s="99" t="s">
        <v>1602</v>
      </c>
      <c r="G3650" s="917"/>
      <c r="H3650" s="100"/>
      <c r="I3650" s="334"/>
      <c r="J3650" s="299"/>
      <c r="K3650" s="101"/>
      <c r="L3650" s="216"/>
      <c r="M3650" s="217"/>
      <c r="O3650" s="77" t="b">
        <f t="shared" si="499"/>
        <v>1</v>
      </c>
      <c r="P3650" s="77" t="b">
        <f t="shared" si="500"/>
        <v>1</v>
      </c>
      <c r="Q3650" s="77" t="b">
        <f t="shared" si="501"/>
        <v>1</v>
      </c>
      <c r="R3650" s="77">
        <f t="shared" si="502"/>
        <v>0</v>
      </c>
      <c r="T3650" s="77">
        <v>3639</v>
      </c>
    </row>
    <row r="3651" spans="1:20" s="54" customFormat="1" outlineLevel="1">
      <c r="A3651" s="169"/>
      <c r="B3651" s="618"/>
      <c r="C3651" s="640"/>
      <c r="D3651" s="438"/>
      <c r="E3651" s="168"/>
      <c r="F3651" s="168"/>
      <c r="G3651" s="906"/>
      <c r="H3651" s="171"/>
      <c r="I3651" s="369"/>
      <c r="J3651" s="300"/>
      <c r="K3651" s="52"/>
      <c r="L3651" s="197"/>
      <c r="M3651" s="236"/>
      <c r="O3651" s="77" t="b">
        <f t="shared" si="499"/>
        <v>1</v>
      </c>
      <c r="P3651" s="77" t="b">
        <f t="shared" si="500"/>
        <v>1</v>
      </c>
      <c r="Q3651" s="77" t="b">
        <f t="shared" si="501"/>
        <v>1</v>
      </c>
      <c r="R3651" s="77">
        <f t="shared" si="502"/>
        <v>0</v>
      </c>
      <c r="T3651" s="77">
        <v>3640</v>
      </c>
    </row>
    <row r="3652" spans="1:20" s="54" customFormat="1" ht="24" outlineLevel="1">
      <c r="A3652" s="169"/>
      <c r="B3652" s="618"/>
      <c r="C3652" s="619"/>
      <c r="D3652" s="438"/>
      <c r="E3652" s="278" t="s">
        <v>696</v>
      </c>
      <c r="F3652" s="278" t="s">
        <v>697</v>
      </c>
      <c r="G3652" s="906"/>
      <c r="H3652" s="171"/>
      <c r="I3652" s="369"/>
      <c r="J3652" s="300"/>
      <c r="K3652" s="52"/>
      <c r="L3652" s="197"/>
      <c r="M3652" s="236"/>
      <c r="O3652" s="77" t="b">
        <f t="shared" si="499"/>
        <v>1</v>
      </c>
      <c r="P3652" s="77" t="b">
        <f t="shared" si="500"/>
        <v>1</v>
      </c>
      <c r="Q3652" s="77" t="b">
        <f t="shared" si="501"/>
        <v>1</v>
      </c>
      <c r="R3652" s="77">
        <f t="shared" si="502"/>
        <v>0</v>
      </c>
      <c r="T3652" s="77">
        <v>3641</v>
      </c>
    </row>
    <row r="3653" spans="1:20" s="54" customFormat="1" ht="36" outlineLevel="1">
      <c r="A3653" s="169"/>
      <c r="B3653" s="618"/>
      <c r="C3653" s="619"/>
      <c r="D3653" s="438"/>
      <c r="E3653" s="279" t="s">
        <v>698</v>
      </c>
      <c r="F3653" s="279" t="s">
        <v>699</v>
      </c>
      <c r="G3653" s="906"/>
      <c r="H3653" s="171"/>
      <c r="I3653" s="369"/>
      <c r="J3653" s="300"/>
      <c r="K3653" s="52"/>
      <c r="L3653" s="197"/>
      <c r="M3653" s="236"/>
      <c r="O3653" s="77" t="b">
        <f t="shared" si="499"/>
        <v>1</v>
      </c>
      <c r="P3653" s="77" t="b">
        <f t="shared" si="500"/>
        <v>1</v>
      </c>
      <c r="Q3653" s="77" t="b">
        <f t="shared" si="501"/>
        <v>1</v>
      </c>
      <c r="R3653" s="77">
        <f t="shared" si="502"/>
        <v>0</v>
      </c>
      <c r="T3653" s="77">
        <v>3642</v>
      </c>
    </row>
    <row r="3654" spans="1:20" s="54" customFormat="1" ht="144" outlineLevel="1">
      <c r="A3654" s="169"/>
      <c r="B3654" s="618"/>
      <c r="C3654" s="619"/>
      <c r="D3654" s="438"/>
      <c r="E3654" s="172" t="s">
        <v>700</v>
      </c>
      <c r="F3654" s="172" t="s">
        <v>701</v>
      </c>
      <c r="G3654" s="906"/>
      <c r="H3654" s="171"/>
      <c r="I3654" s="369"/>
      <c r="J3654" s="300"/>
      <c r="K3654" s="52"/>
      <c r="L3654" s="197"/>
      <c r="M3654" s="236"/>
      <c r="O3654" s="77" t="b">
        <f t="shared" si="499"/>
        <v>1</v>
      </c>
      <c r="P3654" s="77" t="b">
        <f t="shared" si="500"/>
        <v>1</v>
      </c>
      <c r="Q3654" s="77" t="b">
        <f t="shared" si="501"/>
        <v>1</v>
      </c>
      <c r="R3654" s="77">
        <f t="shared" si="502"/>
        <v>0</v>
      </c>
      <c r="T3654" s="77">
        <v>3643</v>
      </c>
    </row>
    <row r="3655" spans="1:20" s="54" customFormat="1" ht="216" outlineLevel="1">
      <c r="A3655" s="169"/>
      <c r="B3655" s="618"/>
      <c r="C3655" s="619"/>
      <c r="D3655" s="438"/>
      <c r="E3655" s="172" t="s">
        <v>702</v>
      </c>
      <c r="F3655" s="172" t="s">
        <v>703</v>
      </c>
      <c r="G3655" s="906"/>
      <c r="H3655" s="171"/>
      <c r="I3655" s="369"/>
      <c r="J3655" s="300"/>
      <c r="K3655" s="52"/>
      <c r="L3655" s="197"/>
      <c r="M3655" s="236"/>
      <c r="O3655" s="77" t="b">
        <f t="shared" si="499"/>
        <v>1</v>
      </c>
      <c r="P3655" s="77" t="b">
        <f t="shared" si="500"/>
        <v>1</v>
      </c>
      <c r="Q3655" s="77" t="b">
        <f t="shared" si="501"/>
        <v>1</v>
      </c>
      <c r="R3655" s="77">
        <f t="shared" si="502"/>
        <v>0</v>
      </c>
      <c r="T3655" s="77">
        <v>3644</v>
      </c>
    </row>
    <row r="3656" spans="1:20" s="54" customFormat="1" ht="24" outlineLevel="1">
      <c r="A3656" s="169"/>
      <c r="B3656" s="618"/>
      <c r="C3656" s="619"/>
      <c r="D3656" s="438"/>
      <c r="E3656" s="172" t="s">
        <v>1000</v>
      </c>
      <c r="F3656" s="172" t="s">
        <v>1603</v>
      </c>
      <c r="G3656" s="906"/>
      <c r="H3656" s="171"/>
      <c r="I3656" s="369"/>
      <c r="J3656" s="300"/>
      <c r="K3656" s="52"/>
      <c r="L3656" s="197"/>
      <c r="M3656" s="236"/>
      <c r="O3656" s="77" t="b">
        <f t="shared" si="499"/>
        <v>1</v>
      </c>
      <c r="P3656" s="77" t="b">
        <f t="shared" si="500"/>
        <v>1</v>
      </c>
      <c r="Q3656" s="77" t="b">
        <f t="shared" si="501"/>
        <v>1</v>
      </c>
      <c r="R3656" s="77">
        <f t="shared" si="502"/>
        <v>0</v>
      </c>
      <c r="T3656" s="77">
        <v>3645</v>
      </c>
    </row>
    <row r="3657" spans="1:20" s="54" customFormat="1" ht="48" outlineLevel="1">
      <c r="A3657" s="169"/>
      <c r="B3657" s="618"/>
      <c r="C3657" s="619"/>
      <c r="D3657" s="438"/>
      <c r="E3657" s="172" t="s">
        <v>1002</v>
      </c>
      <c r="F3657" s="172" t="s">
        <v>1604</v>
      </c>
      <c r="G3657" s="906"/>
      <c r="H3657" s="171"/>
      <c r="I3657" s="369"/>
      <c r="J3657" s="300"/>
      <c r="K3657" s="52"/>
      <c r="L3657" s="197"/>
      <c r="M3657" s="236"/>
      <c r="O3657" s="77" t="b">
        <f t="shared" si="499"/>
        <v>1</v>
      </c>
      <c r="P3657" s="77" t="b">
        <f t="shared" si="500"/>
        <v>1</v>
      </c>
      <c r="Q3657" s="77" t="b">
        <f t="shared" si="501"/>
        <v>1</v>
      </c>
      <c r="R3657" s="77">
        <f t="shared" si="502"/>
        <v>0</v>
      </c>
      <c r="T3657" s="77">
        <v>3646</v>
      </c>
    </row>
    <row r="3658" spans="1:20" s="54" customFormat="1" ht="36" outlineLevel="1">
      <c r="A3658" s="169"/>
      <c r="B3658" s="618"/>
      <c r="C3658" s="619"/>
      <c r="D3658" s="438"/>
      <c r="E3658" s="172" t="s">
        <v>1022</v>
      </c>
      <c r="F3658" s="172" t="s">
        <v>1605</v>
      </c>
      <c r="G3658" s="906"/>
      <c r="H3658" s="171"/>
      <c r="I3658" s="369"/>
      <c r="J3658" s="300"/>
      <c r="K3658" s="52"/>
      <c r="L3658" s="197"/>
      <c r="M3658" s="236"/>
      <c r="O3658" s="77" t="b">
        <f t="shared" si="499"/>
        <v>1</v>
      </c>
      <c r="P3658" s="77" t="b">
        <f t="shared" si="500"/>
        <v>1</v>
      </c>
      <c r="Q3658" s="77" t="b">
        <f t="shared" si="501"/>
        <v>1</v>
      </c>
      <c r="R3658" s="77">
        <f t="shared" si="502"/>
        <v>0</v>
      </c>
      <c r="T3658" s="77">
        <v>3647</v>
      </c>
    </row>
    <row r="3659" spans="1:20" s="54" customFormat="1" outlineLevel="1">
      <c r="A3659" s="169"/>
      <c r="B3659" s="618"/>
      <c r="C3659" s="619"/>
      <c r="D3659" s="438"/>
      <c r="E3659" s="285"/>
      <c r="F3659" s="285"/>
      <c r="G3659" s="906"/>
      <c r="H3659" s="171"/>
      <c r="I3659" s="369"/>
      <c r="J3659" s="300"/>
      <c r="K3659" s="52"/>
      <c r="L3659" s="197"/>
      <c r="M3659" s="236"/>
      <c r="O3659" s="77" t="b">
        <f t="shared" si="499"/>
        <v>1</v>
      </c>
      <c r="P3659" s="77" t="b">
        <f t="shared" si="500"/>
        <v>1</v>
      </c>
      <c r="Q3659" s="77" t="b">
        <f t="shared" si="501"/>
        <v>1</v>
      </c>
      <c r="R3659" s="77">
        <f t="shared" si="502"/>
        <v>0</v>
      </c>
      <c r="T3659" s="77">
        <v>3648</v>
      </c>
    </row>
    <row r="3660" spans="1:20" s="54" customFormat="1" outlineLevel="1">
      <c r="A3660" s="169"/>
      <c r="B3660" s="618"/>
      <c r="C3660" s="619"/>
      <c r="D3660" s="438"/>
      <c r="E3660" s="285" t="s">
        <v>1606</v>
      </c>
      <c r="F3660" s="285" t="s">
        <v>1607</v>
      </c>
      <c r="G3660" s="906"/>
      <c r="H3660" s="171"/>
      <c r="I3660" s="369"/>
      <c r="J3660" s="300"/>
      <c r="K3660" s="52"/>
      <c r="L3660" s="197"/>
      <c r="M3660" s="236"/>
      <c r="O3660" s="77" t="b">
        <f t="shared" si="499"/>
        <v>1</v>
      </c>
      <c r="P3660" s="77" t="b">
        <f t="shared" si="500"/>
        <v>1</v>
      </c>
      <c r="Q3660" s="77" t="b">
        <f t="shared" si="501"/>
        <v>1</v>
      </c>
      <c r="R3660" s="77">
        <f t="shared" si="502"/>
        <v>0</v>
      </c>
      <c r="T3660" s="77">
        <v>3649</v>
      </c>
    </row>
    <row r="3661" spans="1:20" s="54" customFormat="1" outlineLevel="1">
      <c r="A3661" s="169"/>
      <c r="B3661" s="618"/>
      <c r="C3661" s="619"/>
      <c r="D3661" s="438"/>
      <c r="E3661" s="278" t="s">
        <v>1608</v>
      </c>
      <c r="F3661" s="278" t="s">
        <v>1609</v>
      </c>
      <c r="G3661" s="906"/>
      <c r="H3661" s="171"/>
      <c r="I3661" s="369"/>
      <c r="J3661" s="300"/>
      <c r="K3661" s="52"/>
      <c r="L3661" s="197"/>
      <c r="M3661" s="236"/>
      <c r="O3661" s="77" t="b">
        <f t="shared" si="499"/>
        <v>1</v>
      </c>
      <c r="P3661" s="77" t="b">
        <f t="shared" si="500"/>
        <v>1</v>
      </c>
      <c r="Q3661" s="77" t="b">
        <f t="shared" si="501"/>
        <v>1</v>
      </c>
      <c r="R3661" s="77">
        <f t="shared" si="502"/>
        <v>0</v>
      </c>
      <c r="T3661" s="77">
        <v>3650</v>
      </c>
    </row>
    <row r="3662" spans="1:20" s="54" customFormat="1" ht="135" outlineLevel="1">
      <c r="A3662" s="29"/>
      <c r="B3662" s="606">
        <v>400</v>
      </c>
      <c r="C3662" s="616">
        <v>471</v>
      </c>
      <c r="D3662" s="109">
        <v>1</v>
      </c>
      <c r="E3662" s="173" t="s">
        <v>5714</v>
      </c>
      <c r="F3662" s="173" t="s">
        <v>5715</v>
      </c>
      <c r="G3662" s="904">
        <v>1</v>
      </c>
      <c r="H3662" s="32" t="s">
        <v>742</v>
      </c>
      <c r="I3662" s="315"/>
      <c r="J3662" s="159">
        <v>0</v>
      </c>
      <c r="K3662" s="58">
        <v>0</v>
      </c>
      <c r="L3662" s="199">
        <f>J3662+K3662</f>
        <v>0</v>
      </c>
      <c r="M3662" s="200">
        <f>L3662*(G3662+I3662)</f>
        <v>0</v>
      </c>
      <c r="O3662" s="77" t="b">
        <f t="shared" si="499"/>
        <v>0</v>
      </c>
      <c r="P3662" s="77" t="b">
        <f t="shared" si="500"/>
        <v>0</v>
      </c>
      <c r="Q3662" s="77" t="b">
        <f t="shared" si="501"/>
        <v>0</v>
      </c>
      <c r="R3662" s="77">
        <f t="shared" si="502"/>
        <v>0</v>
      </c>
      <c r="T3662" s="77">
        <v>3651</v>
      </c>
    </row>
    <row r="3663" spans="1:20" s="54" customFormat="1" ht="135" outlineLevel="1">
      <c r="A3663" s="29"/>
      <c r="B3663" s="606">
        <v>400</v>
      </c>
      <c r="C3663" s="616">
        <v>471</v>
      </c>
      <c r="D3663" s="109">
        <v>2</v>
      </c>
      <c r="E3663" s="173" t="s">
        <v>5716</v>
      </c>
      <c r="F3663" s="173" t="s">
        <v>5717</v>
      </c>
      <c r="G3663" s="904">
        <v>1</v>
      </c>
      <c r="H3663" s="32" t="s">
        <v>742</v>
      </c>
      <c r="I3663" s="315"/>
      <c r="J3663" s="159">
        <v>0</v>
      </c>
      <c r="K3663" s="58">
        <v>0</v>
      </c>
      <c r="L3663" s="199">
        <v>0</v>
      </c>
      <c r="M3663" s="200">
        <f>L3663*(G3663+I3663)</f>
        <v>0</v>
      </c>
      <c r="O3663" s="77" t="b">
        <f t="shared" si="499"/>
        <v>0</v>
      </c>
      <c r="P3663" s="77" t="b">
        <f t="shared" si="500"/>
        <v>0</v>
      </c>
      <c r="Q3663" s="77" t="b">
        <f t="shared" si="501"/>
        <v>0</v>
      </c>
      <c r="R3663" s="77">
        <f t="shared" si="502"/>
        <v>0</v>
      </c>
      <c r="T3663" s="77">
        <v>3652</v>
      </c>
    </row>
    <row r="3664" spans="1:20" s="54" customFormat="1" ht="101.25" outlineLevel="1">
      <c r="A3664" s="29"/>
      <c r="B3664" s="606">
        <v>400</v>
      </c>
      <c r="C3664" s="616">
        <v>471</v>
      </c>
      <c r="D3664" s="109">
        <v>3</v>
      </c>
      <c r="E3664" s="173" t="s">
        <v>5718</v>
      </c>
      <c r="F3664" s="173" t="s">
        <v>5719</v>
      </c>
      <c r="G3664" s="904">
        <v>1</v>
      </c>
      <c r="H3664" s="32" t="s">
        <v>742</v>
      </c>
      <c r="I3664" s="315"/>
      <c r="J3664" s="159">
        <v>0</v>
      </c>
      <c r="K3664" s="58">
        <v>0</v>
      </c>
      <c r="L3664" s="199">
        <v>0</v>
      </c>
      <c r="M3664" s="200">
        <f>L3664*(G3664+I3664)</f>
        <v>0</v>
      </c>
      <c r="O3664" s="77" t="b">
        <f t="shared" si="499"/>
        <v>0</v>
      </c>
      <c r="P3664" s="77" t="b">
        <f t="shared" si="500"/>
        <v>0</v>
      </c>
      <c r="Q3664" s="77" t="b">
        <f t="shared" si="501"/>
        <v>0</v>
      </c>
      <c r="R3664" s="77">
        <f t="shared" si="502"/>
        <v>0</v>
      </c>
      <c r="T3664" s="77">
        <v>3653</v>
      </c>
    </row>
    <row r="3665" spans="1:20" s="54" customFormat="1" outlineLevel="1">
      <c r="A3665" s="29"/>
      <c r="B3665" s="613"/>
      <c r="C3665" s="616"/>
      <c r="D3665" s="549"/>
      <c r="E3665" s="173"/>
      <c r="F3665" s="173"/>
      <c r="G3665" s="904"/>
      <c r="H3665" s="32"/>
      <c r="I3665" s="315"/>
      <c r="J3665" s="159"/>
      <c r="K3665" s="58"/>
      <c r="L3665" s="199"/>
      <c r="M3665" s="512"/>
      <c r="O3665" s="77" t="b">
        <f t="shared" si="499"/>
        <v>1</v>
      </c>
      <c r="P3665" s="77" t="b">
        <f t="shared" si="500"/>
        <v>1</v>
      </c>
      <c r="Q3665" s="77" t="b">
        <f t="shared" si="501"/>
        <v>1</v>
      </c>
      <c r="R3665" s="77">
        <f t="shared" si="502"/>
        <v>0</v>
      </c>
      <c r="T3665" s="77">
        <v>3654</v>
      </c>
    </row>
    <row r="3666" spans="1:20" s="54" customFormat="1" outlineLevel="1">
      <c r="A3666" s="29"/>
      <c r="B3666" s="613"/>
      <c r="C3666" s="616"/>
      <c r="D3666" s="549"/>
      <c r="E3666" s="265" t="s">
        <v>1610</v>
      </c>
      <c r="F3666" s="265" t="s">
        <v>1611</v>
      </c>
      <c r="G3666" s="904"/>
      <c r="H3666" s="32"/>
      <c r="I3666" s="315"/>
      <c r="J3666" s="159"/>
      <c r="K3666" s="58"/>
      <c r="L3666" s="199"/>
      <c r="M3666" s="512"/>
      <c r="O3666" s="77" t="b">
        <f t="shared" si="499"/>
        <v>1</v>
      </c>
      <c r="P3666" s="77" t="b">
        <f t="shared" si="500"/>
        <v>1</v>
      </c>
      <c r="Q3666" s="77" t="b">
        <f t="shared" si="501"/>
        <v>1</v>
      </c>
      <c r="R3666" s="77">
        <f t="shared" si="502"/>
        <v>0</v>
      </c>
      <c r="T3666" s="77">
        <v>3655</v>
      </c>
    </row>
    <row r="3667" spans="1:20" s="54" customFormat="1" ht="112.5" outlineLevel="1">
      <c r="A3667" s="29"/>
      <c r="B3667" s="606">
        <v>400</v>
      </c>
      <c r="C3667" s="616">
        <v>471</v>
      </c>
      <c r="D3667" s="109">
        <v>4</v>
      </c>
      <c r="E3667" s="173" t="s">
        <v>5720</v>
      </c>
      <c r="F3667" s="173" t="s">
        <v>5721</v>
      </c>
      <c r="G3667" s="904">
        <v>2</v>
      </c>
      <c r="H3667" s="32" t="s">
        <v>742</v>
      </c>
      <c r="I3667" s="315"/>
      <c r="J3667" s="159">
        <v>0</v>
      </c>
      <c r="K3667" s="58">
        <v>0</v>
      </c>
      <c r="L3667" s="199">
        <v>0</v>
      </c>
      <c r="M3667" s="200">
        <f>L3667*(G3667+I3667)</f>
        <v>0</v>
      </c>
      <c r="O3667" s="77" t="b">
        <f t="shared" ref="O3667:O3730" si="505">ISBLANK(D3667)</f>
        <v>0</v>
      </c>
      <c r="P3667" s="77" t="b">
        <f t="shared" ref="P3667:P3730" si="506">ISBLANK(G3667)</f>
        <v>0</v>
      </c>
      <c r="Q3667" s="77" t="b">
        <f t="shared" ref="Q3667:Q3730" si="507">ISBLANK(M3667)</f>
        <v>0</v>
      </c>
      <c r="R3667" s="77">
        <f t="shared" ref="R3667:R3730" si="508">IF(AND(O3667=P3667,O3667=Q3667),,"!!!")</f>
        <v>0</v>
      </c>
      <c r="T3667" s="77">
        <v>3656</v>
      </c>
    </row>
    <row r="3668" spans="1:20" s="54" customFormat="1" ht="112.5" outlineLevel="1">
      <c r="A3668" s="29"/>
      <c r="B3668" s="606">
        <v>400</v>
      </c>
      <c r="C3668" s="616">
        <v>471</v>
      </c>
      <c r="D3668" s="109">
        <v>5</v>
      </c>
      <c r="E3668" s="173" t="s">
        <v>5722</v>
      </c>
      <c r="F3668" s="173" t="s">
        <v>5723</v>
      </c>
      <c r="G3668" s="904">
        <v>2</v>
      </c>
      <c r="H3668" s="32" t="s">
        <v>742</v>
      </c>
      <c r="I3668" s="315"/>
      <c r="J3668" s="159">
        <v>0</v>
      </c>
      <c r="K3668" s="58">
        <v>0</v>
      </c>
      <c r="L3668" s="199">
        <v>0</v>
      </c>
      <c r="M3668" s="200">
        <f>L3668*(G3668+I3668)</f>
        <v>0</v>
      </c>
      <c r="O3668" s="77" t="b">
        <f t="shared" si="505"/>
        <v>0</v>
      </c>
      <c r="P3668" s="77" t="b">
        <f t="shared" si="506"/>
        <v>0</v>
      </c>
      <c r="Q3668" s="77" t="b">
        <f t="shared" si="507"/>
        <v>0</v>
      </c>
      <c r="R3668" s="77">
        <f t="shared" si="508"/>
        <v>0</v>
      </c>
      <c r="T3668" s="77">
        <v>3657</v>
      </c>
    </row>
    <row r="3669" spans="1:20" s="54" customFormat="1" ht="101.25" outlineLevel="1">
      <c r="A3669" s="29"/>
      <c r="B3669" s="606">
        <v>400</v>
      </c>
      <c r="C3669" s="616">
        <v>471</v>
      </c>
      <c r="D3669" s="109">
        <v>6</v>
      </c>
      <c r="E3669" s="173" t="s">
        <v>5724</v>
      </c>
      <c r="F3669" s="173" t="s">
        <v>5725</v>
      </c>
      <c r="G3669" s="904">
        <v>4</v>
      </c>
      <c r="H3669" s="32" t="s">
        <v>742</v>
      </c>
      <c r="I3669" s="315"/>
      <c r="J3669" s="159">
        <v>0</v>
      </c>
      <c r="K3669" s="58">
        <v>0</v>
      </c>
      <c r="L3669" s="199">
        <v>0</v>
      </c>
      <c r="M3669" s="200">
        <f>L3669*(G3669+I3669)</f>
        <v>0</v>
      </c>
      <c r="O3669" s="77" t="b">
        <f t="shared" si="505"/>
        <v>0</v>
      </c>
      <c r="P3669" s="77" t="b">
        <f t="shared" si="506"/>
        <v>0</v>
      </c>
      <c r="Q3669" s="77" t="b">
        <f t="shared" si="507"/>
        <v>0</v>
      </c>
      <c r="R3669" s="77">
        <f t="shared" si="508"/>
        <v>0</v>
      </c>
      <c r="T3669" s="77">
        <v>3658</v>
      </c>
    </row>
    <row r="3670" spans="1:20" s="54" customFormat="1" ht="90" outlineLevel="1">
      <c r="A3670" s="29"/>
      <c r="B3670" s="606">
        <v>400</v>
      </c>
      <c r="C3670" s="616">
        <v>471</v>
      </c>
      <c r="D3670" s="109">
        <v>7</v>
      </c>
      <c r="E3670" s="173" t="s">
        <v>5726</v>
      </c>
      <c r="F3670" s="173" t="s">
        <v>5727</v>
      </c>
      <c r="G3670" s="904">
        <v>8</v>
      </c>
      <c r="H3670" s="32" t="s">
        <v>742</v>
      </c>
      <c r="I3670" s="315"/>
      <c r="J3670" s="159">
        <v>0</v>
      </c>
      <c r="K3670" s="58">
        <v>0</v>
      </c>
      <c r="L3670" s="199">
        <v>0</v>
      </c>
      <c r="M3670" s="200">
        <f>L3670*(G3670+I3670)</f>
        <v>0</v>
      </c>
      <c r="O3670" s="77" t="b">
        <f t="shared" si="505"/>
        <v>0</v>
      </c>
      <c r="P3670" s="77" t="b">
        <f t="shared" si="506"/>
        <v>0</v>
      </c>
      <c r="Q3670" s="77" t="b">
        <f t="shared" si="507"/>
        <v>0</v>
      </c>
      <c r="R3670" s="77">
        <f t="shared" si="508"/>
        <v>0</v>
      </c>
      <c r="T3670" s="77">
        <v>3659</v>
      </c>
    </row>
    <row r="3671" spans="1:20" s="54" customFormat="1" outlineLevel="1">
      <c r="A3671" s="29"/>
      <c r="B3671" s="613"/>
      <c r="C3671" s="616"/>
      <c r="D3671" s="549"/>
      <c r="E3671" s="173"/>
      <c r="F3671" s="173"/>
      <c r="G3671" s="904"/>
      <c r="H3671" s="32"/>
      <c r="I3671" s="315"/>
      <c r="J3671" s="159"/>
      <c r="K3671" s="58"/>
      <c r="L3671" s="199"/>
      <c r="M3671" s="512"/>
      <c r="O3671" s="77" t="b">
        <f t="shared" si="505"/>
        <v>1</v>
      </c>
      <c r="P3671" s="77" t="b">
        <f t="shared" si="506"/>
        <v>1</v>
      </c>
      <c r="Q3671" s="77" t="b">
        <f t="shared" si="507"/>
        <v>1</v>
      </c>
      <c r="R3671" s="77">
        <f t="shared" si="508"/>
        <v>0</v>
      </c>
      <c r="T3671" s="77">
        <v>3660</v>
      </c>
    </row>
    <row r="3672" spans="1:20" s="54" customFormat="1" outlineLevel="1">
      <c r="A3672" s="29"/>
      <c r="B3672" s="613"/>
      <c r="C3672" s="616"/>
      <c r="D3672" s="549"/>
      <c r="E3672" s="278" t="s">
        <v>35</v>
      </c>
      <c r="F3672" s="278" t="s">
        <v>705</v>
      </c>
      <c r="G3672" s="904"/>
      <c r="H3672" s="32"/>
      <c r="I3672" s="315"/>
      <c r="J3672" s="159"/>
      <c r="K3672" s="58"/>
      <c r="L3672" s="199"/>
      <c r="M3672" s="512"/>
      <c r="O3672" s="77" t="b">
        <f t="shared" si="505"/>
        <v>1</v>
      </c>
      <c r="P3672" s="77" t="b">
        <f t="shared" si="506"/>
        <v>1</v>
      </c>
      <c r="Q3672" s="77" t="b">
        <f t="shared" si="507"/>
        <v>1</v>
      </c>
      <c r="R3672" s="77">
        <f t="shared" si="508"/>
        <v>0</v>
      </c>
      <c r="T3672" s="77">
        <v>3661</v>
      </c>
    </row>
    <row r="3673" spans="1:20" s="54" customFormat="1" ht="108" outlineLevel="1">
      <c r="A3673" s="29"/>
      <c r="B3673" s="613"/>
      <c r="C3673" s="616"/>
      <c r="D3673" s="549"/>
      <c r="E3673" s="538" t="s">
        <v>828</v>
      </c>
      <c r="F3673" s="538" t="s">
        <v>829</v>
      </c>
      <c r="G3673" s="904"/>
      <c r="H3673" s="32"/>
      <c r="I3673" s="315"/>
      <c r="J3673" s="159"/>
      <c r="K3673" s="58"/>
      <c r="L3673" s="199"/>
      <c r="M3673" s="512"/>
      <c r="O3673" s="77" t="b">
        <f t="shared" si="505"/>
        <v>1</v>
      </c>
      <c r="P3673" s="77" t="b">
        <f t="shared" si="506"/>
        <v>1</v>
      </c>
      <c r="Q3673" s="77" t="b">
        <f t="shared" si="507"/>
        <v>1</v>
      </c>
      <c r="R3673" s="77">
        <f t="shared" si="508"/>
        <v>0</v>
      </c>
      <c r="T3673" s="77">
        <v>3662</v>
      </c>
    </row>
    <row r="3674" spans="1:20" s="54" customFormat="1" ht="60" outlineLevel="1">
      <c r="A3674" s="29"/>
      <c r="B3674" s="613"/>
      <c r="C3674" s="616"/>
      <c r="D3674" s="549"/>
      <c r="E3674" s="272" t="s">
        <v>830</v>
      </c>
      <c r="F3674" s="271" t="s">
        <v>831</v>
      </c>
      <c r="G3674" s="904"/>
      <c r="H3674" s="32"/>
      <c r="I3674" s="315"/>
      <c r="J3674" s="159"/>
      <c r="K3674" s="58"/>
      <c r="L3674" s="199"/>
      <c r="M3674" s="512"/>
      <c r="O3674" s="77" t="b">
        <f t="shared" si="505"/>
        <v>1</v>
      </c>
      <c r="P3674" s="77" t="b">
        <f t="shared" si="506"/>
        <v>1</v>
      </c>
      <c r="Q3674" s="77" t="b">
        <f t="shared" si="507"/>
        <v>1</v>
      </c>
      <c r="R3674" s="77">
        <f t="shared" si="508"/>
        <v>0</v>
      </c>
      <c r="T3674" s="77">
        <v>3663</v>
      </c>
    </row>
    <row r="3675" spans="1:20" s="54" customFormat="1" outlineLevel="1">
      <c r="A3675" s="29"/>
      <c r="B3675" s="613"/>
      <c r="C3675" s="616"/>
      <c r="D3675" s="549"/>
      <c r="E3675" s="116"/>
      <c r="F3675" s="116"/>
      <c r="G3675" s="904"/>
      <c r="H3675" s="32"/>
      <c r="I3675" s="315"/>
      <c r="J3675" s="159"/>
      <c r="K3675" s="58"/>
      <c r="L3675" s="199"/>
      <c r="M3675" s="512"/>
      <c r="O3675" s="77" t="b">
        <f t="shared" si="505"/>
        <v>1</v>
      </c>
      <c r="P3675" s="77" t="b">
        <f t="shared" si="506"/>
        <v>1</v>
      </c>
      <c r="Q3675" s="77" t="b">
        <f t="shared" si="507"/>
        <v>1</v>
      </c>
      <c r="R3675" s="77">
        <f t="shared" si="508"/>
        <v>0</v>
      </c>
      <c r="T3675" s="77">
        <v>3664</v>
      </c>
    </row>
    <row r="3676" spans="1:20" s="54" customFormat="1" outlineLevel="1">
      <c r="A3676" s="29"/>
      <c r="B3676" s="613"/>
      <c r="C3676" s="616"/>
      <c r="D3676" s="549"/>
      <c r="E3676" s="539" t="s">
        <v>1612</v>
      </c>
      <c r="F3676" s="539" t="s">
        <v>1613</v>
      </c>
      <c r="G3676" s="904"/>
      <c r="H3676" s="32"/>
      <c r="I3676" s="315"/>
      <c r="J3676" s="159"/>
      <c r="K3676" s="58"/>
      <c r="L3676" s="199"/>
      <c r="M3676" s="512"/>
      <c r="O3676" s="77" t="b">
        <f t="shared" si="505"/>
        <v>1</v>
      </c>
      <c r="P3676" s="77" t="b">
        <f t="shared" si="506"/>
        <v>1</v>
      </c>
      <c r="Q3676" s="77" t="b">
        <f t="shared" si="507"/>
        <v>1</v>
      </c>
      <c r="R3676" s="77">
        <f t="shared" si="508"/>
        <v>0</v>
      </c>
      <c r="T3676" s="77">
        <v>3665</v>
      </c>
    </row>
    <row r="3677" spans="1:20" s="54" customFormat="1" outlineLevel="1">
      <c r="A3677" s="29"/>
      <c r="B3677" s="606">
        <v>400</v>
      </c>
      <c r="C3677" s="616">
        <v>471</v>
      </c>
      <c r="D3677" s="109">
        <v>8</v>
      </c>
      <c r="E3677" s="173" t="s">
        <v>1614</v>
      </c>
      <c r="F3677" s="173" t="s">
        <v>1614</v>
      </c>
      <c r="G3677" s="904">
        <v>55</v>
      </c>
      <c r="H3677" s="32" t="s">
        <v>12</v>
      </c>
      <c r="I3677" s="315"/>
      <c r="J3677" s="159">
        <v>0</v>
      </c>
      <c r="K3677" s="58">
        <v>0</v>
      </c>
      <c r="L3677" s="199">
        <v>0</v>
      </c>
      <c r="M3677" s="200">
        <f>L3677*(G3677+I3677)</f>
        <v>0</v>
      </c>
      <c r="O3677" s="77" t="b">
        <f t="shared" si="505"/>
        <v>0</v>
      </c>
      <c r="P3677" s="77" t="b">
        <f t="shared" si="506"/>
        <v>0</v>
      </c>
      <c r="Q3677" s="77" t="b">
        <f t="shared" si="507"/>
        <v>0</v>
      </c>
      <c r="R3677" s="77">
        <f t="shared" si="508"/>
        <v>0</v>
      </c>
      <c r="T3677" s="77">
        <v>3666</v>
      </c>
    </row>
    <row r="3678" spans="1:20" s="54" customFormat="1" ht="180" outlineLevel="1">
      <c r="A3678" s="29"/>
      <c r="B3678" s="613"/>
      <c r="C3678" s="616"/>
      <c r="D3678" s="549"/>
      <c r="E3678" s="31" t="s">
        <v>865</v>
      </c>
      <c r="F3678" s="31" t="s">
        <v>866</v>
      </c>
      <c r="G3678" s="904"/>
      <c r="H3678" s="32"/>
      <c r="I3678" s="315"/>
      <c r="J3678" s="159"/>
      <c r="K3678" s="58"/>
      <c r="L3678" s="199"/>
      <c r="M3678" s="512"/>
      <c r="O3678" s="77" t="b">
        <f t="shared" si="505"/>
        <v>1</v>
      </c>
      <c r="P3678" s="77" t="b">
        <f t="shared" si="506"/>
        <v>1</v>
      </c>
      <c r="Q3678" s="77" t="b">
        <f t="shared" si="507"/>
        <v>1</v>
      </c>
      <c r="R3678" s="77">
        <f t="shared" si="508"/>
        <v>0</v>
      </c>
      <c r="T3678" s="77">
        <v>3667</v>
      </c>
    </row>
    <row r="3679" spans="1:20" s="54" customFormat="1" ht="60" outlineLevel="1">
      <c r="A3679" s="29"/>
      <c r="B3679" s="613"/>
      <c r="C3679" s="616"/>
      <c r="D3679" s="549"/>
      <c r="E3679" s="272" t="s">
        <v>830</v>
      </c>
      <c r="F3679" s="271" t="s">
        <v>831</v>
      </c>
      <c r="G3679" s="904"/>
      <c r="H3679" s="32"/>
      <c r="I3679" s="315"/>
      <c r="J3679" s="159"/>
      <c r="K3679" s="58"/>
      <c r="L3679" s="199"/>
      <c r="M3679" s="512"/>
      <c r="O3679" s="77" t="b">
        <f t="shared" si="505"/>
        <v>1</v>
      </c>
      <c r="P3679" s="77" t="b">
        <f t="shared" si="506"/>
        <v>1</v>
      </c>
      <c r="Q3679" s="77" t="b">
        <f t="shared" si="507"/>
        <v>1</v>
      </c>
      <c r="R3679" s="77">
        <f t="shared" si="508"/>
        <v>0</v>
      </c>
      <c r="T3679" s="77">
        <v>3668</v>
      </c>
    </row>
    <row r="3680" spans="1:20" s="54" customFormat="1" outlineLevel="1">
      <c r="A3680" s="29"/>
      <c r="B3680" s="606">
        <v>400</v>
      </c>
      <c r="C3680" s="616">
        <v>471</v>
      </c>
      <c r="D3680" s="109">
        <v>9</v>
      </c>
      <c r="E3680" s="53" t="s">
        <v>807</v>
      </c>
      <c r="F3680" s="53" t="s">
        <v>807</v>
      </c>
      <c r="G3680" s="904">
        <v>19</v>
      </c>
      <c r="H3680" s="32" t="s">
        <v>12</v>
      </c>
      <c r="I3680" s="315"/>
      <c r="J3680" s="159">
        <v>0</v>
      </c>
      <c r="K3680" s="58">
        <v>0</v>
      </c>
      <c r="L3680" s="199">
        <v>0</v>
      </c>
      <c r="M3680" s="200">
        <f>L3680*(G3680+I3680)</f>
        <v>0</v>
      </c>
      <c r="O3680" s="77" t="b">
        <f t="shared" si="505"/>
        <v>0</v>
      </c>
      <c r="P3680" s="77" t="b">
        <f t="shared" si="506"/>
        <v>0</v>
      </c>
      <c r="Q3680" s="77" t="b">
        <f t="shared" si="507"/>
        <v>0</v>
      </c>
      <c r="R3680" s="77">
        <f t="shared" si="508"/>
        <v>0</v>
      </c>
      <c r="T3680" s="77">
        <v>3669</v>
      </c>
    </row>
    <row r="3681" spans="1:20" s="54" customFormat="1" outlineLevel="1">
      <c r="A3681" s="29"/>
      <c r="B3681" s="613"/>
      <c r="C3681" s="616"/>
      <c r="D3681" s="549"/>
      <c r="E3681" s="265" t="s">
        <v>1099</v>
      </c>
      <c r="F3681" s="265" t="s">
        <v>1100</v>
      </c>
      <c r="G3681" s="904"/>
      <c r="H3681" s="32"/>
      <c r="I3681" s="315"/>
      <c r="J3681" s="159"/>
      <c r="K3681" s="58"/>
      <c r="L3681" s="199"/>
      <c r="M3681" s="512"/>
      <c r="O3681" s="77" t="b">
        <f t="shared" si="505"/>
        <v>1</v>
      </c>
      <c r="P3681" s="77" t="b">
        <f t="shared" si="506"/>
        <v>1</v>
      </c>
      <c r="Q3681" s="77" t="b">
        <f t="shared" si="507"/>
        <v>1</v>
      </c>
      <c r="R3681" s="77">
        <f t="shared" si="508"/>
        <v>0</v>
      </c>
      <c r="T3681" s="77">
        <v>3670</v>
      </c>
    </row>
    <row r="3682" spans="1:20" s="54" customFormat="1" ht="56.25" outlineLevel="1">
      <c r="A3682" s="29"/>
      <c r="B3682" s="613"/>
      <c r="C3682" s="616"/>
      <c r="D3682" s="549"/>
      <c r="E3682" s="31" t="s">
        <v>5777</v>
      </c>
      <c r="F3682" s="31" t="s">
        <v>5778</v>
      </c>
      <c r="G3682" s="904"/>
      <c r="H3682" s="32"/>
      <c r="I3682" s="315"/>
      <c r="J3682" s="159"/>
      <c r="K3682" s="58"/>
      <c r="L3682" s="199"/>
      <c r="M3682" s="512"/>
      <c r="O3682" s="77" t="b">
        <f t="shared" si="505"/>
        <v>1</v>
      </c>
      <c r="P3682" s="77" t="b">
        <f t="shared" si="506"/>
        <v>1</v>
      </c>
      <c r="Q3682" s="77" t="b">
        <f t="shared" si="507"/>
        <v>1</v>
      </c>
      <c r="R3682" s="77">
        <f t="shared" si="508"/>
        <v>0</v>
      </c>
      <c r="T3682" s="77">
        <v>3671</v>
      </c>
    </row>
    <row r="3683" spans="1:20" s="54" customFormat="1" outlineLevel="1">
      <c r="A3683" s="29"/>
      <c r="B3683" s="606">
        <v>400</v>
      </c>
      <c r="C3683" s="616">
        <v>471</v>
      </c>
      <c r="D3683" s="109">
        <v>10</v>
      </c>
      <c r="E3683" s="31" t="s">
        <v>746</v>
      </c>
      <c r="F3683" s="31" t="s">
        <v>746</v>
      </c>
      <c r="G3683" s="904">
        <v>26</v>
      </c>
      <c r="H3683" s="32" t="s">
        <v>742</v>
      </c>
      <c r="I3683" s="315"/>
      <c r="J3683" s="159">
        <v>0</v>
      </c>
      <c r="K3683" s="58">
        <v>0</v>
      </c>
      <c r="L3683" s="199">
        <v>0</v>
      </c>
      <c r="M3683" s="200">
        <f t="shared" ref="M3683:M3694" si="509">L3683*(G3683+I3683)</f>
        <v>0</v>
      </c>
      <c r="O3683" s="77" t="b">
        <f t="shared" si="505"/>
        <v>0</v>
      </c>
      <c r="P3683" s="77" t="b">
        <f t="shared" si="506"/>
        <v>0</v>
      </c>
      <c r="Q3683" s="77" t="b">
        <f t="shared" si="507"/>
        <v>0</v>
      </c>
      <c r="R3683" s="77">
        <f t="shared" si="508"/>
        <v>0</v>
      </c>
      <c r="T3683" s="77">
        <v>3672</v>
      </c>
    </row>
    <row r="3684" spans="1:20" s="54" customFormat="1" outlineLevel="1">
      <c r="A3684" s="29" t="s">
        <v>5251</v>
      </c>
      <c r="B3684" s="606">
        <v>400</v>
      </c>
      <c r="C3684" s="616">
        <v>471</v>
      </c>
      <c r="D3684" s="109">
        <v>11</v>
      </c>
      <c r="E3684" s="31" t="s">
        <v>807</v>
      </c>
      <c r="F3684" s="31" t="s">
        <v>807</v>
      </c>
      <c r="G3684" s="904">
        <v>7</v>
      </c>
      <c r="H3684" s="32" t="s">
        <v>742</v>
      </c>
      <c r="I3684" s="315"/>
      <c r="J3684" s="159">
        <v>0</v>
      </c>
      <c r="K3684" s="58">
        <v>0</v>
      </c>
      <c r="L3684" s="199">
        <v>0</v>
      </c>
      <c r="M3684" s="200">
        <f t="shared" si="509"/>
        <v>0</v>
      </c>
      <c r="O3684" s="77" t="b">
        <f t="shared" si="505"/>
        <v>0</v>
      </c>
      <c r="P3684" s="77" t="b">
        <f t="shared" si="506"/>
        <v>0</v>
      </c>
      <c r="Q3684" s="77" t="b">
        <f t="shared" si="507"/>
        <v>0</v>
      </c>
      <c r="R3684" s="77">
        <f t="shared" si="508"/>
        <v>0</v>
      </c>
      <c r="T3684" s="77">
        <v>3673</v>
      </c>
    </row>
    <row r="3685" spans="1:20" s="54" customFormat="1" ht="45" outlineLevel="1">
      <c r="A3685" s="29"/>
      <c r="B3685" s="606">
        <v>400</v>
      </c>
      <c r="C3685" s="616">
        <v>471</v>
      </c>
      <c r="D3685" s="109">
        <v>12</v>
      </c>
      <c r="E3685" s="273" t="s">
        <v>1616</v>
      </c>
      <c r="F3685" s="273" t="s">
        <v>1617</v>
      </c>
      <c r="G3685" s="904">
        <v>6</v>
      </c>
      <c r="H3685" s="32" t="s">
        <v>742</v>
      </c>
      <c r="I3685" s="315"/>
      <c r="J3685" s="159">
        <v>0</v>
      </c>
      <c r="K3685" s="58">
        <v>0</v>
      </c>
      <c r="L3685" s="199">
        <v>0</v>
      </c>
      <c r="M3685" s="200">
        <f t="shared" si="509"/>
        <v>0</v>
      </c>
      <c r="O3685" s="77" t="b">
        <f t="shared" si="505"/>
        <v>0</v>
      </c>
      <c r="P3685" s="77" t="b">
        <f t="shared" si="506"/>
        <v>0</v>
      </c>
      <c r="Q3685" s="77" t="b">
        <f t="shared" si="507"/>
        <v>0</v>
      </c>
      <c r="R3685" s="77">
        <f t="shared" si="508"/>
        <v>0</v>
      </c>
      <c r="T3685" s="77">
        <v>3674</v>
      </c>
    </row>
    <row r="3686" spans="1:20" s="54" customFormat="1" ht="33.75" outlineLevel="1">
      <c r="A3686" s="29"/>
      <c r="B3686" s="606">
        <v>400</v>
      </c>
      <c r="C3686" s="616">
        <v>471</v>
      </c>
      <c r="D3686" s="109">
        <v>13</v>
      </c>
      <c r="E3686" s="273" t="s">
        <v>880</v>
      </c>
      <c r="F3686" s="273" t="s">
        <v>881</v>
      </c>
      <c r="G3686" s="904">
        <v>6</v>
      </c>
      <c r="H3686" s="32" t="s">
        <v>742</v>
      </c>
      <c r="I3686" s="315"/>
      <c r="J3686" s="159">
        <v>0</v>
      </c>
      <c r="K3686" s="58">
        <v>0</v>
      </c>
      <c r="L3686" s="199">
        <v>0</v>
      </c>
      <c r="M3686" s="200">
        <f t="shared" si="509"/>
        <v>0</v>
      </c>
      <c r="O3686" s="77" t="b">
        <f t="shared" si="505"/>
        <v>0</v>
      </c>
      <c r="P3686" s="77" t="b">
        <f t="shared" si="506"/>
        <v>0</v>
      </c>
      <c r="Q3686" s="77" t="b">
        <f t="shared" si="507"/>
        <v>0</v>
      </c>
      <c r="R3686" s="77">
        <f t="shared" si="508"/>
        <v>0</v>
      </c>
      <c r="T3686" s="77">
        <v>3675</v>
      </c>
    </row>
    <row r="3687" spans="1:20" s="54" customFormat="1" ht="56.25" outlineLevel="1">
      <c r="A3687" s="29"/>
      <c r="B3687" s="606">
        <v>400</v>
      </c>
      <c r="C3687" s="616">
        <v>471</v>
      </c>
      <c r="D3687" s="109">
        <v>14</v>
      </c>
      <c r="E3687" s="274" t="s">
        <v>1618</v>
      </c>
      <c r="F3687" s="274" t="s">
        <v>1619</v>
      </c>
      <c r="G3687" s="904">
        <v>2</v>
      </c>
      <c r="H3687" s="32" t="s">
        <v>742</v>
      </c>
      <c r="I3687" s="315"/>
      <c r="J3687" s="159">
        <v>0</v>
      </c>
      <c r="K3687" s="58">
        <v>0</v>
      </c>
      <c r="L3687" s="199">
        <v>0</v>
      </c>
      <c r="M3687" s="200">
        <f t="shared" si="509"/>
        <v>0</v>
      </c>
      <c r="O3687" s="77" t="b">
        <f t="shared" si="505"/>
        <v>0</v>
      </c>
      <c r="P3687" s="77" t="b">
        <f t="shared" si="506"/>
        <v>0</v>
      </c>
      <c r="Q3687" s="77" t="b">
        <f t="shared" si="507"/>
        <v>0</v>
      </c>
      <c r="R3687" s="77">
        <f t="shared" si="508"/>
        <v>0</v>
      </c>
      <c r="T3687" s="77">
        <v>3676</v>
      </c>
    </row>
    <row r="3688" spans="1:20" s="54" customFormat="1" ht="45" outlineLevel="1">
      <c r="A3688" s="29"/>
      <c r="B3688" s="606">
        <v>400</v>
      </c>
      <c r="C3688" s="616">
        <v>471</v>
      </c>
      <c r="D3688" s="109">
        <v>15</v>
      </c>
      <c r="E3688" s="120" t="s">
        <v>5628</v>
      </c>
      <c r="F3688" s="120" t="s">
        <v>5629</v>
      </c>
      <c r="G3688" s="904">
        <v>2</v>
      </c>
      <c r="H3688" s="32" t="s">
        <v>742</v>
      </c>
      <c r="I3688" s="315"/>
      <c r="J3688" s="159">
        <v>0</v>
      </c>
      <c r="K3688" s="58">
        <v>0</v>
      </c>
      <c r="L3688" s="199">
        <v>0</v>
      </c>
      <c r="M3688" s="200">
        <f t="shared" si="509"/>
        <v>0</v>
      </c>
      <c r="O3688" s="77" t="b">
        <f t="shared" si="505"/>
        <v>0</v>
      </c>
      <c r="P3688" s="77" t="b">
        <f t="shared" si="506"/>
        <v>0</v>
      </c>
      <c r="Q3688" s="77" t="b">
        <f t="shared" si="507"/>
        <v>0</v>
      </c>
      <c r="R3688" s="77">
        <f t="shared" si="508"/>
        <v>0</v>
      </c>
      <c r="T3688" s="77">
        <v>3677</v>
      </c>
    </row>
    <row r="3689" spans="1:20" s="54" customFormat="1" ht="146.25" outlineLevel="1">
      <c r="A3689" s="29" t="s">
        <v>5251</v>
      </c>
      <c r="B3689" s="606">
        <v>400</v>
      </c>
      <c r="C3689" s="616">
        <v>471</v>
      </c>
      <c r="D3689" s="109">
        <v>16</v>
      </c>
      <c r="E3689" s="31" t="s">
        <v>5740</v>
      </c>
      <c r="F3689" s="31" t="s">
        <v>5739</v>
      </c>
      <c r="G3689" s="904">
        <v>1</v>
      </c>
      <c r="H3689" s="32" t="s">
        <v>742</v>
      </c>
      <c r="I3689" s="315"/>
      <c r="J3689" s="159">
        <v>0</v>
      </c>
      <c r="K3689" s="58">
        <v>0</v>
      </c>
      <c r="L3689" s="199">
        <v>0</v>
      </c>
      <c r="M3689" s="200">
        <f t="shared" si="509"/>
        <v>0</v>
      </c>
      <c r="O3689" s="77" t="b">
        <f t="shared" si="505"/>
        <v>0</v>
      </c>
      <c r="P3689" s="77" t="b">
        <f t="shared" si="506"/>
        <v>0</v>
      </c>
      <c r="Q3689" s="77" t="b">
        <f t="shared" si="507"/>
        <v>0</v>
      </c>
      <c r="R3689" s="77">
        <f t="shared" si="508"/>
        <v>0</v>
      </c>
      <c r="T3689" s="77">
        <v>3678</v>
      </c>
    </row>
    <row r="3690" spans="1:20" s="54" customFormat="1" ht="56.25" outlineLevel="1">
      <c r="A3690" s="29"/>
      <c r="B3690" s="606">
        <v>400</v>
      </c>
      <c r="C3690" s="616">
        <v>471</v>
      </c>
      <c r="D3690" s="109">
        <v>17</v>
      </c>
      <c r="E3690" s="53" t="s">
        <v>1620</v>
      </c>
      <c r="F3690" s="173" t="s">
        <v>1621</v>
      </c>
      <c r="G3690" s="904">
        <v>2</v>
      </c>
      <c r="H3690" s="32" t="s">
        <v>786</v>
      </c>
      <c r="I3690" s="315"/>
      <c r="J3690" s="159">
        <v>0</v>
      </c>
      <c r="K3690" s="58">
        <v>0</v>
      </c>
      <c r="L3690" s="199">
        <v>0</v>
      </c>
      <c r="M3690" s="200">
        <f t="shared" si="509"/>
        <v>0</v>
      </c>
      <c r="O3690" s="77" t="b">
        <f t="shared" si="505"/>
        <v>0</v>
      </c>
      <c r="P3690" s="77" t="b">
        <f t="shared" si="506"/>
        <v>0</v>
      </c>
      <c r="Q3690" s="77" t="b">
        <f t="shared" si="507"/>
        <v>0</v>
      </c>
      <c r="R3690" s="77">
        <f t="shared" si="508"/>
        <v>0</v>
      </c>
      <c r="T3690" s="77">
        <v>3679</v>
      </c>
    </row>
    <row r="3691" spans="1:20" s="54" customFormat="1" ht="33.75" outlineLevel="1">
      <c r="A3691" s="29"/>
      <c r="B3691" s="606">
        <v>400</v>
      </c>
      <c r="C3691" s="616">
        <v>471</v>
      </c>
      <c r="D3691" s="109">
        <v>18</v>
      </c>
      <c r="E3691" s="53" t="s">
        <v>1622</v>
      </c>
      <c r="F3691" s="173" t="s">
        <v>1623</v>
      </c>
      <c r="G3691" s="904">
        <v>1</v>
      </c>
      <c r="H3691" s="32" t="s">
        <v>786</v>
      </c>
      <c r="I3691" s="315"/>
      <c r="J3691" s="159">
        <v>0</v>
      </c>
      <c r="K3691" s="58">
        <v>0</v>
      </c>
      <c r="L3691" s="199">
        <v>0</v>
      </c>
      <c r="M3691" s="200">
        <f t="shared" si="509"/>
        <v>0</v>
      </c>
      <c r="O3691" s="77" t="b">
        <f t="shared" si="505"/>
        <v>0</v>
      </c>
      <c r="P3691" s="77" t="b">
        <f t="shared" si="506"/>
        <v>0</v>
      </c>
      <c r="Q3691" s="77" t="b">
        <f t="shared" si="507"/>
        <v>0</v>
      </c>
      <c r="R3691" s="77">
        <f t="shared" si="508"/>
        <v>0</v>
      </c>
      <c r="T3691" s="77">
        <v>3680</v>
      </c>
    </row>
    <row r="3692" spans="1:20" s="54" customFormat="1" outlineLevel="1">
      <c r="A3692" s="29"/>
      <c r="B3692" s="606">
        <v>400</v>
      </c>
      <c r="C3692" s="616">
        <v>471</v>
      </c>
      <c r="D3692" s="109">
        <v>19</v>
      </c>
      <c r="E3692" s="54" t="s">
        <v>1624</v>
      </c>
      <c r="F3692" s="732" t="s">
        <v>1625</v>
      </c>
      <c r="G3692" s="904">
        <v>1</v>
      </c>
      <c r="H3692" s="32" t="s">
        <v>742</v>
      </c>
      <c r="I3692" s="315"/>
      <c r="J3692" s="159">
        <v>0</v>
      </c>
      <c r="K3692" s="58">
        <v>0</v>
      </c>
      <c r="L3692" s="199">
        <v>0</v>
      </c>
      <c r="M3692" s="200">
        <f t="shared" si="509"/>
        <v>0</v>
      </c>
      <c r="O3692" s="77" t="b">
        <f t="shared" si="505"/>
        <v>0</v>
      </c>
      <c r="P3692" s="77" t="b">
        <f t="shared" si="506"/>
        <v>0</v>
      </c>
      <c r="Q3692" s="77" t="b">
        <f t="shared" si="507"/>
        <v>0</v>
      </c>
      <c r="R3692" s="77">
        <f t="shared" si="508"/>
        <v>0</v>
      </c>
      <c r="T3692" s="77">
        <v>3681</v>
      </c>
    </row>
    <row r="3693" spans="1:20" s="54" customFormat="1" outlineLevel="1">
      <c r="A3693" s="29"/>
      <c r="B3693" s="606">
        <v>400</v>
      </c>
      <c r="C3693" s="616">
        <v>471</v>
      </c>
      <c r="D3693" s="109">
        <v>20</v>
      </c>
      <c r="E3693" s="732" t="s">
        <v>1626</v>
      </c>
      <c r="F3693" s="732" t="s">
        <v>1627</v>
      </c>
      <c r="G3693" s="904">
        <v>5</v>
      </c>
      <c r="H3693" s="32" t="s">
        <v>742</v>
      </c>
      <c r="I3693" s="315"/>
      <c r="J3693" s="159">
        <v>0</v>
      </c>
      <c r="K3693" s="58">
        <v>0</v>
      </c>
      <c r="L3693" s="199">
        <v>0</v>
      </c>
      <c r="M3693" s="200">
        <f t="shared" si="509"/>
        <v>0</v>
      </c>
      <c r="O3693" s="77" t="b">
        <f t="shared" si="505"/>
        <v>0</v>
      </c>
      <c r="P3693" s="77" t="b">
        <f t="shared" si="506"/>
        <v>0</v>
      </c>
      <c r="Q3693" s="77" t="b">
        <f t="shared" si="507"/>
        <v>0</v>
      </c>
      <c r="R3693" s="77">
        <f t="shared" si="508"/>
        <v>0</v>
      </c>
      <c r="T3693" s="77">
        <v>3682</v>
      </c>
    </row>
    <row r="3694" spans="1:20" s="174" customFormat="1" ht="123.75" outlineLevel="1">
      <c r="A3694" s="29"/>
      <c r="B3694" s="606">
        <v>400</v>
      </c>
      <c r="C3694" s="616">
        <v>471</v>
      </c>
      <c r="D3694" s="109">
        <v>21</v>
      </c>
      <c r="E3694" s="53" t="s">
        <v>1276</v>
      </c>
      <c r="F3694" s="173" t="s">
        <v>915</v>
      </c>
      <c r="G3694" s="904">
        <v>2100</v>
      </c>
      <c r="H3694" s="32" t="s">
        <v>286</v>
      </c>
      <c r="I3694" s="315"/>
      <c r="J3694" s="159">
        <v>0</v>
      </c>
      <c r="K3694" s="58">
        <v>0</v>
      </c>
      <c r="L3694" s="199">
        <v>0</v>
      </c>
      <c r="M3694" s="200">
        <f t="shared" si="509"/>
        <v>0</v>
      </c>
      <c r="O3694" s="77" t="b">
        <f t="shared" si="505"/>
        <v>0</v>
      </c>
      <c r="P3694" s="77" t="b">
        <f t="shared" si="506"/>
        <v>0</v>
      </c>
      <c r="Q3694" s="77" t="b">
        <f t="shared" si="507"/>
        <v>0</v>
      </c>
      <c r="R3694" s="77">
        <f t="shared" si="508"/>
        <v>0</v>
      </c>
      <c r="T3694" s="77">
        <v>3683</v>
      </c>
    </row>
    <row r="3695" spans="1:20" s="54" customFormat="1" ht="22.5" outlineLevel="1">
      <c r="A3695" s="29"/>
      <c r="B3695" s="613"/>
      <c r="C3695" s="616"/>
      <c r="D3695" s="109"/>
      <c r="E3695" s="175" t="s">
        <v>1628</v>
      </c>
      <c r="F3695" s="176" t="s">
        <v>1629</v>
      </c>
      <c r="G3695" s="904"/>
      <c r="H3695" s="32"/>
      <c r="I3695" s="315"/>
      <c r="J3695" s="159"/>
      <c r="K3695" s="58"/>
      <c r="L3695" s="199"/>
      <c r="M3695" s="512"/>
      <c r="O3695" s="77" t="b">
        <f t="shared" si="505"/>
        <v>1</v>
      </c>
      <c r="P3695" s="77" t="b">
        <f t="shared" si="506"/>
        <v>1</v>
      </c>
      <c r="Q3695" s="77" t="b">
        <f t="shared" si="507"/>
        <v>1</v>
      </c>
      <c r="R3695" s="77">
        <f t="shared" si="508"/>
        <v>0</v>
      </c>
      <c r="T3695" s="77">
        <v>3684</v>
      </c>
    </row>
    <row r="3696" spans="1:20" s="54" customFormat="1" outlineLevel="1">
      <c r="A3696" s="29"/>
      <c r="B3696" s="606">
        <v>400</v>
      </c>
      <c r="C3696" s="616">
        <v>471</v>
      </c>
      <c r="D3696" s="109">
        <v>22</v>
      </c>
      <c r="E3696" s="53" t="s">
        <v>918</v>
      </c>
      <c r="F3696" s="173" t="s">
        <v>919</v>
      </c>
      <c r="G3696" s="904">
        <v>1</v>
      </c>
      <c r="H3696" s="32" t="s">
        <v>786</v>
      </c>
      <c r="I3696" s="315"/>
      <c r="J3696" s="159">
        <v>0</v>
      </c>
      <c r="K3696" s="58">
        <v>0</v>
      </c>
      <c r="L3696" s="199">
        <v>0</v>
      </c>
      <c r="M3696" s="200">
        <f t="shared" ref="M3696:M3714" si="510">L3696*(G3696+I3696)</f>
        <v>0</v>
      </c>
      <c r="O3696" s="77" t="b">
        <f t="shared" si="505"/>
        <v>0</v>
      </c>
      <c r="P3696" s="77" t="b">
        <f t="shared" si="506"/>
        <v>0</v>
      </c>
      <c r="Q3696" s="77" t="b">
        <f t="shared" si="507"/>
        <v>0</v>
      </c>
      <c r="R3696" s="77">
        <f t="shared" si="508"/>
        <v>0</v>
      </c>
      <c r="T3696" s="77">
        <v>3685</v>
      </c>
    </row>
    <row r="3697" spans="1:20" s="54" customFormat="1" ht="22.5" outlineLevel="1">
      <c r="A3697" s="29"/>
      <c r="B3697" s="606">
        <v>400</v>
      </c>
      <c r="C3697" s="616">
        <v>471</v>
      </c>
      <c r="D3697" s="109">
        <v>23</v>
      </c>
      <c r="E3697" s="53" t="s">
        <v>920</v>
      </c>
      <c r="F3697" s="173" t="s">
        <v>921</v>
      </c>
      <c r="G3697" s="904">
        <v>1</v>
      </c>
      <c r="H3697" s="32" t="s">
        <v>786</v>
      </c>
      <c r="I3697" s="315"/>
      <c r="J3697" s="159">
        <v>0</v>
      </c>
      <c r="K3697" s="58">
        <v>0</v>
      </c>
      <c r="L3697" s="199">
        <v>0</v>
      </c>
      <c r="M3697" s="200">
        <f t="shared" si="510"/>
        <v>0</v>
      </c>
      <c r="O3697" s="77" t="b">
        <f t="shared" si="505"/>
        <v>0</v>
      </c>
      <c r="P3697" s="77" t="b">
        <f t="shared" si="506"/>
        <v>0</v>
      </c>
      <c r="Q3697" s="77" t="b">
        <f t="shared" si="507"/>
        <v>0</v>
      </c>
      <c r="R3697" s="77">
        <f t="shared" si="508"/>
        <v>0</v>
      </c>
      <c r="T3697" s="77">
        <v>3686</v>
      </c>
    </row>
    <row r="3698" spans="1:20" s="54" customFormat="1" outlineLevel="1">
      <c r="A3698" s="29"/>
      <c r="B3698" s="606">
        <v>400</v>
      </c>
      <c r="C3698" s="616">
        <v>471</v>
      </c>
      <c r="D3698" s="109">
        <v>24</v>
      </c>
      <c r="E3698" s="53" t="s">
        <v>922</v>
      </c>
      <c r="F3698" s="173" t="s">
        <v>923</v>
      </c>
      <c r="G3698" s="904">
        <v>1</v>
      </c>
      <c r="H3698" s="32" t="s">
        <v>786</v>
      </c>
      <c r="I3698" s="315"/>
      <c r="J3698" s="159">
        <v>0</v>
      </c>
      <c r="K3698" s="58">
        <v>0</v>
      </c>
      <c r="L3698" s="199">
        <v>0</v>
      </c>
      <c r="M3698" s="200">
        <f t="shared" si="510"/>
        <v>0</v>
      </c>
      <c r="O3698" s="77" t="b">
        <f t="shared" si="505"/>
        <v>0</v>
      </c>
      <c r="P3698" s="77" t="b">
        <f t="shared" si="506"/>
        <v>0</v>
      </c>
      <c r="Q3698" s="77" t="b">
        <f t="shared" si="507"/>
        <v>0</v>
      </c>
      <c r="R3698" s="77">
        <f t="shared" si="508"/>
        <v>0</v>
      </c>
      <c r="T3698" s="77">
        <v>3687</v>
      </c>
    </row>
    <row r="3699" spans="1:20" s="54" customFormat="1" ht="22.5" outlineLevel="1">
      <c r="A3699" s="29"/>
      <c r="B3699" s="606">
        <v>400</v>
      </c>
      <c r="C3699" s="616">
        <v>471</v>
      </c>
      <c r="D3699" s="109">
        <v>25</v>
      </c>
      <c r="E3699" s="53" t="s">
        <v>924</v>
      </c>
      <c r="F3699" s="173" t="s">
        <v>925</v>
      </c>
      <c r="G3699" s="904">
        <v>1</v>
      </c>
      <c r="H3699" s="32" t="s">
        <v>786</v>
      </c>
      <c r="I3699" s="315"/>
      <c r="J3699" s="159">
        <v>0</v>
      </c>
      <c r="K3699" s="58">
        <v>0</v>
      </c>
      <c r="L3699" s="199">
        <v>0</v>
      </c>
      <c r="M3699" s="200">
        <f t="shared" si="510"/>
        <v>0</v>
      </c>
      <c r="O3699" s="77" t="b">
        <f t="shared" si="505"/>
        <v>0</v>
      </c>
      <c r="P3699" s="77" t="b">
        <f t="shared" si="506"/>
        <v>0</v>
      </c>
      <c r="Q3699" s="77" t="b">
        <f t="shared" si="507"/>
        <v>0</v>
      </c>
      <c r="R3699" s="77">
        <f t="shared" si="508"/>
        <v>0</v>
      </c>
      <c r="T3699" s="77">
        <v>3688</v>
      </c>
    </row>
    <row r="3700" spans="1:20" s="54" customFormat="1" ht="22.5" outlineLevel="1">
      <c r="A3700" s="29"/>
      <c r="B3700" s="606">
        <v>400</v>
      </c>
      <c r="C3700" s="616">
        <v>471</v>
      </c>
      <c r="D3700" s="109">
        <v>26</v>
      </c>
      <c r="E3700" s="53" t="s">
        <v>926</v>
      </c>
      <c r="F3700" s="173" t="s">
        <v>927</v>
      </c>
      <c r="G3700" s="904">
        <v>1</v>
      </c>
      <c r="H3700" s="32" t="s">
        <v>786</v>
      </c>
      <c r="I3700" s="315"/>
      <c r="J3700" s="159">
        <v>0</v>
      </c>
      <c r="K3700" s="58">
        <v>0</v>
      </c>
      <c r="L3700" s="199">
        <v>0</v>
      </c>
      <c r="M3700" s="200">
        <f t="shared" si="510"/>
        <v>0</v>
      </c>
      <c r="O3700" s="77" t="b">
        <f t="shared" si="505"/>
        <v>0</v>
      </c>
      <c r="P3700" s="77" t="b">
        <f t="shared" si="506"/>
        <v>0</v>
      </c>
      <c r="Q3700" s="77" t="b">
        <f t="shared" si="507"/>
        <v>0</v>
      </c>
      <c r="R3700" s="77">
        <f t="shared" si="508"/>
        <v>0</v>
      </c>
      <c r="T3700" s="77">
        <v>3689</v>
      </c>
    </row>
    <row r="3701" spans="1:20" s="54" customFormat="1" outlineLevel="1">
      <c r="A3701" s="29"/>
      <c r="B3701" s="606">
        <v>400</v>
      </c>
      <c r="C3701" s="616">
        <v>471</v>
      </c>
      <c r="D3701" s="109">
        <v>27</v>
      </c>
      <c r="E3701" s="53" t="s">
        <v>928</v>
      </c>
      <c r="F3701" s="173" t="s">
        <v>929</v>
      </c>
      <c r="G3701" s="904">
        <v>1</v>
      </c>
      <c r="H3701" s="32" t="s">
        <v>786</v>
      </c>
      <c r="I3701" s="315"/>
      <c r="J3701" s="159">
        <v>0</v>
      </c>
      <c r="K3701" s="58">
        <v>0</v>
      </c>
      <c r="L3701" s="199">
        <v>0</v>
      </c>
      <c r="M3701" s="200">
        <f t="shared" si="510"/>
        <v>0</v>
      </c>
      <c r="O3701" s="77" t="b">
        <f t="shared" si="505"/>
        <v>0</v>
      </c>
      <c r="P3701" s="77" t="b">
        <f t="shared" si="506"/>
        <v>0</v>
      </c>
      <c r="Q3701" s="77" t="b">
        <f t="shared" si="507"/>
        <v>0</v>
      </c>
      <c r="R3701" s="77">
        <f t="shared" si="508"/>
        <v>0</v>
      </c>
      <c r="T3701" s="77">
        <v>3690</v>
      </c>
    </row>
    <row r="3702" spans="1:20" s="54" customFormat="1" outlineLevel="1">
      <c r="A3702" s="29"/>
      <c r="B3702" s="606">
        <v>400</v>
      </c>
      <c r="C3702" s="616">
        <v>471</v>
      </c>
      <c r="D3702" s="109">
        <v>28</v>
      </c>
      <c r="E3702" s="53" t="s">
        <v>930</v>
      </c>
      <c r="F3702" s="173" t="s">
        <v>931</v>
      </c>
      <c r="G3702" s="904">
        <v>1</v>
      </c>
      <c r="H3702" s="32" t="s">
        <v>786</v>
      </c>
      <c r="I3702" s="315"/>
      <c r="J3702" s="159">
        <v>0</v>
      </c>
      <c r="K3702" s="58">
        <v>0</v>
      </c>
      <c r="L3702" s="199">
        <v>0</v>
      </c>
      <c r="M3702" s="200">
        <f t="shared" si="510"/>
        <v>0</v>
      </c>
      <c r="O3702" s="77" t="b">
        <f t="shared" si="505"/>
        <v>0</v>
      </c>
      <c r="P3702" s="77" t="b">
        <f t="shared" si="506"/>
        <v>0</v>
      </c>
      <c r="Q3702" s="77" t="b">
        <f t="shared" si="507"/>
        <v>0</v>
      </c>
      <c r="R3702" s="77">
        <f t="shared" si="508"/>
        <v>0</v>
      </c>
      <c r="T3702" s="77">
        <v>3691</v>
      </c>
    </row>
    <row r="3703" spans="1:20" s="54" customFormat="1" outlineLevel="1">
      <c r="A3703" s="29"/>
      <c r="B3703" s="606">
        <v>400</v>
      </c>
      <c r="C3703" s="616">
        <v>471</v>
      </c>
      <c r="D3703" s="109">
        <v>29</v>
      </c>
      <c r="E3703" s="53" t="s">
        <v>932</v>
      </c>
      <c r="F3703" s="173" t="s">
        <v>933</v>
      </c>
      <c r="G3703" s="904">
        <v>1</v>
      </c>
      <c r="H3703" s="32" t="s">
        <v>786</v>
      </c>
      <c r="I3703" s="315"/>
      <c r="J3703" s="159">
        <v>0</v>
      </c>
      <c r="K3703" s="58">
        <v>0</v>
      </c>
      <c r="L3703" s="199">
        <v>0</v>
      </c>
      <c r="M3703" s="200">
        <f t="shared" si="510"/>
        <v>0</v>
      </c>
      <c r="O3703" s="77" t="b">
        <f t="shared" si="505"/>
        <v>0</v>
      </c>
      <c r="P3703" s="77" t="b">
        <f t="shared" si="506"/>
        <v>0</v>
      </c>
      <c r="Q3703" s="77" t="b">
        <f t="shared" si="507"/>
        <v>0</v>
      </c>
      <c r="R3703" s="77">
        <f t="shared" si="508"/>
        <v>0</v>
      </c>
      <c r="T3703" s="77">
        <v>3692</v>
      </c>
    </row>
    <row r="3704" spans="1:20" s="54" customFormat="1" ht="22.5" outlineLevel="1">
      <c r="A3704" s="29"/>
      <c r="B3704" s="606">
        <v>400</v>
      </c>
      <c r="C3704" s="616">
        <v>471</v>
      </c>
      <c r="D3704" s="109">
        <v>30</v>
      </c>
      <c r="E3704" s="53" t="s">
        <v>934</v>
      </c>
      <c r="F3704" s="173" t="s">
        <v>935</v>
      </c>
      <c r="G3704" s="904">
        <v>1</v>
      </c>
      <c r="H3704" s="32" t="s">
        <v>786</v>
      </c>
      <c r="I3704" s="315"/>
      <c r="J3704" s="159">
        <v>0</v>
      </c>
      <c r="K3704" s="58">
        <v>0</v>
      </c>
      <c r="L3704" s="199">
        <v>0</v>
      </c>
      <c r="M3704" s="200">
        <f t="shared" si="510"/>
        <v>0</v>
      </c>
      <c r="O3704" s="77" t="b">
        <f t="shared" si="505"/>
        <v>0</v>
      </c>
      <c r="P3704" s="77" t="b">
        <f t="shared" si="506"/>
        <v>0</v>
      </c>
      <c r="Q3704" s="77" t="b">
        <f t="shared" si="507"/>
        <v>0</v>
      </c>
      <c r="R3704" s="77">
        <f t="shared" si="508"/>
        <v>0</v>
      </c>
      <c r="T3704" s="77">
        <v>3693</v>
      </c>
    </row>
    <row r="3705" spans="1:20" s="54" customFormat="1" outlineLevel="1">
      <c r="A3705" s="29"/>
      <c r="B3705" s="606">
        <v>400</v>
      </c>
      <c r="C3705" s="616">
        <v>471</v>
      </c>
      <c r="D3705" s="109">
        <v>31</v>
      </c>
      <c r="E3705" s="53" t="s">
        <v>936</v>
      </c>
      <c r="F3705" s="173" t="s">
        <v>937</v>
      </c>
      <c r="G3705" s="904">
        <v>1</v>
      </c>
      <c r="H3705" s="32" t="s">
        <v>786</v>
      </c>
      <c r="I3705" s="315"/>
      <c r="J3705" s="159">
        <v>0</v>
      </c>
      <c r="K3705" s="58">
        <v>0</v>
      </c>
      <c r="L3705" s="199">
        <v>0</v>
      </c>
      <c r="M3705" s="200">
        <f t="shared" si="510"/>
        <v>0</v>
      </c>
      <c r="O3705" s="77" t="b">
        <f t="shared" si="505"/>
        <v>0</v>
      </c>
      <c r="P3705" s="77" t="b">
        <f t="shared" si="506"/>
        <v>0</v>
      </c>
      <c r="Q3705" s="77" t="b">
        <f t="shared" si="507"/>
        <v>0</v>
      </c>
      <c r="R3705" s="77">
        <f t="shared" si="508"/>
        <v>0</v>
      </c>
      <c r="T3705" s="77">
        <v>3694</v>
      </c>
    </row>
    <row r="3706" spans="1:20" s="54" customFormat="1" outlineLevel="1">
      <c r="A3706" s="29"/>
      <c r="B3706" s="606">
        <v>400</v>
      </c>
      <c r="C3706" s="616">
        <v>471</v>
      </c>
      <c r="D3706" s="109">
        <v>32</v>
      </c>
      <c r="E3706" s="53" t="s">
        <v>938</v>
      </c>
      <c r="F3706" s="173" t="s">
        <v>939</v>
      </c>
      <c r="G3706" s="904">
        <v>1</v>
      </c>
      <c r="H3706" s="32" t="s">
        <v>786</v>
      </c>
      <c r="I3706" s="315"/>
      <c r="J3706" s="159">
        <v>0</v>
      </c>
      <c r="K3706" s="58">
        <v>0</v>
      </c>
      <c r="L3706" s="199">
        <v>0</v>
      </c>
      <c r="M3706" s="200">
        <f t="shared" si="510"/>
        <v>0</v>
      </c>
      <c r="O3706" s="77" t="b">
        <f t="shared" si="505"/>
        <v>0</v>
      </c>
      <c r="P3706" s="77" t="b">
        <f t="shared" si="506"/>
        <v>0</v>
      </c>
      <c r="Q3706" s="77" t="b">
        <f t="shared" si="507"/>
        <v>0</v>
      </c>
      <c r="R3706" s="77">
        <f t="shared" si="508"/>
        <v>0</v>
      </c>
      <c r="T3706" s="77">
        <v>3695</v>
      </c>
    </row>
    <row r="3707" spans="1:20" s="54" customFormat="1" outlineLevel="1">
      <c r="A3707" s="29"/>
      <c r="B3707" s="606">
        <v>400</v>
      </c>
      <c r="C3707" s="616">
        <v>471</v>
      </c>
      <c r="D3707" s="109">
        <v>33</v>
      </c>
      <c r="E3707" s="53" t="s">
        <v>940</v>
      </c>
      <c r="F3707" s="173" t="s">
        <v>941</v>
      </c>
      <c r="G3707" s="904">
        <v>1</v>
      </c>
      <c r="H3707" s="32" t="s">
        <v>786</v>
      </c>
      <c r="I3707" s="315"/>
      <c r="J3707" s="159">
        <v>0</v>
      </c>
      <c r="K3707" s="58">
        <v>0</v>
      </c>
      <c r="L3707" s="199">
        <v>0</v>
      </c>
      <c r="M3707" s="200">
        <f t="shared" si="510"/>
        <v>0</v>
      </c>
      <c r="O3707" s="77" t="b">
        <f t="shared" si="505"/>
        <v>0</v>
      </c>
      <c r="P3707" s="77" t="b">
        <f t="shared" si="506"/>
        <v>0</v>
      </c>
      <c r="Q3707" s="77" t="b">
        <f t="shared" si="507"/>
        <v>0</v>
      </c>
      <c r="R3707" s="77">
        <f t="shared" si="508"/>
        <v>0</v>
      </c>
      <c r="T3707" s="77">
        <v>3696</v>
      </c>
    </row>
    <row r="3708" spans="1:20" s="54" customFormat="1" outlineLevel="1">
      <c r="A3708" s="29"/>
      <c r="B3708" s="606">
        <v>400</v>
      </c>
      <c r="C3708" s="616">
        <v>471</v>
      </c>
      <c r="D3708" s="109">
        <v>34</v>
      </c>
      <c r="E3708" s="53" t="s">
        <v>11</v>
      </c>
      <c r="F3708" s="173" t="s">
        <v>942</v>
      </c>
      <c r="G3708" s="904">
        <v>1</v>
      </c>
      <c r="H3708" s="32" t="s">
        <v>786</v>
      </c>
      <c r="I3708" s="315"/>
      <c r="J3708" s="159">
        <v>0</v>
      </c>
      <c r="K3708" s="58">
        <v>0</v>
      </c>
      <c r="L3708" s="199">
        <v>0</v>
      </c>
      <c r="M3708" s="200">
        <f t="shared" si="510"/>
        <v>0</v>
      </c>
      <c r="O3708" s="77" t="b">
        <f t="shared" si="505"/>
        <v>0</v>
      </c>
      <c r="P3708" s="77" t="b">
        <f t="shared" si="506"/>
        <v>0</v>
      </c>
      <c r="Q3708" s="77" t="b">
        <f t="shared" si="507"/>
        <v>0</v>
      </c>
      <c r="R3708" s="77">
        <f t="shared" si="508"/>
        <v>0</v>
      </c>
      <c r="T3708" s="77">
        <v>3697</v>
      </c>
    </row>
    <row r="3709" spans="1:20" s="54" customFormat="1" ht="22.5" outlineLevel="1">
      <c r="A3709" s="29"/>
      <c r="B3709" s="606">
        <v>400</v>
      </c>
      <c r="C3709" s="616">
        <v>471</v>
      </c>
      <c r="D3709" s="109">
        <v>35</v>
      </c>
      <c r="E3709" s="53" t="s">
        <v>1630</v>
      </c>
      <c r="F3709" s="173" t="s">
        <v>1631</v>
      </c>
      <c r="G3709" s="904">
        <v>1</v>
      </c>
      <c r="H3709" s="32" t="s">
        <v>786</v>
      </c>
      <c r="I3709" s="315"/>
      <c r="J3709" s="159">
        <v>0</v>
      </c>
      <c r="K3709" s="58">
        <v>0</v>
      </c>
      <c r="L3709" s="199">
        <v>0</v>
      </c>
      <c r="M3709" s="200">
        <f t="shared" si="510"/>
        <v>0</v>
      </c>
      <c r="O3709" s="77" t="b">
        <f t="shared" si="505"/>
        <v>0</v>
      </c>
      <c r="P3709" s="77" t="b">
        <f t="shared" si="506"/>
        <v>0</v>
      </c>
      <c r="Q3709" s="77" t="b">
        <f t="shared" si="507"/>
        <v>0</v>
      </c>
      <c r="R3709" s="77">
        <f t="shared" si="508"/>
        <v>0</v>
      </c>
      <c r="T3709" s="77">
        <v>3698</v>
      </c>
    </row>
    <row r="3710" spans="1:20" s="54" customFormat="1" outlineLevel="1">
      <c r="A3710" s="29"/>
      <c r="B3710" s="606">
        <v>400</v>
      </c>
      <c r="C3710" s="616">
        <v>471</v>
      </c>
      <c r="D3710" s="109">
        <v>36</v>
      </c>
      <c r="E3710" s="53" t="s">
        <v>943</v>
      </c>
      <c r="F3710" s="173" t="s">
        <v>944</v>
      </c>
      <c r="G3710" s="904">
        <v>1</v>
      </c>
      <c r="H3710" s="32" t="s">
        <v>786</v>
      </c>
      <c r="I3710" s="315"/>
      <c r="J3710" s="159">
        <v>0</v>
      </c>
      <c r="K3710" s="58">
        <v>0</v>
      </c>
      <c r="L3710" s="199">
        <v>0</v>
      </c>
      <c r="M3710" s="200">
        <f t="shared" si="510"/>
        <v>0</v>
      </c>
      <c r="O3710" s="77" t="b">
        <f t="shared" si="505"/>
        <v>0</v>
      </c>
      <c r="P3710" s="77" t="b">
        <f t="shared" si="506"/>
        <v>0</v>
      </c>
      <c r="Q3710" s="77" t="b">
        <f t="shared" si="507"/>
        <v>0</v>
      </c>
      <c r="R3710" s="77">
        <f t="shared" si="508"/>
        <v>0</v>
      </c>
      <c r="T3710" s="77">
        <v>3699</v>
      </c>
    </row>
    <row r="3711" spans="1:20" s="54" customFormat="1" outlineLevel="1">
      <c r="A3711" s="29"/>
      <c r="B3711" s="606">
        <v>400</v>
      </c>
      <c r="C3711" s="616">
        <v>471</v>
      </c>
      <c r="D3711" s="109">
        <v>37</v>
      </c>
      <c r="E3711" s="53" t="s">
        <v>945</v>
      </c>
      <c r="F3711" s="173" t="s">
        <v>946</v>
      </c>
      <c r="G3711" s="904">
        <v>1</v>
      </c>
      <c r="H3711" s="32" t="s">
        <v>786</v>
      </c>
      <c r="I3711" s="315"/>
      <c r="J3711" s="159">
        <v>0</v>
      </c>
      <c r="K3711" s="58">
        <v>0</v>
      </c>
      <c r="L3711" s="199">
        <v>0</v>
      </c>
      <c r="M3711" s="200">
        <f t="shared" si="510"/>
        <v>0</v>
      </c>
      <c r="O3711" s="77" t="b">
        <f t="shared" si="505"/>
        <v>0</v>
      </c>
      <c r="P3711" s="77" t="b">
        <f t="shared" si="506"/>
        <v>0</v>
      </c>
      <c r="Q3711" s="77" t="b">
        <f t="shared" si="507"/>
        <v>0</v>
      </c>
      <c r="R3711" s="77">
        <f t="shared" si="508"/>
        <v>0</v>
      </c>
      <c r="T3711" s="77">
        <v>3700</v>
      </c>
    </row>
    <row r="3712" spans="1:20" s="54" customFormat="1" ht="22.5" outlineLevel="1">
      <c r="A3712" s="29"/>
      <c r="B3712" s="606">
        <v>400</v>
      </c>
      <c r="C3712" s="616">
        <v>471</v>
      </c>
      <c r="D3712" s="109">
        <v>38</v>
      </c>
      <c r="E3712" s="53" t="s">
        <v>947</v>
      </c>
      <c r="F3712" s="173" t="s">
        <v>948</v>
      </c>
      <c r="G3712" s="904">
        <v>1</v>
      </c>
      <c r="H3712" s="32" t="s">
        <v>786</v>
      </c>
      <c r="I3712" s="315"/>
      <c r="J3712" s="159">
        <v>0</v>
      </c>
      <c r="K3712" s="58">
        <v>0</v>
      </c>
      <c r="L3712" s="199">
        <v>0</v>
      </c>
      <c r="M3712" s="200">
        <f t="shared" si="510"/>
        <v>0</v>
      </c>
      <c r="O3712" s="77" t="b">
        <f t="shared" si="505"/>
        <v>0</v>
      </c>
      <c r="P3712" s="77" t="b">
        <f t="shared" si="506"/>
        <v>0</v>
      </c>
      <c r="Q3712" s="77" t="b">
        <f t="shared" si="507"/>
        <v>0</v>
      </c>
      <c r="R3712" s="77">
        <f t="shared" si="508"/>
        <v>0</v>
      </c>
      <c r="T3712" s="77">
        <v>3701</v>
      </c>
    </row>
    <row r="3713" spans="1:20" s="54" customFormat="1" outlineLevel="1">
      <c r="A3713" s="29"/>
      <c r="B3713" s="606">
        <v>400</v>
      </c>
      <c r="C3713" s="616">
        <v>471</v>
      </c>
      <c r="D3713" s="109">
        <v>39</v>
      </c>
      <c r="E3713" s="53" t="s">
        <v>949</v>
      </c>
      <c r="F3713" s="173" t="s">
        <v>950</v>
      </c>
      <c r="G3713" s="904">
        <v>1</v>
      </c>
      <c r="H3713" s="32" t="s">
        <v>786</v>
      </c>
      <c r="I3713" s="315"/>
      <c r="J3713" s="159">
        <v>0</v>
      </c>
      <c r="K3713" s="58">
        <v>0</v>
      </c>
      <c r="L3713" s="199">
        <v>0</v>
      </c>
      <c r="M3713" s="200">
        <f t="shared" si="510"/>
        <v>0</v>
      </c>
      <c r="O3713" s="77" t="b">
        <f t="shared" si="505"/>
        <v>0</v>
      </c>
      <c r="P3713" s="77" t="b">
        <f t="shared" si="506"/>
        <v>0</v>
      </c>
      <c r="Q3713" s="77" t="b">
        <f t="shared" si="507"/>
        <v>0</v>
      </c>
      <c r="R3713" s="77">
        <f t="shared" si="508"/>
        <v>0</v>
      </c>
      <c r="T3713" s="77">
        <v>3702</v>
      </c>
    </row>
    <row r="3714" spans="1:20" s="54" customFormat="1" ht="22.5" outlineLevel="1">
      <c r="A3714" s="29"/>
      <c r="B3714" s="606">
        <v>400</v>
      </c>
      <c r="C3714" s="616">
        <v>471</v>
      </c>
      <c r="D3714" s="109">
        <v>40</v>
      </c>
      <c r="E3714" s="53" t="s">
        <v>951</v>
      </c>
      <c r="F3714" s="173" t="s">
        <v>952</v>
      </c>
      <c r="G3714" s="904">
        <v>1</v>
      </c>
      <c r="H3714" s="32" t="s">
        <v>786</v>
      </c>
      <c r="I3714" s="315"/>
      <c r="J3714" s="159">
        <v>0</v>
      </c>
      <c r="K3714" s="58">
        <v>0</v>
      </c>
      <c r="L3714" s="199">
        <v>0</v>
      </c>
      <c r="M3714" s="200">
        <f t="shared" si="510"/>
        <v>0</v>
      </c>
      <c r="O3714" s="77" t="b">
        <f t="shared" si="505"/>
        <v>0</v>
      </c>
      <c r="P3714" s="77" t="b">
        <f t="shared" si="506"/>
        <v>0</v>
      </c>
      <c r="Q3714" s="77" t="b">
        <f t="shared" si="507"/>
        <v>0</v>
      </c>
      <c r="R3714" s="77">
        <f t="shared" si="508"/>
        <v>0</v>
      </c>
      <c r="T3714" s="77">
        <v>3703</v>
      </c>
    </row>
    <row r="3715" spans="1:20" s="54" customFormat="1" ht="13.5" outlineLevel="1" thickBot="1">
      <c r="A3715" s="29"/>
      <c r="B3715" s="613"/>
      <c r="C3715" s="617"/>
      <c r="D3715" s="30"/>
      <c r="E3715" s="31"/>
      <c r="F3715" s="31"/>
      <c r="G3715" s="904"/>
      <c r="H3715" s="32"/>
      <c r="I3715" s="315"/>
      <c r="J3715" s="159"/>
      <c r="K3715" s="58"/>
      <c r="L3715" s="199"/>
      <c r="M3715" s="512"/>
      <c r="O3715" s="77" t="b">
        <f t="shared" si="505"/>
        <v>1</v>
      </c>
      <c r="P3715" s="77" t="b">
        <f t="shared" si="506"/>
        <v>1</v>
      </c>
      <c r="Q3715" s="77" t="b">
        <f t="shared" si="507"/>
        <v>1</v>
      </c>
      <c r="R3715" s="77">
        <f t="shared" si="508"/>
        <v>0</v>
      </c>
      <c r="T3715" s="77">
        <v>3704</v>
      </c>
    </row>
    <row r="3716" spans="1:20" s="5" customFormat="1" ht="13.5" outlineLevel="1" thickBot="1">
      <c r="A3716" s="40"/>
      <c r="B3716" s="622">
        <v>400</v>
      </c>
      <c r="C3716" s="623">
        <v>471</v>
      </c>
      <c r="D3716" s="434"/>
      <c r="E3716" s="91" t="s">
        <v>1632</v>
      </c>
      <c r="F3716" s="91" t="s">
        <v>1633</v>
      </c>
      <c r="G3716" s="915"/>
      <c r="H3716" s="294"/>
      <c r="I3716" s="452"/>
      <c r="J3716" s="95"/>
      <c r="K3716" s="95"/>
      <c r="L3716" s="213"/>
      <c r="M3716" s="226">
        <f>SUM(M3651:M3715)</f>
        <v>0</v>
      </c>
      <c r="O3716" s="77" t="b">
        <f t="shared" si="505"/>
        <v>1</v>
      </c>
      <c r="P3716" s="77" t="b">
        <f t="shared" si="506"/>
        <v>1</v>
      </c>
      <c r="Q3716" s="77" t="b">
        <f t="shared" si="507"/>
        <v>0</v>
      </c>
      <c r="R3716" s="77" t="str">
        <f t="shared" si="508"/>
        <v>!!!</v>
      </c>
      <c r="T3716" s="77">
        <v>3705</v>
      </c>
    </row>
    <row r="3717" spans="1:20" s="5" customFormat="1" ht="15.75" outlineLevel="1" thickBot="1">
      <c r="A3717" s="581"/>
      <c r="B3717" s="631">
        <v>400</v>
      </c>
      <c r="C3717" s="629">
        <v>472</v>
      </c>
      <c r="D3717" s="566"/>
      <c r="E3717" s="99" t="s">
        <v>1634</v>
      </c>
      <c r="F3717" s="99" t="s">
        <v>1635</v>
      </c>
      <c r="G3717" s="917"/>
      <c r="H3717" s="100"/>
      <c r="I3717" s="334"/>
      <c r="J3717" s="299"/>
      <c r="K3717" s="101"/>
      <c r="L3717" s="216"/>
      <c r="M3717" s="217"/>
      <c r="O3717" s="77" t="b">
        <f t="shared" si="505"/>
        <v>1</v>
      </c>
      <c r="P3717" s="77" t="b">
        <f t="shared" si="506"/>
        <v>1</v>
      </c>
      <c r="Q3717" s="77" t="b">
        <f t="shared" si="507"/>
        <v>1</v>
      </c>
      <c r="R3717" s="77">
        <f t="shared" si="508"/>
        <v>0</v>
      </c>
      <c r="T3717" s="77">
        <v>3706</v>
      </c>
    </row>
    <row r="3718" spans="1:20" s="5" customFormat="1" outlineLevel="1">
      <c r="A3718" s="29"/>
      <c r="B3718" s="613"/>
      <c r="C3718" s="617"/>
      <c r="D3718" s="30"/>
      <c r="E3718" s="53" t="s">
        <v>696</v>
      </c>
      <c r="F3718" s="173" t="s">
        <v>697</v>
      </c>
      <c r="G3718" s="904"/>
      <c r="H3718" s="32"/>
      <c r="I3718" s="315"/>
      <c r="J3718" s="159"/>
      <c r="K3718" s="58"/>
      <c r="L3718" s="199"/>
      <c r="M3718" s="512"/>
      <c r="O3718" s="77" t="b">
        <f t="shared" si="505"/>
        <v>1</v>
      </c>
      <c r="P3718" s="77" t="b">
        <f t="shared" si="506"/>
        <v>1</v>
      </c>
      <c r="Q3718" s="77" t="b">
        <f t="shared" si="507"/>
        <v>1</v>
      </c>
      <c r="R3718" s="77">
        <f t="shared" si="508"/>
        <v>0</v>
      </c>
      <c r="T3718" s="77">
        <v>3707</v>
      </c>
    </row>
    <row r="3719" spans="1:20" s="5" customFormat="1" ht="36" outlineLevel="1">
      <c r="A3719" s="29"/>
      <c r="B3719" s="613"/>
      <c r="C3719" s="617"/>
      <c r="D3719" s="30"/>
      <c r="E3719" s="53" t="s">
        <v>698</v>
      </c>
      <c r="F3719" s="173" t="s">
        <v>699</v>
      </c>
      <c r="G3719" s="904"/>
      <c r="H3719" s="32"/>
      <c r="I3719" s="315"/>
      <c r="J3719" s="159"/>
      <c r="K3719" s="58"/>
      <c r="L3719" s="199"/>
      <c r="M3719" s="512"/>
      <c r="O3719" s="77" t="b">
        <f t="shared" si="505"/>
        <v>1</v>
      </c>
      <c r="P3719" s="77" t="b">
        <f t="shared" si="506"/>
        <v>1</v>
      </c>
      <c r="Q3719" s="77" t="b">
        <f t="shared" si="507"/>
        <v>1</v>
      </c>
      <c r="R3719" s="77">
        <f t="shared" si="508"/>
        <v>0</v>
      </c>
      <c r="T3719" s="77">
        <v>3708</v>
      </c>
    </row>
    <row r="3720" spans="1:20" s="5" customFormat="1" ht="144" outlineLevel="1">
      <c r="A3720" s="29"/>
      <c r="B3720" s="613"/>
      <c r="C3720" s="617"/>
      <c r="D3720" s="30"/>
      <c r="E3720" s="53" t="s">
        <v>700</v>
      </c>
      <c r="F3720" s="173" t="s">
        <v>701</v>
      </c>
      <c r="G3720" s="904"/>
      <c r="H3720" s="32"/>
      <c r="I3720" s="315"/>
      <c r="J3720" s="159"/>
      <c r="K3720" s="58"/>
      <c r="L3720" s="199"/>
      <c r="M3720" s="512"/>
      <c r="O3720" s="77" t="b">
        <f t="shared" si="505"/>
        <v>1</v>
      </c>
      <c r="P3720" s="77" t="b">
        <f t="shared" si="506"/>
        <v>1</v>
      </c>
      <c r="Q3720" s="77" t="b">
        <f t="shared" si="507"/>
        <v>1</v>
      </c>
      <c r="R3720" s="77">
        <f t="shared" si="508"/>
        <v>0</v>
      </c>
      <c r="T3720" s="77">
        <v>3709</v>
      </c>
    </row>
    <row r="3721" spans="1:20" s="5" customFormat="1" ht="216" outlineLevel="1">
      <c r="A3721" s="29"/>
      <c r="B3721" s="613"/>
      <c r="C3721" s="617"/>
      <c r="D3721" s="30"/>
      <c r="E3721" s="53" t="s">
        <v>702</v>
      </c>
      <c r="F3721" s="173" t="s">
        <v>703</v>
      </c>
      <c r="G3721" s="904"/>
      <c r="H3721" s="32"/>
      <c r="I3721" s="315"/>
      <c r="J3721" s="159"/>
      <c r="K3721" s="58"/>
      <c r="L3721" s="199"/>
      <c r="M3721" s="512"/>
      <c r="O3721" s="77" t="b">
        <f t="shared" si="505"/>
        <v>1</v>
      </c>
      <c r="P3721" s="77" t="b">
        <f t="shared" si="506"/>
        <v>1</v>
      </c>
      <c r="Q3721" s="77" t="b">
        <f t="shared" si="507"/>
        <v>1</v>
      </c>
      <c r="R3721" s="77">
        <f t="shared" si="508"/>
        <v>0</v>
      </c>
      <c r="T3721" s="77">
        <v>3710</v>
      </c>
    </row>
    <row r="3722" spans="1:20" s="5" customFormat="1" ht="22.5" outlineLevel="1">
      <c r="A3722" s="29"/>
      <c r="B3722" s="613"/>
      <c r="C3722" s="617"/>
      <c r="D3722" s="30"/>
      <c r="E3722" s="53" t="s">
        <v>1000</v>
      </c>
      <c r="F3722" s="173" t="s">
        <v>1603</v>
      </c>
      <c r="G3722" s="904"/>
      <c r="H3722" s="32"/>
      <c r="I3722" s="315"/>
      <c r="J3722" s="159"/>
      <c r="K3722" s="58"/>
      <c r="L3722" s="199"/>
      <c r="M3722" s="512"/>
      <c r="O3722" s="77" t="b">
        <f t="shared" si="505"/>
        <v>1</v>
      </c>
      <c r="P3722" s="77" t="b">
        <f t="shared" si="506"/>
        <v>1</v>
      </c>
      <c r="Q3722" s="77" t="b">
        <f t="shared" si="507"/>
        <v>1</v>
      </c>
      <c r="R3722" s="77">
        <f t="shared" si="508"/>
        <v>0</v>
      </c>
      <c r="T3722" s="77">
        <v>3711</v>
      </c>
    </row>
    <row r="3723" spans="1:20" s="5" customFormat="1" ht="45" outlineLevel="1">
      <c r="A3723" s="29"/>
      <c r="B3723" s="613"/>
      <c r="C3723" s="617"/>
      <c r="D3723" s="30"/>
      <c r="E3723" s="53" t="s">
        <v>1002</v>
      </c>
      <c r="F3723" s="173" t="s">
        <v>1604</v>
      </c>
      <c r="G3723" s="904"/>
      <c r="H3723" s="32"/>
      <c r="I3723" s="315"/>
      <c r="J3723" s="159"/>
      <c r="K3723" s="58"/>
      <c r="L3723" s="199"/>
      <c r="M3723" s="512"/>
      <c r="O3723" s="77" t="b">
        <f t="shared" si="505"/>
        <v>1</v>
      </c>
      <c r="P3723" s="77" t="b">
        <f t="shared" si="506"/>
        <v>1</v>
      </c>
      <c r="Q3723" s="77" t="b">
        <f t="shared" si="507"/>
        <v>1</v>
      </c>
      <c r="R3723" s="77">
        <f t="shared" si="508"/>
        <v>0</v>
      </c>
      <c r="T3723" s="77">
        <v>3712</v>
      </c>
    </row>
    <row r="3724" spans="1:20" s="5" customFormat="1" ht="33.75" outlineLevel="1">
      <c r="A3724" s="29"/>
      <c r="B3724" s="613"/>
      <c r="C3724" s="617"/>
      <c r="D3724" s="30"/>
      <c r="E3724" s="53" t="s">
        <v>1022</v>
      </c>
      <c r="F3724" s="173" t="s">
        <v>1605</v>
      </c>
      <c r="G3724" s="904"/>
      <c r="H3724" s="32"/>
      <c r="I3724" s="315"/>
      <c r="J3724" s="159"/>
      <c r="K3724" s="58"/>
      <c r="L3724" s="199"/>
      <c r="M3724" s="512"/>
      <c r="O3724" s="77" t="b">
        <f t="shared" si="505"/>
        <v>1</v>
      </c>
      <c r="P3724" s="77" t="b">
        <f t="shared" si="506"/>
        <v>1</v>
      </c>
      <c r="Q3724" s="77" t="b">
        <f t="shared" si="507"/>
        <v>1</v>
      </c>
      <c r="R3724" s="77">
        <f t="shared" si="508"/>
        <v>0</v>
      </c>
      <c r="T3724" s="77">
        <v>3713</v>
      </c>
    </row>
    <row r="3725" spans="1:20" s="5" customFormat="1" outlineLevel="1">
      <c r="A3725" s="29"/>
      <c r="B3725" s="613"/>
      <c r="C3725" s="617"/>
      <c r="D3725" s="30"/>
      <c r="E3725" s="53" t="s">
        <v>35</v>
      </c>
      <c r="F3725" s="173" t="s">
        <v>705</v>
      </c>
      <c r="G3725" s="904"/>
      <c r="H3725" s="32"/>
      <c r="I3725" s="315"/>
      <c r="J3725" s="159"/>
      <c r="K3725" s="58"/>
      <c r="L3725" s="199"/>
      <c r="M3725" s="512"/>
      <c r="O3725" s="77" t="b">
        <f t="shared" si="505"/>
        <v>1</v>
      </c>
      <c r="P3725" s="77" t="b">
        <f t="shared" si="506"/>
        <v>1</v>
      </c>
      <c r="Q3725" s="77" t="b">
        <f t="shared" si="507"/>
        <v>1</v>
      </c>
      <c r="R3725" s="77">
        <f t="shared" si="508"/>
        <v>0</v>
      </c>
      <c r="T3725" s="77">
        <v>3714</v>
      </c>
    </row>
    <row r="3726" spans="1:20" s="5" customFormat="1" ht="90" outlineLevel="1">
      <c r="A3726" s="29"/>
      <c r="B3726" s="613"/>
      <c r="C3726" s="617"/>
      <c r="D3726" s="30"/>
      <c r="E3726" s="53" t="s">
        <v>828</v>
      </c>
      <c r="F3726" s="173" t="s">
        <v>829</v>
      </c>
      <c r="G3726" s="904"/>
      <c r="H3726" s="32"/>
      <c r="I3726" s="315"/>
      <c r="J3726" s="159"/>
      <c r="K3726" s="58"/>
      <c r="L3726" s="199"/>
      <c r="M3726" s="512"/>
      <c r="O3726" s="77" t="b">
        <f t="shared" si="505"/>
        <v>1</v>
      </c>
      <c r="P3726" s="77" t="b">
        <f t="shared" si="506"/>
        <v>1</v>
      </c>
      <c r="Q3726" s="77" t="b">
        <f t="shared" si="507"/>
        <v>1</v>
      </c>
      <c r="R3726" s="77">
        <f t="shared" si="508"/>
        <v>0</v>
      </c>
      <c r="T3726" s="77">
        <v>3715</v>
      </c>
    </row>
    <row r="3727" spans="1:20" s="5" customFormat="1" ht="60" outlineLevel="1">
      <c r="A3727" s="29"/>
      <c r="B3727" s="613"/>
      <c r="C3727" s="617"/>
      <c r="D3727" s="30"/>
      <c r="E3727" s="53" t="s">
        <v>830</v>
      </c>
      <c r="F3727" s="173" t="s">
        <v>831</v>
      </c>
      <c r="G3727" s="904"/>
      <c r="H3727" s="32"/>
      <c r="I3727" s="315"/>
      <c r="J3727" s="159"/>
      <c r="K3727" s="58"/>
      <c r="L3727" s="199"/>
      <c r="M3727" s="512"/>
      <c r="O3727" s="77" t="b">
        <f t="shared" si="505"/>
        <v>1</v>
      </c>
      <c r="P3727" s="77" t="b">
        <f t="shared" si="506"/>
        <v>1</v>
      </c>
      <c r="Q3727" s="77" t="b">
        <f t="shared" si="507"/>
        <v>1</v>
      </c>
      <c r="R3727" s="77">
        <f t="shared" si="508"/>
        <v>0</v>
      </c>
      <c r="T3727" s="77">
        <v>3716</v>
      </c>
    </row>
    <row r="3728" spans="1:20" s="5" customFormat="1" outlineLevel="1">
      <c r="A3728" s="29"/>
      <c r="B3728" s="613"/>
      <c r="C3728" s="617"/>
      <c r="D3728" s="30"/>
      <c r="E3728" s="53"/>
      <c r="F3728" s="173"/>
      <c r="G3728" s="904"/>
      <c r="H3728" s="32"/>
      <c r="I3728" s="315"/>
      <c r="J3728" s="159"/>
      <c r="K3728" s="58"/>
      <c r="L3728" s="199"/>
      <c r="M3728" s="512"/>
      <c r="O3728" s="77" t="b">
        <f t="shared" si="505"/>
        <v>1</v>
      </c>
      <c r="P3728" s="77" t="b">
        <f t="shared" si="506"/>
        <v>1</v>
      </c>
      <c r="Q3728" s="77" t="b">
        <f t="shared" si="507"/>
        <v>1</v>
      </c>
      <c r="R3728" s="77">
        <f t="shared" si="508"/>
        <v>0</v>
      </c>
      <c r="T3728" s="77">
        <v>3717</v>
      </c>
    </row>
    <row r="3729" spans="1:20" s="5" customFormat="1" outlineLevel="1">
      <c r="A3729" s="29"/>
      <c r="B3729" s="613"/>
      <c r="C3729" s="617"/>
      <c r="D3729" s="30"/>
      <c r="E3729" s="53" t="s">
        <v>1612</v>
      </c>
      <c r="F3729" s="173" t="s">
        <v>1613</v>
      </c>
      <c r="G3729" s="904"/>
      <c r="H3729" s="32"/>
      <c r="I3729" s="315"/>
      <c r="J3729" s="159"/>
      <c r="K3729" s="58"/>
      <c r="L3729" s="199"/>
      <c r="M3729" s="512"/>
      <c r="O3729" s="77" t="b">
        <f t="shared" si="505"/>
        <v>1</v>
      </c>
      <c r="P3729" s="77" t="b">
        <f t="shared" si="506"/>
        <v>1</v>
      </c>
      <c r="Q3729" s="77" t="b">
        <f t="shared" si="507"/>
        <v>1</v>
      </c>
      <c r="R3729" s="77">
        <f t="shared" si="508"/>
        <v>0</v>
      </c>
      <c r="T3729" s="77">
        <v>3718</v>
      </c>
    </row>
    <row r="3730" spans="1:20" s="5" customFormat="1" outlineLevel="1">
      <c r="A3730" s="29"/>
      <c r="B3730" s="606">
        <v>400</v>
      </c>
      <c r="C3730" s="616">
        <v>472</v>
      </c>
      <c r="D3730" s="109">
        <v>41</v>
      </c>
      <c r="E3730" s="53" t="s">
        <v>1636</v>
      </c>
      <c r="F3730" s="173" t="s">
        <v>1636</v>
      </c>
      <c r="G3730" s="904">
        <v>0</v>
      </c>
      <c r="H3730" s="32" t="s">
        <v>12</v>
      </c>
      <c r="I3730" s="315"/>
      <c r="J3730" s="159">
        <v>0</v>
      </c>
      <c r="K3730" s="58">
        <v>0</v>
      </c>
      <c r="L3730" s="199">
        <v>0</v>
      </c>
      <c r="M3730" s="200">
        <f t="shared" ref="M3730:M3739" si="511">L3730*(G3730+I3730)</f>
        <v>0</v>
      </c>
      <c r="O3730" s="77" t="b">
        <f t="shared" si="505"/>
        <v>0</v>
      </c>
      <c r="P3730" s="77" t="b">
        <f t="shared" si="506"/>
        <v>0</v>
      </c>
      <c r="Q3730" s="77" t="b">
        <f t="shared" si="507"/>
        <v>0</v>
      </c>
      <c r="R3730" s="77">
        <f t="shared" si="508"/>
        <v>0</v>
      </c>
      <c r="T3730" s="77">
        <v>3719</v>
      </c>
    </row>
    <row r="3731" spans="1:20" s="5" customFormat="1" outlineLevel="1">
      <c r="A3731" s="29"/>
      <c r="B3731" s="606">
        <v>400</v>
      </c>
      <c r="C3731" s="616">
        <v>472</v>
      </c>
      <c r="D3731" s="109">
        <v>42</v>
      </c>
      <c r="E3731" s="53" t="s">
        <v>1637</v>
      </c>
      <c r="F3731" s="173" t="s">
        <v>1637</v>
      </c>
      <c r="G3731" s="904">
        <v>0</v>
      </c>
      <c r="H3731" s="32" t="s">
        <v>12</v>
      </c>
      <c r="I3731" s="315"/>
      <c r="J3731" s="159">
        <v>0</v>
      </c>
      <c r="K3731" s="58">
        <v>0</v>
      </c>
      <c r="L3731" s="199">
        <v>0</v>
      </c>
      <c r="M3731" s="200">
        <f t="shared" si="511"/>
        <v>0</v>
      </c>
      <c r="O3731" s="77" t="b">
        <f t="shared" ref="O3731:O3794" si="512">ISBLANK(D3731)</f>
        <v>0</v>
      </c>
      <c r="P3731" s="77" t="b">
        <f t="shared" ref="P3731:P3794" si="513">ISBLANK(G3731)</f>
        <v>0</v>
      </c>
      <c r="Q3731" s="77" t="b">
        <f t="shared" ref="Q3731:Q3794" si="514">ISBLANK(M3731)</f>
        <v>0</v>
      </c>
      <c r="R3731" s="77">
        <f t="shared" ref="R3731:R3794" si="515">IF(AND(O3731=P3731,O3731=Q3731),,"!!!")</f>
        <v>0</v>
      </c>
      <c r="T3731" s="77">
        <v>3720</v>
      </c>
    </row>
    <row r="3732" spans="1:20" s="5" customFormat="1" outlineLevel="1">
      <c r="A3732" s="29"/>
      <c r="B3732" s="606">
        <v>400</v>
      </c>
      <c r="C3732" s="616">
        <v>472</v>
      </c>
      <c r="D3732" s="109">
        <v>43</v>
      </c>
      <c r="E3732" s="53" t="s">
        <v>1638</v>
      </c>
      <c r="F3732" s="173" t="s">
        <v>1638</v>
      </c>
      <c r="G3732" s="904">
        <v>1912</v>
      </c>
      <c r="H3732" s="32" t="s">
        <v>12</v>
      </c>
      <c r="I3732" s="315"/>
      <c r="J3732" s="159">
        <v>0</v>
      </c>
      <c r="K3732" s="58">
        <v>0</v>
      </c>
      <c r="L3732" s="199">
        <v>0</v>
      </c>
      <c r="M3732" s="200">
        <f t="shared" si="511"/>
        <v>0</v>
      </c>
      <c r="O3732" s="77" t="b">
        <f t="shared" si="512"/>
        <v>0</v>
      </c>
      <c r="P3732" s="77" t="b">
        <f t="shared" si="513"/>
        <v>0</v>
      </c>
      <c r="Q3732" s="77" t="b">
        <f t="shared" si="514"/>
        <v>0</v>
      </c>
      <c r="R3732" s="77">
        <f t="shared" si="515"/>
        <v>0</v>
      </c>
      <c r="T3732" s="77">
        <v>3721</v>
      </c>
    </row>
    <row r="3733" spans="1:20" s="5" customFormat="1" outlineLevel="1">
      <c r="A3733" s="29"/>
      <c r="B3733" s="606">
        <v>400</v>
      </c>
      <c r="C3733" s="616">
        <v>472</v>
      </c>
      <c r="D3733" s="109">
        <v>44</v>
      </c>
      <c r="E3733" s="53" t="s">
        <v>1639</v>
      </c>
      <c r="F3733" s="173" t="s">
        <v>1639</v>
      </c>
      <c r="G3733" s="904">
        <v>20</v>
      </c>
      <c r="H3733" s="32" t="s">
        <v>12</v>
      </c>
      <c r="I3733" s="315"/>
      <c r="J3733" s="159">
        <v>0</v>
      </c>
      <c r="K3733" s="58">
        <v>0</v>
      </c>
      <c r="L3733" s="199">
        <v>0</v>
      </c>
      <c r="M3733" s="200">
        <f t="shared" si="511"/>
        <v>0</v>
      </c>
      <c r="O3733" s="77" t="b">
        <f t="shared" si="512"/>
        <v>0</v>
      </c>
      <c r="P3733" s="77" t="b">
        <f t="shared" si="513"/>
        <v>0</v>
      </c>
      <c r="Q3733" s="77" t="b">
        <f t="shared" si="514"/>
        <v>0</v>
      </c>
      <c r="R3733" s="77">
        <f t="shared" si="515"/>
        <v>0</v>
      </c>
      <c r="T3733" s="77">
        <v>3722</v>
      </c>
    </row>
    <row r="3734" spans="1:20" s="5" customFormat="1" outlineLevel="1">
      <c r="A3734" s="29"/>
      <c r="B3734" s="606">
        <v>400</v>
      </c>
      <c r="C3734" s="616">
        <v>472</v>
      </c>
      <c r="D3734" s="109">
        <v>45</v>
      </c>
      <c r="E3734" s="53" t="s">
        <v>1242</v>
      </c>
      <c r="F3734" s="173" t="s">
        <v>1242</v>
      </c>
      <c r="G3734" s="904">
        <v>2</v>
      </c>
      <c r="H3734" s="32" t="s">
        <v>12</v>
      </c>
      <c r="I3734" s="315"/>
      <c r="J3734" s="159">
        <v>0</v>
      </c>
      <c r="K3734" s="58">
        <v>0</v>
      </c>
      <c r="L3734" s="199">
        <v>0</v>
      </c>
      <c r="M3734" s="200">
        <f t="shared" si="511"/>
        <v>0</v>
      </c>
      <c r="O3734" s="77" t="b">
        <f t="shared" si="512"/>
        <v>0</v>
      </c>
      <c r="P3734" s="77" t="b">
        <f t="shared" si="513"/>
        <v>0</v>
      </c>
      <c r="Q3734" s="77" t="b">
        <f t="shared" si="514"/>
        <v>0</v>
      </c>
      <c r="R3734" s="77">
        <f t="shared" si="515"/>
        <v>0</v>
      </c>
      <c r="T3734" s="77">
        <v>3723</v>
      </c>
    </row>
    <row r="3735" spans="1:20" s="5" customFormat="1" outlineLevel="1">
      <c r="A3735" s="29"/>
      <c r="B3735" s="606">
        <v>400</v>
      </c>
      <c r="C3735" s="616">
        <v>472</v>
      </c>
      <c r="D3735" s="109">
        <v>46</v>
      </c>
      <c r="E3735" s="53" t="s">
        <v>1243</v>
      </c>
      <c r="F3735" s="173" t="s">
        <v>1243</v>
      </c>
      <c r="G3735" s="904">
        <v>0</v>
      </c>
      <c r="H3735" s="32" t="s">
        <v>12</v>
      </c>
      <c r="I3735" s="315"/>
      <c r="J3735" s="159">
        <v>0</v>
      </c>
      <c r="K3735" s="58">
        <v>0</v>
      </c>
      <c r="L3735" s="199">
        <v>0</v>
      </c>
      <c r="M3735" s="200">
        <f t="shared" si="511"/>
        <v>0</v>
      </c>
      <c r="O3735" s="77" t="b">
        <f t="shared" si="512"/>
        <v>0</v>
      </c>
      <c r="P3735" s="77" t="b">
        <f t="shared" si="513"/>
        <v>0</v>
      </c>
      <c r="Q3735" s="77" t="b">
        <f t="shared" si="514"/>
        <v>0</v>
      </c>
      <c r="R3735" s="77">
        <f t="shared" si="515"/>
        <v>0</v>
      </c>
      <c r="T3735" s="77">
        <v>3724</v>
      </c>
    </row>
    <row r="3736" spans="1:20" s="5" customFormat="1" outlineLevel="1">
      <c r="A3736" s="29"/>
      <c r="B3736" s="606">
        <v>400</v>
      </c>
      <c r="C3736" s="616">
        <v>472</v>
      </c>
      <c r="D3736" s="109">
        <v>47</v>
      </c>
      <c r="E3736" s="53" t="s">
        <v>1640</v>
      </c>
      <c r="F3736" s="173" t="s">
        <v>1640</v>
      </c>
      <c r="G3736" s="904">
        <v>335</v>
      </c>
      <c r="H3736" s="32" t="s">
        <v>12</v>
      </c>
      <c r="I3736" s="315"/>
      <c r="J3736" s="159">
        <v>0</v>
      </c>
      <c r="K3736" s="58">
        <v>0</v>
      </c>
      <c r="L3736" s="199">
        <v>0</v>
      </c>
      <c r="M3736" s="200">
        <f t="shared" si="511"/>
        <v>0</v>
      </c>
      <c r="O3736" s="77" t="b">
        <f t="shared" si="512"/>
        <v>0</v>
      </c>
      <c r="P3736" s="77" t="b">
        <f t="shared" si="513"/>
        <v>0</v>
      </c>
      <c r="Q3736" s="77" t="b">
        <f t="shared" si="514"/>
        <v>0</v>
      </c>
      <c r="R3736" s="77">
        <f t="shared" si="515"/>
        <v>0</v>
      </c>
      <c r="T3736" s="77">
        <v>3725</v>
      </c>
    </row>
    <row r="3737" spans="1:20" s="5" customFormat="1" outlineLevel="1">
      <c r="A3737" s="29"/>
      <c r="B3737" s="606">
        <v>400</v>
      </c>
      <c r="C3737" s="616">
        <v>472</v>
      </c>
      <c r="D3737" s="109">
        <v>48</v>
      </c>
      <c r="E3737" s="53" t="s">
        <v>1641</v>
      </c>
      <c r="F3737" s="173" t="s">
        <v>1641</v>
      </c>
      <c r="G3737" s="904">
        <v>160</v>
      </c>
      <c r="H3737" s="32" t="s">
        <v>12</v>
      </c>
      <c r="I3737" s="315"/>
      <c r="J3737" s="159">
        <v>0</v>
      </c>
      <c r="K3737" s="58">
        <v>0</v>
      </c>
      <c r="L3737" s="199">
        <v>0</v>
      </c>
      <c r="M3737" s="200">
        <f t="shared" si="511"/>
        <v>0</v>
      </c>
      <c r="O3737" s="77" t="b">
        <f t="shared" si="512"/>
        <v>0</v>
      </c>
      <c r="P3737" s="77" t="b">
        <f t="shared" si="513"/>
        <v>0</v>
      </c>
      <c r="Q3737" s="77" t="b">
        <f t="shared" si="514"/>
        <v>0</v>
      </c>
      <c r="R3737" s="77">
        <f t="shared" si="515"/>
        <v>0</v>
      </c>
      <c r="T3737" s="77">
        <v>3726</v>
      </c>
    </row>
    <row r="3738" spans="1:20" s="5" customFormat="1" outlineLevel="1">
      <c r="A3738" s="29"/>
      <c r="B3738" s="606">
        <v>400</v>
      </c>
      <c r="C3738" s="616">
        <v>472</v>
      </c>
      <c r="D3738" s="109">
        <v>49</v>
      </c>
      <c r="E3738" s="53" t="s">
        <v>1642</v>
      </c>
      <c r="F3738" s="173" t="s">
        <v>1642</v>
      </c>
      <c r="G3738" s="904">
        <v>75</v>
      </c>
      <c r="H3738" s="32" t="s">
        <v>12</v>
      </c>
      <c r="I3738" s="315"/>
      <c r="J3738" s="159">
        <v>0</v>
      </c>
      <c r="K3738" s="58">
        <v>0</v>
      </c>
      <c r="L3738" s="199">
        <v>0</v>
      </c>
      <c r="M3738" s="200">
        <f t="shared" si="511"/>
        <v>0</v>
      </c>
      <c r="O3738" s="77" t="b">
        <f t="shared" si="512"/>
        <v>0</v>
      </c>
      <c r="P3738" s="77" t="b">
        <f t="shared" si="513"/>
        <v>0</v>
      </c>
      <c r="Q3738" s="77" t="b">
        <f t="shared" si="514"/>
        <v>0</v>
      </c>
      <c r="R3738" s="77">
        <f t="shared" si="515"/>
        <v>0</v>
      </c>
      <c r="T3738" s="77">
        <v>3727</v>
      </c>
    </row>
    <row r="3739" spans="1:20" s="5" customFormat="1" outlineLevel="1">
      <c r="A3739" s="29"/>
      <c r="B3739" s="606">
        <v>400</v>
      </c>
      <c r="C3739" s="616">
        <v>472</v>
      </c>
      <c r="D3739" s="109">
        <v>50</v>
      </c>
      <c r="E3739" s="53" t="s">
        <v>1614</v>
      </c>
      <c r="F3739" s="173" t="s">
        <v>1614</v>
      </c>
      <c r="G3739" s="904">
        <v>495</v>
      </c>
      <c r="H3739" s="32" t="s">
        <v>12</v>
      </c>
      <c r="I3739" s="315"/>
      <c r="J3739" s="159">
        <v>0</v>
      </c>
      <c r="K3739" s="58">
        <v>0</v>
      </c>
      <c r="L3739" s="199">
        <v>0</v>
      </c>
      <c r="M3739" s="200">
        <f t="shared" si="511"/>
        <v>0</v>
      </c>
      <c r="O3739" s="77" t="b">
        <f t="shared" si="512"/>
        <v>0</v>
      </c>
      <c r="P3739" s="77" t="b">
        <f t="shared" si="513"/>
        <v>0</v>
      </c>
      <c r="Q3739" s="77" t="b">
        <f t="shared" si="514"/>
        <v>0</v>
      </c>
      <c r="R3739" s="77">
        <f t="shared" si="515"/>
        <v>0</v>
      </c>
      <c r="T3739" s="77">
        <v>3728</v>
      </c>
    </row>
    <row r="3740" spans="1:20" s="5" customFormat="1" ht="90" outlineLevel="1">
      <c r="A3740" s="29"/>
      <c r="B3740" s="613"/>
      <c r="C3740" s="617"/>
      <c r="D3740" s="549"/>
      <c r="E3740" s="53" t="s">
        <v>2140</v>
      </c>
      <c r="F3740" s="173" t="s">
        <v>2141</v>
      </c>
      <c r="G3740" s="904"/>
      <c r="H3740" s="32"/>
      <c r="I3740" s="315"/>
      <c r="J3740" s="159"/>
      <c r="K3740" s="58"/>
      <c r="L3740" s="199"/>
      <c r="M3740" s="512"/>
      <c r="O3740" s="77" t="b">
        <f t="shared" si="512"/>
        <v>1</v>
      </c>
      <c r="P3740" s="77" t="b">
        <f t="shared" si="513"/>
        <v>1</v>
      </c>
      <c r="Q3740" s="77" t="b">
        <f t="shared" si="514"/>
        <v>1</v>
      </c>
      <c r="R3740" s="77">
        <f t="shared" si="515"/>
        <v>0</v>
      </c>
      <c r="T3740" s="77">
        <v>3729</v>
      </c>
    </row>
    <row r="3741" spans="1:20" s="5" customFormat="1" ht="60" outlineLevel="1">
      <c r="A3741" s="29"/>
      <c r="B3741" s="613"/>
      <c r="C3741" s="617"/>
      <c r="D3741" s="549"/>
      <c r="E3741" s="53" t="s">
        <v>830</v>
      </c>
      <c r="F3741" s="173" t="s">
        <v>831</v>
      </c>
      <c r="G3741" s="904"/>
      <c r="H3741" s="32"/>
      <c r="I3741" s="315"/>
      <c r="J3741" s="159"/>
      <c r="K3741" s="58"/>
      <c r="L3741" s="199"/>
      <c r="M3741" s="512"/>
      <c r="O3741" s="77" t="b">
        <f t="shared" si="512"/>
        <v>1</v>
      </c>
      <c r="P3741" s="77" t="b">
        <f t="shared" si="513"/>
        <v>1</v>
      </c>
      <c r="Q3741" s="77" t="b">
        <f t="shared" si="514"/>
        <v>1</v>
      </c>
      <c r="R3741" s="77">
        <f t="shared" si="515"/>
        <v>0</v>
      </c>
      <c r="T3741" s="77">
        <v>3730</v>
      </c>
    </row>
    <row r="3742" spans="1:20" s="5" customFormat="1" outlineLevel="1">
      <c r="A3742" s="29"/>
      <c r="B3742" s="606">
        <v>400</v>
      </c>
      <c r="C3742" s="616">
        <v>472</v>
      </c>
      <c r="D3742" s="109">
        <v>51</v>
      </c>
      <c r="E3742" s="53" t="s">
        <v>955</v>
      </c>
      <c r="F3742" s="173" t="s">
        <v>1615</v>
      </c>
      <c r="G3742" s="904">
        <v>572</v>
      </c>
      <c r="H3742" s="32" t="s">
        <v>12</v>
      </c>
      <c r="I3742" s="315"/>
      <c r="J3742" s="159">
        <v>0</v>
      </c>
      <c r="K3742" s="58">
        <v>0</v>
      </c>
      <c r="L3742" s="199">
        <v>0</v>
      </c>
      <c r="M3742" s="200">
        <f>L3742*(G3742+I3742)</f>
        <v>0</v>
      </c>
      <c r="O3742" s="77" t="b">
        <f t="shared" si="512"/>
        <v>0</v>
      </c>
      <c r="P3742" s="77" t="b">
        <f t="shared" si="513"/>
        <v>0</v>
      </c>
      <c r="Q3742" s="77" t="b">
        <f t="shared" si="514"/>
        <v>0</v>
      </c>
      <c r="R3742" s="77">
        <f t="shared" si="515"/>
        <v>0</v>
      </c>
      <c r="T3742" s="77">
        <v>3731</v>
      </c>
    </row>
    <row r="3743" spans="1:20" s="5" customFormat="1" outlineLevel="1">
      <c r="A3743" s="29" t="s">
        <v>5251</v>
      </c>
      <c r="B3743" s="606">
        <v>400</v>
      </c>
      <c r="C3743" s="607">
        <v>472</v>
      </c>
      <c r="D3743" s="109">
        <v>52</v>
      </c>
      <c r="E3743" s="53" t="s">
        <v>807</v>
      </c>
      <c r="F3743" s="53" t="s">
        <v>807</v>
      </c>
      <c r="G3743" s="904">
        <v>99</v>
      </c>
      <c r="H3743" s="32" t="s">
        <v>12</v>
      </c>
      <c r="I3743" s="315"/>
      <c r="J3743" s="159">
        <v>0</v>
      </c>
      <c r="K3743" s="58">
        <v>0</v>
      </c>
      <c r="L3743" s="199">
        <v>0</v>
      </c>
      <c r="M3743" s="200">
        <f>L3743*(G3743+I3743)</f>
        <v>0</v>
      </c>
      <c r="O3743" s="77" t="b">
        <f t="shared" si="512"/>
        <v>0</v>
      </c>
      <c r="P3743" s="77" t="b">
        <f t="shared" si="513"/>
        <v>0</v>
      </c>
      <c r="Q3743" s="77" t="b">
        <f t="shared" si="514"/>
        <v>0</v>
      </c>
      <c r="R3743" s="77">
        <f t="shared" si="515"/>
        <v>0</v>
      </c>
      <c r="T3743" s="77">
        <v>3732</v>
      </c>
    </row>
    <row r="3744" spans="1:20" s="5" customFormat="1" outlineLevel="1">
      <c r="A3744" s="29"/>
      <c r="B3744" s="613"/>
      <c r="C3744" s="617"/>
      <c r="D3744" s="549"/>
      <c r="E3744" s="53" t="s">
        <v>1099</v>
      </c>
      <c r="F3744" s="173" t="s">
        <v>1100</v>
      </c>
      <c r="G3744" s="904"/>
      <c r="H3744" s="32"/>
      <c r="I3744" s="315"/>
      <c r="J3744" s="159"/>
      <c r="K3744" s="58"/>
      <c r="L3744" s="199"/>
      <c r="M3744" s="512"/>
      <c r="O3744" s="77" t="b">
        <f t="shared" si="512"/>
        <v>1</v>
      </c>
      <c r="P3744" s="77" t="b">
        <f t="shared" si="513"/>
        <v>1</v>
      </c>
      <c r="Q3744" s="77" t="b">
        <f t="shared" si="514"/>
        <v>1</v>
      </c>
      <c r="R3744" s="77">
        <f t="shared" si="515"/>
        <v>0</v>
      </c>
      <c r="T3744" s="77">
        <v>3733</v>
      </c>
    </row>
    <row r="3745" spans="1:20" s="5" customFormat="1" ht="56.25" outlineLevel="1">
      <c r="A3745" s="29"/>
      <c r="B3745" s="613"/>
      <c r="C3745" s="617"/>
      <c r="D3745" s="549"/>
      <c r="E3745" s="53" t="s">
        <v>5777</v>
      </c>
      <c r="F3745" s="173" t="s">
        <v>5778</v>
      </c>
      <c r="G3745" s="904"/>
      <c r="H3745" s="32"/>
      <c r="I3745" s="315"/>
      <c r="J3745" s="159"/>
      <c r="K3745" s="58"/>
      <c r="L3745" s="199"/>
      <c r="M3745" s="512"/>
      <c r="O3745" s="77" t="b">
        <f t="shared" si="512"/>
        <v>1</v>
      </c>
      <c r="P3745" s="77" t="b">
        <f t="shared" si="513"/>
        <v>1</v>
      </c>
      <c r="Q3745" s="77" t="b">
        <f t="shared" si="514"/>
        <v>1</v>
      </c>
      <c r="R3745" s="77">
        <f t="shared" si="515"/>
        <v>0</v>
      </c>
      <c r="T3745" s="77">
        <v>3734</v>
      </c>
    </row>
    <row r="3746" spans="1:20" s="5" customFormat="1" outlineLevel="1">
      <c r="A3746" s="29"/>
      <c r="B3746" s="606">
        <v>400</v>
      </c>
      <c r="C3746" s="616">
        <v>472</v>
      </c>
      <c r="D3746" s="109">
        <v>53</v>
      </c>
      <c r="E3746" s="53" t="s">
        <v>739</v>
      </c>
      <c r="F3746" s="173" t="s">
        <v>739</v>
      </c>
      <c r="G3746" s="904">
        <v>7</v>
      </c>
      <c r="H3746" s="32" t="s">
        <v>742</v>
      </c>
      <c r="I3746" s="315"/>
      <c r="J3746" s="159">
        <v>0</v>
      </c>
      <c r="K3746" s="58">
        <v>0</v>
      </c>
      <c r="L3746" s="199">
        <v>0</v>
      </c>
      <c r="M3746" s="200">
        <f t="shared" ref="M3746:M3752" si="516">L3746*(G3746+I3746)</f>
        <v>0</v>
      </c>
      <c r="O3746" s="77" t="b">
        <f t="shared" si="512"/>
        <v>0</v>
      </c>
      <c r="P3746" s="77" t="b">
        <f t="shared" si="513"/>
        <v>0</v>
      </c>
      <c r="Q3746" s="77" t="b">
        <f t="shared" si="514"/>
        <v>0</v>
      </c>
      <c r="R3746" s="77">
        <f t="shared" si="515"/>
        <v>0</v>
      </c>
      <c r="T3746" s="77">
        <v>3735</v>
      </c>
    </row>
    <row r="3747" spans="1:20" s="5" customFormat="1" outlineLevel="1">
      <c r="A3747" s="29"/>
      <c r="B3747" s="606">
        <v>400</v>
      </c>
      <c r="C3747" s="616">
        <v>472</v>
      </c>
      <c r="D3747" s="109">
        <v>54</v>
      </c>
      <c r="E3747" s="53" t="s">
        <v>874</v>
      </c>
      <c r="F3747" s="173" t="s">
        <v>874</v>
      </c>
      <c r="G3747" s="904">
        <v>1</v>
      </c>
      <c r="H3747" s="32" t="s">
        <v>742</v>
      </c>
      <c r="I3747" s="315"/>
      <c r="J3747" s="159">
        <v>0</v>
      </c>
      <c r="K3747" s="58">
        <v>0</v>
      </c>
      <c r="L3747" s="199">
        <v>0</v>
      </c>
      <c r="M3747" s="200">
        <f t="shared" si="516"/>
        <v>0</v>
      </c>
      <c r="O3747" s="77" t="b">
        <f t="shared" si="512"/>
        <v>0</v>
      </c>
      <c r="P3747" s="77" t="b">
        <f t="shared" si="513"/>
        <v>0</v>
      </c>
      <c r="Q3747" s="77" t="b">
        <f t="shared" si="514"/>
        <v>0</v>
      </c>
      <c r="R3747" s="77">
        <f t="shared" si="515"/>
        <v>0</v>
      </c>
      <c r="T3747" s="77">
        <v>3736</v>
      </c>
    </row>
    <row r="3748" spans="1:20" s="5" customFormat="1" outlineLevel="1">
      <c r="A3748" s="29"/>
      <c r="B3748" s="606">
        <v>400</v>
      </c>
      <c r="C3748" s="616">
        <v>472</v>
      </c>
      <c r="D3748" s="109">
        <v>55</v>
      </c>
      <c r="E3748" s="53" t="s">
        <v>875</v>
      </c>
      <c r="F3748" s="173" t="s">
        <v>875</v>
      </c>
      <c r="G3748" s="904">
        <v>5</v>
      </c>
      <c r="H3748" s="32" t="s">
        <v>742</v>
      </c>
      <c r="I3748" s="315"/>
      <c r="J3748" s="159">
        <v>0</v>
      </c>
      <c r="K3748" s="58">
        <v>0</v>
      </c>
      <c r="L3748" s="199">
        <v>0</v>
      </c>
      <c r="M3748" s="200">
        <f t="shared" si="516"/>
        <v>0</v>
      </c>
      <c r="O3748" s="77" t="b">
        <f t="shared" si="512"/>
        <v>0</v>
      </c>
      <c r="P3748" s="77" t="b">
        <f t="shared" si="513"/>
        <v>0</v>
      </c>
      <c r="Q3748" s="77" t="b">
        <f t="shared" si="514"/>
        <v>0</v>
      </c>
      <c r="R3748" s="77">
        <f t="shared" si="515"/>
        <v>0</v>
      </c>
      <c r="T3748" s="77">
        <v>3737</v>
      </c>
    </row>
    <row r="3749" spans="1:20" s="5" customFormat="1" outlineLevel="1">
      <c r="A3749" s="29"/>
      <c r="B3749" s="606">
        <v>400</v>
      </c>
      <c r="C3749" s="616">
        <v>472</v>
      </c>
      <c r="D3749" s="109">
        <v>56</v>
      </c>
      <c r="E3749" s="53" t="s">
        <v>746</v>
      </c>
      <c r="F3749" s="173" t="s">
        <v>746</v>
      </c>
      <c r="G3749" s="904">
        <v>46</v>
      </c>
      <c r="H3749" s="32" t="s">
        <v>742</v>
      </c>
      <c r="I3749" s="315"/>
      <c r="J3749" s="159">
        <v>0</v>
      </c>
      <c r="K3749" s="58">
        <v>0</v>
      </c>
      <c r="L3749" s="199">
        <v>0</v>
      </c>
      <c r="M3749" s="200">
        <f t="shared" si="516"/>
        <v>0</v>
      </c>
      <c r="O3749" s="77" t="b">
        <f t="shared" si="512"/>
        <v>0</v>
      </c>
      <c r="P3749" s="77" t="b">
        <f t="shared" si="513"/>
        <v>0</v>
      </c>
      <c r="Q3749" s="77" t="b">
        <f t="shared" si="514"/>
        <v>0</v>
      </c>
      <c r="R3749" s="77">
        <f t="shared" si="515"/>
        <v>0</v>
      </c>
      <c r="T3749" s="77">
        <v>3738</v>
      </c>
    </row>
    <row r="3750" spans="1:20" s="5" customFormat="1" outlineLevel="1">
      <c r="A3750" s="29"/>
      <c r="B3750" s="606">
        <v>400</v>
      </c>
      <c r="C3750" s="616">
        <v>472</v>
      </c>
      <c r="D3750" s="109">
        <v>57</v>
      </c>
      <c r="E3750" s="53" t="s">
        <v>747</v>
      </c>
      <c r="F3750" s="173" t="s">
        <v>747</v>
      </c>
      <c r="G3750" s="904">
        <v>0</v>
      </c>
      <c r="H3750" s="32" t="s">
        <v>742</v>
      </c>
      <c r="I3750" s="315"/>
      <c r="J3750" s="159">
        <v>0</v>
      </c>
      <c r="K3750" s="58">
        <v>0</v>
      </c>
      <c r="L3750" s="199">
        <v>0</v>
      </c>
      <c r="M3750" s="200">
        <f t="shared" si="516"/>
        <v>0</v>
      </c>
      <c r="O3750" s="77" t="b">
        <f t="shared" si="512"/>
        <v>0</v>
      </c>
      <c r="P3750" s="77" t="b">
        <f t="shared" si="513"/>
        <v>0</v>
      </c>
      <c r="Q3750" s="77" t="b">
        <f t="shared" si="514"/>
        <v>0</v>
      </c>
      <c r="R3750" s="77">
        <f t="shared" si="515"/>
        <v>0</v>
      </c>
      <c r="T3750" s="77">
        <v>3739</v>
      </c>
    </row>
    <row r="3751" spans="1:20" s="5" customFormat="1" outlineLevel="1">
      <c r="A3751" s="29"/>
      <c r="B3751" s="606">
        <v>400</v>
      </c>
      <c r="C3751" s="616">
        <v>472</v>
      </c>
      <c r="D3751" s="109">
        <v>58</v>
      </c>
      <c r="E3751" s="53" t="s">
        <v>955</v>
      </c>
      <c r="F3751" s="173" t="s">
        <v>955</v>
      </c>
      <c r="G3751" s="904">
        <v>39</v>
      </c>
      <c r="H3751" s="32" t="s">
        <v>742</v>
      </c>
      <c r="I3751" s="315"/>
      <c r="J3751" s="159">
        <v>0</v>
      </c>
      <c r="K3751" s="58">
        <v>0</v>
      </c>
      <c r="L3751" s="199">
        <v>0</v>
      </c>
      <c r="M3751" s="200">
        <f t="shared" si="516"/>
        <v>0</v>
      </c>
      <c r="O3751" s="77" t="b">
        <f t="shared" si="512"/>
        <v>0</v>
      </c>
      <c r="P3751" s="77" t="b">
        <f t="shared" si="513"/>
        <v>0</v>
      </c>
      <c r="Q3751" s="77" t="b">
        <f t="shared" si="514"/>
        <v>0</v>
      </c>
      <c r="R3751" s="77">
        <f t="shared" si="515"/>
        <v>0</v>
      </c>
      <c r="T3751" s="77">
        <v>3740</v>
      </c>
    </row>
    <row r="3752" spans="1:20" s="5" customFormat="1" outlineLevel="1">
      <c r="A3752" s="29" t="s">
        <v>5251</v>
      </c>
      <c r="B3752" s="606">
        <v>400</v>
      </c>
      <c r="C3752" s="607">
        <v>472</v>
      </c>
      <c r="D3752" s="109">
        <v>59</v>
      </c>
      <c r="E3752" s="53" t="s">
        <v>807</v>
      </c>
      <c r="F3752" s="53" t="s">
        <v>807</v>
      </c>
      <c r="G3752" s="904">
        <v>2</v>
      </c>
      <c r="H3752" s="32" t="s">
        <v>742</v>
      </c>
      <c r="I3752" s="315"/>
      <c r="J3752" s="159">
        <v>0</v>
      </c>
      <c r="K3752" s="58">
        <v>0</v>
      </c>
      <c r="L3752" s="199">
        <v>0</v>
      </c>
      <c r="M3752" s="200">
        <f t="shared" si="516"/>
        <v>0</v>
      </c>
      <c r="O3752" s="77" t="b">
        <f t="shared" si="512"/>
        <v>0</v>
      </c>
      <c r="P3752" s="77" t="b">
        <f t="shared" si="513"/>
        <v>0</v>
      </c>
      <c r="Q3752" s="77" t="b">
        <f t="shared" si="514"/>
        <v>0</v>
      </c>
      <c r="R3752" s="77">
        <f t="shared" si="515"/>
        <v>0</v>
      </c>
      <c r="T3752" s="77">
        <v>3741</v>
      </c>
    </row>
    <row r="3753" spans="1:20" s="5" customFormat="1" ht="45" outlineLevel="1">
      <c r="A3753" s="29"/>
      <c r="B3753" s="613"/>
      <c r="C3753" s="616"/>
      <c r="D3753" s="549"/>
      <c r="E3753" s="53" t="s">
        <v>1643</v>
      </c>
      <c r="F3753" s="173" t="s">
        <v>1644</v>
      </c>
      <c r="G3753" s="904"/>
      <c r="H3753" s="32"/>
      <c r="I3753" s="315"/>
      <c r="J3753" s="159"/>
      <c r="K3753" s="58"/>
      <c r="L3753" s="199"/>
      <c r="M3753" s="512"/>
      <c r="O3753" s="77" t="b">
        <f t="shared" si="512"/>
        <v>1</v>
      </c>
      <c r="P3753" s="77" t="b">
        <f t="shared" si="513"/>
        <v>1</v>
      </c>
      <c r="Q3753" s="77" t="b">
        <f t="shared" si="514"/>
        <v>1</v>
      </c>
      <c r="R3753" s="77">
        <f t="shared" si="515"/>
        <v>0</v>
      </c>
      <c r="T3753" s="77">
        <v>3742</v>
      </c>
    </row>
    <row r="3754" spans="1:20" s="5" customFormat="1" outlineLevel="1">
      <c r="A3754" s="29"/>
      <c r="B3754" s="606">
        <v>400</v>
      </c>
      <c r="C3754" s="616">
        <v>472</v>
      </c>
      <c r="D3754" s="109">
        <v>60</v>
      </c>
      <c r="E3754" s="53" t="s">
        <v>876</v>
      </c>
      <c r="F3754" s="173" t="s">
        <v>876</v>
      </c>
      <c r="G3754" s="904">
        <v>193</v>
      </c>
      <c r="H3754" s="32" t="s">
        <v>742</v>
      </c>
      <c r="I3754" s="315"/>
      <c r="J3754" s="159">
        <v>0</v>
      </c>
      <c r="K3754" s="58">
        <v>0</v>
      </c>
      <c r="L3754" s="199">
        <v>0</v>
      </c>
      <c r="M3754" s="200">
        <f t="shared" ref="M3754:M3763" si="517">L3754*(G3754+I3754)</f>
        <v>0</v>
      </c>
      <c r="O3754" s="77" t="b">
        <f t="shared" si="512"/>
        <v>0</v>
      </c>
      <c r="P3754" s="77" t="b">
        <f t="shared" si="513"/>
        <v>0</v>
      </c>
      <c r="Q3754" s="77" t="b">
        <f t="shared" si="514"/>
        <v>0</v>
      </c>
      <c r="R3754" s="77">
        <f t="shared" si="515"/>
        <v>0</v>
      </c>
      <c r="T3754" s="77">
        <v>3743</v>
      </c>
    </row>
    <row r="3755" spans="1:20" s="5" customFormat="1" outlineLevel="1">
      <c r="A3755" s="29"/>
      <c r="B3755" s="606">
        <v>400</v>
      </c>
      <c r="C3755" s="616">
        <v>472</v>
      </c>
      <c r="D3755" s="109">
        <v>61</v>
      </c>
      <c r="E3755" s="53" t="s">
        <v>737</v>
      </c>
      <c r="F3755" s="173" t="s">
        <v>737</v>
      </c>
      <c r="G3755" s="904">
        <v>3</v>
      </c>
      <c r="H3755" s="32" t="s">
        <v>742</v>
      </c>
      <c r="I3755" s="315"/>
      <c r="J3755" s="159">
        <v>0</v>
      </c>
      <c r="K3755" s="58">
        <v>0</v>
      </c>
      <c r="L3755" s="199">
        <v>0</v>
      </c>
      <c r="M3755" s="200">
        <f t="shared" si="517"/>
        <v>0</v>
      </c>
      <c r="O3755" s="77" t="b">
        <f t="shared" si="512"/>
        <v>0</v>
      </c>
      <c r="P3755" s="77" t="b">
        <f t="shared" si="513"/>
        <v>0</v>
      </c>
      <c r="Q3755" s="77" t="b">
        <f t="shared" si="514"/>
        <v>0</v>
      </c>
      <c r="R3755" s="77">
        <f t="shared" si="515"/>
        <v>0</v>
      </c>
      <c r="T3755" s="77">
        <v>3744</v>
      </c>
    </row>
    <row r="3756" spans="1:20" s="5" customFormat="1" ht="90" outlineLevel="1">
      <c r="A3756" s="29"/>
      <c r="B3756" s="606">
        <v>400</v>
      </c>
      <c r="C3756" s="616">
        <v>472</v>
      </c>
      <c r="D3756" s="109">
        <v>62</v>
      </c>
      <c r="E3756" s="53" t="s">
        <v>5728</v>
      </c>
      <c r="F3756" s="173" t="s">
        <v>5729</v>
      </c>
      <c r="G3756" s="904">
        <v>98</v>
      </c>
      <c r="H3756" s="32" t="s">
        <v>742</v>
      </c>
      <c r="I3756" s="315"/>
      <c r="J3756" s="159">
        <v>0</v>
      </c>
      <c r="K3756" s="58">
        <v>0</v>
      </c>
      <c r="L3756" s="199">
        <v>0</v>
      </c>
      <c r="M3756" s="200">
        <f t="shared" si="517"/>
        <v>0</v>
      </c>
      <c r="O3756" s="77" t="b">
        <f t="shared" si="512"/>
        <v>0</v>
      </c>
      <c r="P3756" s="77" t="b">
        <f t="shared" si="513"/>
        <v>0</v>
      </c>
      <c r="Q3756" s="77" t="b">
        <f t="shared" si="514"/>
        <v>0</v>
      </c>
      <c r="R3756" s="77">
        <f t="shared" si="515"/>
        <v>0</v>
      </c>
      <c r="T3756" s="77">
        <v>3745</v>
      </c>
    </row>
    <row r="3757" spans="1:20" s="5" customFormat="1" ht="146.25" outlineLevel="1">
      <c r="A3757" s="29"/>
      <c r="B3757" s="606">
        <v>400</v>
      </c>
      <c r="C3757" s="616">
        <v>472</v>
      </c>
      <c r="D3757" s="109">
        <v>63</v>
      </c>
      <c r="E3757" s="31" t="s">
        <v>5740</v>
      </c>
      <c r="F3757" s="31" t="s">
        <v>5739</v>
      </c>
      <c r="G3757" s="904">
        <v>1</v>
      </c>
      <c r="H3757" s="32" t="s">
        <v>742</v>
      </c>
      <c r="I3757" s="315"/>
      <c r="J3757" s="159">
        <v>0</v>
      </c>
      <c r="K3757" s="58">
        <v>0</v>
      </c>
      <c r="L3757" s="199">
        <v>0</v>
      </c>
      <c r="M3757" s="200">
        <f t="shared" si="517"/>
        <v>0</v>
      </c>
      <c r="O3757" s="77" t="b">
        <f t="shared" si="512"/>
        <v>0</v>
      </c>
      <c r="P3757" s="77" t="b">
        <f t="shared" si="513"/>
        <v>0</v>
      </c>
      <c r="Q3757" s="77" t="b">
        <f t="shared" si="514"/>
        <v>0</v>
      </c>
      <c r="R3757" s="77">
        <f t="shared" si="515"/>
        <v>0</v>
      </c>
      <c r="T3757" s="77">
        <v>3746</v>
      </c>
    </row>
    <row r="3758" spans="1:20" s="5" customFormat="1" ht="33.75" outlineLevel="1">
      <c r="A3758" s="29"/>
      <c r="B3758" s="606">
        <v>400</v>
      </c>
      <c r="C3758" s="616">
        <v>472</v>
      </c>
      <c r="D3758" s="109">
        <v>64</v>
      </c>
      <c r="E3758" s="53" t="s">
        <v>1645</v>
      </c>
      <c r="F3758" s="173" t="s">
        <v>1646</v>
      </c>
      <c r="G3758" s="904">
        <v>1</v>
      </c>
      <c r="H3758" s="32" t="s">
        <v>742</v>
      </c>
      <c r="I3758" s="315"/>
      <c r="J3758" s="159">
        <v>0</v>
      </c>
      <c r="K3758" s="58">
        <v>0</v>
      </c>
      <c r="L3758" s="199">
        <v>0</v>
      </c>
      <c r="M3758" s="200">
        <f t="shared" si="517"/>
        <v>0</v>
      </c>
      <c r="O3758" s="77" t="b">
        <f t="shared" si="512"/>
        <v>0</v>
      </c>
      <c r="P3758" s="77" t="b">
        <f t="shared" si="513"/>
        <v>0</v>
      </c>
      <c r="Q3758" s="77" t="b">
        <f t="shared" si="514"/>
        <v>0</v>
      </c>
      <c r="R3758" s="77">
        <f t="shared" si="515"/>
        <v>0</v>
      </c>
      <c r="T3758" s="77">
        <v>3747</v>
      </c>
    </row>
    <row r="3759" spans="1:20" s="5" customFormat="1" ht="33.75" outlineLevel="1">
      <c r="A3759" s="29"/>
      <c r="B3759" s="606">
        <v>400</v>
      </c>
      <c r="C3759" s="616">
        <v>472</v>
      </c>
      <c r="D3759" s="109">
        <v>65</v>
      </c>
      <c r="E3759" s="53" t="s">
        <v>1647</v>
      </c>
      <c r="F3759" s="173" t="s">
        <v>1648</v>
      </c>
      <c r="G3759" s="904">
        <v>1</v>
      </c>
      <c r="H3759" s="32" t="s">
        <v>742</v>
      </c>
      <c r="I3759" s="315"/>
      <c r="J3759" s="159">
        <v>0</v>
      </c>
      <c r="K3759" s="58">
        <v>0</v>
      </c>
      <c r="L3759" s="199">
        <v>0</v>
      </c>
      <c r="M3759" s="200">
        <f t="shared" si="517"/>
        <v>0</v>
      </c>
      <c r="O3759" s="77" t="b">
        <f t="shared" si="512"/>
        <v>0</v>
      </c>
      <c r="P3759" s="77" t="b">
        <f t="shared" si="513"/>
        <v>0</v>
      </c>
      <c r="Q3759" s="77" t="b">
        <f t="shared" si="514"/>
        <v>0</v>
      </c>
      <c r="R3759" s="77">
        <f t="shared" si="515"/>
        <v>0</v>
      </c>
      <c r="T3759" s="77">
        <v>3748</v>
      </c>
    </row>
    <row r="3760" spans="1:20" s="5" customFormat="1" ht="33.75" outlineLevel="1">
      <c r="A3760" s="29"/>
      <c r="B3760" s="606">
        <v>400</v>
      </c>
      <c r="C3760" s="616">
        <v>472</v>
      </c>
      <c r="D3760" s="109">
        <v>66</v>
      </c>
      <c r="E3760" s="53" t="s">
        <v>1649</v>
      </c>
      <c r="F3760" s="173" t="s">
        <v>1650</v>
      </c>
      <c r="G3760" s="904">
        <v>1</v>
      </c>
      <c r="H3760" s="32" t="s">
        <v>742</v>
      </c>
      <c r="I3760" s="315"/>
      <c r="J3760" s="159">
        <v>0</v>
      </c>
      <c r="K3760" s="58">
        <v>0</v>
      </c>
      <c r="L3760" s="199">
        <v>0</v>
      </c>
      <c r="M3760" s="200">
        <f t="shared" si="517"/>
        <v>0</v>
      </c>
      <c r="O3760" s="77" t="b">
        <f t="shared" si="512"/>
        <v>0</v>
      </c>
      <c r="P3760" s="77" t="b">
        <f t="shared" si="513"/>
        <v>0</v>
      </c>
      <c r="Q3760" s="77" t="b">
        <f t="shared" si="514"/>
        <v>0</v>
      </c>
      <c r="R3760" s="77">
        <f t="shared" si="515"/>
        <v>0</v>
      </c>
      <c r="T3760" s="77">
        <v>3749</v>
      </c>
    </row>
    <row r="3761" spans="1:20" s="5" customFormat="1" ht="56.25" outlineLevel="1">
      <c r="A3761" s="29"/>
      <c r="B3761" s="606">
        <v>400</v>
      </c>
      <c r="C3761" s="616">
        <v>472</v>
      </c>
      <c r="D3761" s="109">
        <v>67</v>
      </c>
      <c r="E3761" s="53" t="s">
        <v>1620</v>
      </c>
      <c r="F3761" s="173" t="s">
        <v>1621</v>
      </c>
      <c r="G3761" s="904">
        <v>25</v>
      </c>
      <c r="H3761" s="32" t="s">
        <v>786</v>
      </c>
      <c r="I3761" s="315"/>
      <c r="J3761" s="159">
        <v>0</v>
      </c>
      <c r="K3761" s="58">
        <v>0</v>
      </c>
      <c r="L3761" s="199">
        <v>0</v>
      </c>
      <c r="M3761" s="200">
        <f t="shared" si="517"/>
        <v>0</v>
      </c>
      <c r="O3761" s="77" t="b">
        <f t="shared" si="512"/>
        <v>0</v>
      </c>
      <c r="P3761" s="77" t="b">
        <f t="shared" si="513"/>
        <v>0</v>
      </c>
      <c r="Q3761" s="77" t="b">
        <f t="shared" si="514"/>
        <v>0</v>
      </c>
      <c r="R3761" s="77">
        <f t="shared" si="515"/>
        <v>0</v>
      </c>
      <c r="T3761" s="77">
        <v>3750</v>
      </c>
    </row>
    <row r="3762" spans="1:20" s="5" customFormat="1" ht="33.75" outlineLevel="1">
      <c r="A3762" s="29"/>
      <c r="B3762" s="606">
        <v>400</v>
      </c>
      <c r="C3762" s="616">
        <v>472</v>
      </c>
      <c r="D3762" s="109">
        <v>68</v>
      </c>
      <c r="E3762" s="53" t="s">
        <v>1622</v>
      </c>
      <c r="F3762" s="173" t="s">
        <v>1623</v>
      </c>
      <c r="G3762" s="904">
        <v>1</v>
      </c>
      <c r="H3762" s="32" t="s">
        <v>786</v>
      </c>
      <c r="I3762" s="315"/>
      <c r="J3762" s="159">
        <v>0</v>
      </c>
      <c r="K3762" s="58">
        <v>0</v>
      </c>
      <c r="L3762" s="199">
        <v>0</v>
      </c>
      <c r="M3762" s="200">
        <f t="shared" si="517"/>
        <v>0</v>
      </c>
      <c r="O3762" s="77" t="b">
        <f t="shared" si="512"/>
        <v>0</v>
      </c>
      <c r="P3762" s="77" t="b">
        <f t="shared" si="513"/>
        <v>0</v>
      </c>
      <c r="Q3762" s="77" t="b">
        <f t="shared" si="514"/>
        <v>0</v>
      </c>
      <c r="R3762" s="77">
        <f t="shared" si="515"/>
        <v>0</v>
      </c>
      <c r="T3762" s="77">
        <v>3751</v>
      </c>
    </row>
    <row r="3763" spans="1:20" s="138" customFormat="1" ht="123.75" outlineLevel="1">
      <c r="A3763" s="29"/>
      <c r="B3763" s="606">
        <v>400</v>
      </c>
      <c r="C3763" s="616">
        <v>472</v>
      </c>
      <c r="D3763" s="109">
        <v>69</v>
      </c>
      <c r="E3763" s="53" t="s">
        <v>1276</v>
      </c>
      <c r="F3763" s="173" t="s">
        <v>915</v>
      </c>
      <c r="G3763" s="904">
        <v>13895</v>
      </c>
      <c r="H3763" s="32" t="s">
        <v>286</v>
      </c>
      <c r="I3763" s="315"/>
      <c r="J3763" s="159">
        <v>0</v>
      </c>
      <c r="K3763" s="58">
        <v>0</v>
      </c>
      <c r="L3763" s="199">
        <v>0</v>
      </c>
      <c r="M3763" s="200">
        <f t="shared" si="517"/>
        <v>0</v>
      </c>
      <c r="O3763" s="77" t="b">
        <f t="shared" si="512"/>
        <v>0</v>
      </c>
      <c r="P3763" s="77" t="b">
        <f t="shared" si="513"/>
        <v>0</v>
      </c>
      <c r="Q3763" s="77" t="b">
        <f t="shared" si="514"/>
        <v>0</v>
      </c>
      <c r="R3763" s="77">
        <f t="shared" si="515"/>
        <v>0</v>
      </c>
      <c r="T3763" s="77">
        <v>3752</v>
      </c>
    </row>
    <row r="3764" spans="1:20" s="5" customFormat="1" ht="22.5" outlineLevel="1">
      <c r="A3764" s="29"/>
      <c r="B3764" s="613"/>
      <c r="C3764" s="616"/>
      <c r="D3764" s="109"/>
      <c r="E3764" s="175" t="s">
        <v>1628</v>
      </c>
      <c r="F3764" s="176" t="s">
        <v>1629</v>
      </c>
      <c r="G3764" s="904"/>
      <c r="H3764" s="32"/>
      <c r="I3764" s="315"/>
      <c r="J3764" s="159"/>
      <c r="K3764" s="58"/>
      <c r="L3764" s="199"/>
      <c r="M3764" s="512"/>
      <c r="O3764" s="77" t="b">
        <f t="shared" si="512"/>
        <v>1</v>
      </c>
      <c r="P3764" s="77" t="b">
        <f t="shared" si="513"/>
        <v>1</v>
      </c>
      <c r="Q3764" s="77" t="b">
        <f t="shared" si="514"/>
        <v>1</v>
      </c>
      <c r="R3764" s="77">
        <f t="shared" si="515"/>
        <v>0</v>
      </c>
      <c r="T3764" s="77">
        <v>3753</v>
      </c>
    </row>
    <row r="3765" spans="1:20" s="5" customFormat="1" outlineLevel="1">
      <c r="A3765" s="29"/>
      <c r="B3765" s="606">
        <v>400</v>
      </c>
      <c r="C3765" s="616">
        <v>472</v>
      </c>
      <c r="D3765" s="109">
        <v>70</v>
      </c>
      <c r="E3765" s="53" t="s">
        <v>918</v>
      </c>
      <c r="F3765" s="173" t="s">
        <v>919</v>
      </c>
      <c r="G3765" s="904">
        <v>1</v>
      </c>
      <c r="H3765" s="32" t="s">
        <v>786</v>
      </c>
      <c r="I3765" s="315"/>
      <c r="J3765" s="159">
        <v>0</v>
      </c>
      <c r="K3765" s="58">
        <v>0</v>
      </c>
      <c r="L3765" s="199">
        <v>0</v>
      </c>
      <c r="M3765" s="200">
        <f t="shared" ref="M3765:M3783" si="518">L3765*(G3765+I3765)</f>
        <v>0</v>
      </c>
      <c r="O3765" s="77" t="b">
        <f t="shared" si="512"/>
        <v>0</v>
      </c>
      <c r="P3765" s="77" t="b">
        <f t="shared" si="513"/>
        <v>0</v>
      </c>
      <c r="Q3765" s="77" t="b">
        <f t="shared" si="514"/>
        <v>0</v>
      </c>
      <c r="R3765" s="77">
        <f t="shared" si="515"/>
        <v>0</v>
      </c>
      <c r="T3765" s="77">
        <v>3754</v>
      </c>
    </row>
    <row r="3766" spans="1:20" s="5" customFormat="1" ht="22.5" outlineLevel="1">
      <c r="A3766" s="29"/>
      <c r="B3766" s="606">
        <v>400</v>
      </c>
      <c r="C3766" s="616">
        <v>472</v>
      </c>
      <c r="D3766" s="109">
        <v>71</v>
      </c>
      <c r="E3766" s="53" t="s">
        <v>920</v>
      </c>
      <c r="F3766" s="173" t="s">
        <v>921</v>
      </c>
      <c r="G3766" s="904">
        <v>1</v>
      </c>
      <c r="H3766" s="32" t="s">
        <v>786</v>
      </c>
      <c r="I3766" s="315"/>
      <c r="J3766" s="159">
        <v>0</v>
      </c>
      <c r="K3766" s="58">
        <v>0</v>
      </c>
      <c r="L3766" s="199">
        <v>0</v>
      </c>
      <c r="M3766" s="200">
        <f t="shared" si="518"/>
        <v>0</v>
      </c>
      <c r="O3766" s="77" t="b">
        <f t="shared" si="512"/>
        <v>0</v>
      </c>
      <c r="P3766" s="77" t="b">
        <f t="shared" si="513"/>
        <v>0</v>
      </c>
      <c r="Q3766" s="77" t="b">
        <f t="shared" si="514"/>
        <v>0</v>
      </c>
      <c r="R3766" s="77">
        <f t="shared" si="515"/>
        <v>0</v>
      </c>
      <c r="T3766" s="77">
        <v>3755</v>
      </c>
    </row>
    <row r="3767" spans="1:20" s="5" customFormat="1" outlineLevel="1">
      <c r="A3767" s="29"/>
      <c r="B3767" s="606">
        <v>400</v>
      </c>
      <c r="C3767" s="616">
        <v>472</v>
      </c>
      <c r="D3767" s="109">
        <v>72</v>
      </c>
      <c r="E3767" s="53" t="s">
        <v>922</v>
      </c>
      <c r="F3767" s="173" t="s">
        <v>923</v>
      </c>
      <c r="G3767" s="904">
        <v>1</v>
      </c>
      <c r="H3767" s="32" t="s">
        <v>786</v>
      </c>
      <c r="I3767" s="315"/>
      <c r="J3767" s="159">
        <v>0</v>
      </c>
      <c r="K3767" s="58">
        <v>0</v>
      </c>
      <c r="L3767" s="199">
        <v>0</v>
      </c>
      <c r="M3767" s="200">
        <f t="shared" si="518"/>
        <v>0</v>
      </c>
      <c r="O3767" s="77" t="b">
        <f t="shared" si="512"/>
        <v>0</v>
      </c>
      <c r="P3767" s="77" t="b">
        <f t="shared" si="513"/>
        <v>0</v>
      </c>
      <c r="Q3767" s="77" t="b">
        <f t="shared" si="514"/>
        <v>0</v>
      </c>
      <c r="R3767" s="77">
        <f t="shared" si="515"/>
        <v>0</v>
      </c>
      <c r="T3767" s="77">
        <v>3756</v>
      </c>
    </row>
    <row r="3768" spans="1:20" s="5" customFormat="1" ht="22.5" outlineLevel="1">
      <c r="A3768" s="29"/>
      <c r="B3768" s="606">
        <v>400</v>
      </c>
      <c r="C3768" s="616">
        <v>472</v>
      </c>
      <c r="D3768" s="109">
        <v>73</v>
      </c>
      <c r="E3768" s="53" t="s">
        <v>924</v>
      </c>
      <c r="F3768" s="173" t="s">
        <v>925</v>
      </c>
      <c r="G3768" s="904">
        <v>1</v>
      </c>
      <c r="H3768" s="32" t="s">
        <v>786</v>
      </c>
      <c r="I3768" s="315"/>
      <c r="J3768" s="159">
        <v>0</v>
      </c>
      <c r="K3768" s="58">
        <v>0</v>
      </c>
      <c r="L3768" s="199">
        <v>0</v>
      </c>
      <c r="M3768" s="200">
        <f t="shared" si="518"/>
        <v>0</v>
      </c>
      <c r="O3768" s="77" t="b">
        <f t="shared" si="512"/>
        <v>0</v>
      </c>
      <c r="P3768" s="77" t="b">
        <f t="shared" si="513"/>
        <v>0</v>
      </c>
      <c r="Q3768" s="77" t="b">
        <f t="shared" si="514"/>
        <v>0</v>
      </c>
      <c r="R3768" s="77">
        <f t="shared" si="515"/>
        <v>0</v>
      </c>
      <c r="T3768" s="77">
        <v>3757</v>
      </c>
    </row>
    <row r="3769" spans="1:20" s="5" customFormat="1" ht="22.5" outlineLevel="1">
      <c r="A3769" s="29"/>
      <c r="B3769" s="606">
        <v>400</v>
      </c>
      <c r="C3769" s="616">
        <v>472</v>
      </c>
      <c r="D3769" s="109">
        <v>74</v>
      </c>
      <c r="E3769" s="53" t="s">
        <v>926</v>
      </c>
      <c r="F3769" s="173" t="s">
        <v>927</v>
      </c>
      <c r="G3769" s="904">
        <v>1</v>
      </c>
      <c r="H3769" s="32" t="s">
        <v>786</v>
      </c>
      <c r="I3769" s="315"/>
      <c r="J3769" s="159">
        <v>0</v>
      </c>
      <c r="K3769" s="58">
        <v>0</v>
      </c>
      <c r="L3769" s="199">
        <v>0</v>
      </c>
      <c r="M3769" s="200">
        <f t="shared" si="518"/>
        <v>0</v>
      </c>
      <c r="O3769" s="77" t="b">
        <f t="shared" si="512"/>
        <v>0</v>
      </c>
      <c r="P3769" s="77" t="b">
        <f t="shared" si="513"/>
        <v>0</v>
      </c>
      <c r="Q3769" s="77" t="b">
        <f t="shared" si="514"/>
        <v>0</v>
      </c>
      <c r="R3769" s="77">
        <f t="shared" si="515"/>
        <v>0</v>
      </c>
      <c r="T3769" s="77">
        <v>3758</v>
      </c>
    </row>
    <row r="3770" spans="1:20" s="5" customFormat="1" outlineLevel="1">
      <c r="A3770" s="29"/>
      <c r="B3770" s="606">
        <v>400</v>
      </c>
      <c r="C3770" s="616">
        <v>472</v>
      </c>
      <c r="D3770" s="109">
        <v>75</v>
      </c>
      <c r="E3770" s="53" t="s">
        <v>928</v>
      </c>
      <c r="F3770" s="173" t="s">
        <v>929</v>
      </c>
      <c r="G3770" s="904">
        <v>1</v>
      </c>
      <c r="H3770" s="32" t="s">
        <v>786</v>
      </c>
      <c r="I3770" s="315"/>
      <c r="J3770" s="159">
        <v>0</v>
      </c>
      <c r="K3770" s="58">
        <v>0</v>
      </c>
      <c r="L3770" s="199">
        <v>0</v>
      </c>
      <c r="M3770" s="200">
        <f t="shared" si="518"/>
        <v>0</v>
      </c>
      <c r="O3770" s="77" t="b">
        <f t="shared" si="512"/>
        <v>0</v>
      </c>
      <c r="P3770" s="77" t="b">
        <f t="shared" si="513"/>
        <v>0</v>
      </c>
      <c r="Q3770" s="77" t="b">
        <f t="shared" si="514"/>
        <v>0</v>
      </c>
      <c r="R3770" s="77">
        <f t="shared" si="515"/>
        <v>0</v>
      </c>
      <c r="T3770" s="77">
        <v>3759</v>
      </c>
    </row>
    <row r="3771" spans="1:20" s="5" customFormat="1" outlineLevel="1">
      <c r="A3771" s="29"/>
      <c r="B3771" s="606">
        <v>400</v>
      </c>
      <c r="C3771" s="616">
        <v>472</v>
      </c>
      <c r="D3771" s="109">
        <v>76</v>
      </c>
      <c r="E3771" s="53" t="s">
        <v>930</v>
      </c>
      <c r="F3771" s="173" t="s">
        <v>931</v>
      </c>
      <c r="G3771" s="904">
        <v>1</v>
      </c>
      <c r="H3771" s="32" t="s">
        <v>786</v>
      </c>
      <c r="I3771" s="315"/>
      <c r="J3771" s="159">
        <v>0</v>
      </c>
      <c r="K3771" s="58">
        <v>0</v>
      </c>
      <c r="L3771" s="199">
        <v>0</v>
      </c>
      <c r="M3771" s="200">
        <f t="shared" si="518"/>
        <v>0</v>
      </c>
      <c r="O3771" s="77" t="b">
        <f t="shared" si="512"/>
        <v>0</v>
      </c>
      <c r="P3771" s="77" t="b">
        <f t="shared" si="513"/>
        <v>0</v>
      </c>
      <c r="Q3771" s="77" t="b">
        <f t="shared" si="514"/>
        <v>0</v>
      </c>
      <c r="R3771" s="77">
        <f t="shared" si="515"/>
        <v>0</v>
      </c>
      <c r="T3771" s="77">
        <v>3760</v>
      </c>
    </row>
    <row r="3772" spans="1:20" s="5" customFormat="1" outlineLevel="1">
      <c r="A3772" s="29"/>
      <c r="B3772" s="606">
        <v>400</v>
      </c>
      <c r="C3772" s="616">
        <v>472</v>
      </c>
      <c r="D3772" s="109">
        <v>77</v>
      </c>
      <c r="E3772" s="53" t="s">
        <v>932</v>
      </c>
      <c r="F3772" s="173" t="s">
        <v>933</v>
      </c>
      <c r="G3772" s="904">
        <v>1</v>
      </c>
      <c r="H3772" s="32" t="s">
        <v>786</v>
      </c>
      <c r="I3772" s="315"/>
      <c r="J3772" s="159">
        <v>0</v>
      </c>
      <c r="K3772" s="58">
        <v>0</v>
      </c>
      <c r="L3772" s="199">
        <v>0</v>
      </c>
      <c r="M3772" s="200">
        <f t="shared" si="518"/>
        <v>0</v>
      </c>
      <c r="O3772" s="77" t="b">
        <f t="shared" si="512"/>
        <v>0</v>
      </c>
      <c r="P3772" s="77" t="b">
        <f t="shared" si="513"/>
        <v>0</v>
      </c>
      <c r="Q3772" s="77" t="b">
        <f t="shared" si="514"/>
        <v>0</v>
      </c>
      <c r="R3772" s="77">
        <f t="shared" si="515"/>
        <v>0</v>
      </c>
      <c r="T3772" s="77">
        <v>3761</v>
      </c>
    </row>
    <row r="3773" spans="1:20" s="5" customFormat="1" ht="22.5" outlineLevel="1">
      <c r="A3773" s="29"/>
      <c r="B3773" s="606">
        <v>400</v>
      </c>
      <c r="C3773" s="616">
        <v>472</v>
      </c>
      <c r="D3773" s="109">
        <v>78</v>
      </c>
      <c r="E3773" s="53" t="s">
        <v>934</v>
      </c>
      <c r="F3773" s="173" t="s">
        <v>935</v>
      </c>
      <c r="G3773" s="904">
        <v>1</v>
      </c>
      <c r="H3773" s="32" t="s">
        <v>786</v>
      </c>
      <c r="I3773" s="315"/>
      <c r="J3773" s="159">
        <v>0</v>
      </c>
      <c r="K3773" s="58">
        <v>0</v>
      </c>
      <c r="L3773" s="199">
        <v>0</v>
      </c>
      <c r="M3773" s="200">
        <f t="shared" si="518"/>
        <v>0</v>
      </c>
      <c r="O3773" s="77" t="b">
        <f t="shared" si="512"/>
        <v>0</v>
      </c>
      <c r="P3773" s="77" t="b">
        <f t="shared" si="513"/>
        <v>0</v>
      </c>
      <c r="Q3773" s="77" t="b">
        <f t="shared" si="514"/>
        <v>0</v>
      </c>
      <c r="R3773" s="77">
        <f t="shared" si="515"/>
        <v>0</v>
      </c>
      <c r="T3773" s="77">
        <v>3762</v>
      </c>
    </row>
    <row r="3774" spans="1:20" s="5" customFormat="1" outlineLevel="1">
      <c r="A3774" s="29"/>
      <c r="B3774" s="606">
        <v>400</v>
      </c>
      <c r="C3774" s="616">
        <v>472</v>
      </c>
      <c r="D3774" s="109">
        <v>79</v>
      </c>
      <c r="E3774" s="53" t="s">
        <v>936</v>
      </c>
      <c r="F3774" s="173" t="s">
        <v>937</v>
      </c>
      <c r="G3774" s="904">
        <v>1</v>
      </c>
      <c r="H3774" s="32" t="s">
        <v>786</v>
      </c>
      <c r="I3774" s="315"/>
      <c r="J3774" s="159">
        <v>0</v>
      </c>
      <c r="K3774" s="58">
        <v>0</v>
      </c>
      <c r="L3774" s="199">
        <v>0</v>
      </c>
      <c r="M3774" s="200">
        <f t="shared" si="518"/>
        <v>0</v>
      </c>
      <c r="O3774" s="77" t="b">
        <f t="shared" si="512"/>
        <v>0</v>
      </c>
      <c r="P3774" s="77" t="b">
        <f t="shared" si="513"/>
        <v>0</v>
      </c>
      <c r="Q3774" s="77" t="b">
        <f t="shared" si="514"/>
        <v>0</v>
      </c>
      <c r="R3774" s="77">
        <f t="shared" si="515"/>
        <v>0</v>
      </c>
      <c r="T3774" s="77">
        <v>3763</v>
      </c>
    </row>
    <row r="3775" spans="1:20" s="5" customFormat="1" outlineLevel="1">
      <c r="A3775" s="29"/>
      <c r="B3775" s="606">
        <v>400</v>
      </c>
      <c r="C3775" s="616">
        <v>472</v>
      </c>
      <c r="D3775" s="109">
        <v>80</v>
      </c>
      <c r="E3775" s="53" t="s">
        <v>938</v>
      </c>
      <c r="F3775" s="173" t="s">
        <v>939</v>
      </c>
      <c r="G3775" s="904">
        <v>1</v>
      </c>
      <c r="H3775" s="32" t="s">
        <v>786</v>
      </c>
      <c r="I3775" s="315"/>
      <c r="J3775" s="159">
        <v>0</v>
      </c>
      <c r="K3775" s="58">
        <v>0</v>
      </c>
      <c r="L3775" s="199">
        <v>0</v>
      </c>
      <c r="M3775" s="200">
        <f t="shared" si="518"/>
        <v>0</v>
      </c>
      <c r="O3775" s="77" t="b">
        <f t="shared" si="512"/>
        <v>0</v>
      </c>
      <c r="P3775" s="77" t="b">
        <f t="shared" si="513"/>
        <v>0</v>
      </c>
      <c r="Q3775" s="77" t="b">
        <f t="shared" si="514"/>
        <v>0</v>
      </c>
      <c r="R3775" s="77">
        <f t="shared" si="515"/>
        <v>0</v>
      </c>
      <c r="T3775" s="77">
        <v>3764</v>
      </c>
    </row>
    <row r="3776" spans="1:20" s="5" customFormat="1" outlineLevel="1">
      <c r="A3776" s="29"/>
      <c r="B3776" s="606">
        <v>400</v>
      </c>
      <c r="C3776" s="616">
        <v>472</v>
      </c>
      <c r="D3776" s="109">
        <v>81</v>
      </c>
      <c r="E3776" s="53" t="s">
        <v>940</v>
      </c>
      <c r="F3776" s="173" t="s">
        <v>941</v>
      </c>
      <c r="G3776" s="904">
        <v>1</v>
      </c>
      <c r="H3776" s="32" t="s">
        <v>786</v>
      </c>
      <c r="I3776" s="315"/>
      <c r="J3776" s="159">
        <v>0</v>
      </c>
      <c r="K3776" s="58">
        <v>0</v>
      </c>
      <c r="L3776" s="199">
        <v>0</v>
      </c>
      <c r="M3776" s="200">
        <f t="shared" si="518"/>
        <v>0</v>
      </c>
      <c r="O3776" s="77" t="b">
        <f t="shared" si="512"/>
        <v>0</v>
      </c>
      <c r="P3776" s="77" t="b">
        <f t="shared" si="513"/>
        <v>0</v>
      </c>
      <c r="Q3776" s="77" t="b">
        <f t="shared" si="514"/>
        <v>0</v>
      </c>
      <c r="R3776" s="77">
        <f t="shared" si="515"/>
        <v>0</v>
      </c>
      <c r="T3776" s="77">
        <v>3765</v>
      </c>
    </row>
    <row r="3777" spans="1:20" s="5" customFormat="1" outlineLevel="1">
      <c r="A3777" s="29"/>
      <c r="B3777" s="606">
        <v>400</v>
      </c>
      <c r="C3777" s="616">
        <v>472</v>
      </c>
      <c r="D3777" s="109">
        <v>82</v>
      </c>
      <c r="E3777" s="53" t="s">
        <v>11</v>
      </c>
      <c r="F3777" s="173" t="s">
        <v>942</v>
      </c>
      <c r="G3777" s="904">
        <v>1</v>
      </c>
      <c r="H3777" s="32" t="s">
        <v>786</v>
      </c>
      <c r="I3777" s="315"/>
      <c r="J3777" s="159">
        <v>0</v>
      </c>
      <c r="K3777" s="58">
        <v>0</v>
      </c>
      <c r="L3777" s="199">
        <v>0</v>
      </c>
      <c r="M3777" s="200">
        <f t="shared" si="518"/>
        <v>0</v>
      </c>
      <c r="O3777" s="77" t="b">
        <f t="shared" si="512"/>
        <v>0</v>
      </c>
      <c r="P3777" s="77" t="b">
        <f t="shared" si="513"/>
        <v>0</v>
      </c>
      <c r="Q3777" s="77" t="b">
        <f t="shared" si="514"/>
        <v>0</v>
      </c>
      <c r="R3777" s="77">
        <f t="shared" si="515"/>
        <v>0</v>
      </c>
      <c r="T3777" s="77">
        <v>3766</v>
      </c>
    </row>
    <row r="3778" spans="1:20" s="5" customFormat="1" ht="22.5" outlineLevel="1">
      <c r="A3778" s="29"/>
      <c r="B3778" s="606">
        <v>400</v>
      </c>
      <c r="C3778" s="616">
        <v>472</v>
      </c>
      <c r="D3778" s="109">
        <v>83</v>
      </c>
      <c r="E3778" s="53" t="s">
        <v>1630</v>
      </c>
      <c r="F3778" s="173" t="s">
        <v>1631</v>
      </c>
      <c r="G3778" s="904">
        <v>1</v>
      </c>
      <c r="H3778" s="32" t="s">
        <v>786</v>
      </c>
      <c r="I3778" s="315"/>
      <c r="J3778" s="159">
        <v>0</v>
      </c>
      <c r="K3778" s="58">
        <v>0</v>
      </c>
      <c r="L3778" s="199">
        <v>0</v>
      </c>
      <c r="M3778" s="200">
        <f t="shared" si="518"/>
        <v>0</v>
      </c>
      <c r="O3778" s="77" t="b">
        <f t="shared" si="512"/>
        <v>0</v>
      </c>
      <c r="P3778" s="77" t="b">
        <f t="shared" si="513"/>
        <v>0</v>
      </c>
      <c r="Q3778" s="77" t="b">
        <f t="shared" si="514"/>
        <v>0</v>
      </c>
      <c r="R3778" s="77">
        <f t="shared" si="515"/>
        <v>0</v>
      </c>
      <c r="T3778" s="77">
        <v>3767</v>
      </c>
    </row>
    <row r="3779" spans="1:20" s="5" customFormat="1" outlineLevel="1">
      <c r="A3779" s="29"/>
      <c r="B3779" s="606">
        <v>400</v>
      </c>
      <c r="C3779" s="616">
        <v>472</v>
      </c>
      <c r="D3779" s="109">
        <v>84</v>
      </c>
      <c r="E3779" s="53" t="s">
        <v>943</v>
      </c>
      <c r="F3779" s="173" t="s">
        <v>944</v>
      </c>
      <c r="G3779" s="904">
        <v>1</v>
      </c>
      <c r="H3779" s="32" t="s">
        <v>786</v>
      </c>
      <c r="I3779" s="315"/>
      <c r="J3779" s="159">
        <v>0</v>
      </c>
      <c r="K3779" s="58">
        <v>0</v>
      </c>
      <c r="L3779" s="199">
        <v>0</v>
      </c>
      <c r="M3779" s="200">
        <f t="shared" si="518"/>
        <v>0</v>
      </c>
      <c r="O3779" s="77" t="b">
        <f t="shared" si="512"/>
        <v>0</v>
      </c>
      <c r="P3779" s="77" t="b">
        <f t="shared" si="513"/>
        <v>0</v>
      </c>
      <c r="Q3779" s="77" t="b">
        <f t="shared" si="514"/>
        <v>0</v>
      </c>
      <c r="R3779" s="77">
        <f t="shared" si="515"/>
        <v>0</v>
      </c>
      <c r="T3779" s="77">
        <v>3768</v>
      </c>
    </row>
    <row r="3780" spans="1:20" s="5" customFormat="1" outlineLevel="1">
      <c r="A3780" s="29"/>
      <c r="B3780" s="606">
        <v>400</v>
      </c>
      <c r="C3780" s="616">
        <v>472</v>
      </c>
      <c r="D3780" s="109">
        <v>85</v>
      </c>
      <c r="E3780" s="53" t="s">
        <v>945</v>
      </c>
      <c r="F3780" s="173" t="s">
        <v>946</v>
      </c>
      <c r="G3780" s="904">
        <v>1</v>
      </c>
      <c r="H3780" s="32" t="s">
        <v>786</v>
      </c>
      <c r="I3780" s="315"/>
      <c r="J3780" s="159">
        <v>0</v>
      </c>
      <c r="K3780" s="58">
        <v>0</v>
      </c>
      <c r="L3780" s="199">
        <v>0</v>
      </c>
      <c r="M3780" s="200">
        <f t="shared" si="518"/>
        <v>0</v>
      </c>
      <c r="O3780" s="77" t="b">
        <f t="shared" si="512"/>
        <v>0</v>
      </c>
      <c r="P3780" s="77" t="b">
        <f t="shared" si="513"/>
        <v>0</v>
      </c>
      <c r="Q3780" s="77" t="b">
        <f t="shared" si="514"/>
        <v>0</v>
      </c>
      <c r="R3780" s="77">
        <f t="shared" si="515"/>
        <v>0</v>
      </c>
      <c r="T3780" s="77">
        <v>3769</v>
      </c>
    </row>
    <row r="3781" spans="1:20" s="5" customFormat="1" ht="22.5" outlineLevel="1">
      <c r="A3781" s="29"/>
      <c r="B3781" s="606">
        <v>400</v>
      </c>
      <c r="C3781" s="616">
        <v>472</v>
      </c>
      <c r="D3781" s="109">
        <v>86</v>
      </c>
      <c r="E3781" s="53" t="s">
        <v>947</v>
      </c>
      <c r="F3781" s="173" t="s">
        <v>948</v>
      </c>
      <c r="G3781" s="904">
        <v>1</v>
      </c>
      <c r="H3781" s="32" t="s">
        <v>786</v>
      </c>
      <c r="I3781" s="315"/>
      <c r="J3781" s="159">
        <v>0</v>
      </c>
      <c r="K3781" s="58">
        <v>0</v>
      </c>
      <c r="L3781" s="199">
        <v>0</v>
      </c>
      <c r="M3781" s="200">
        <f t="shared" si="518"/>
        <v>0</v>
      </c>
      <c r="O3781" s="77" t="b">
        <f t="shared" si="512"/>
        <v>0</v>
      </c>
      <c r="P3781" s="77" t="b">
        <f t="shared" si="513"/>
        <v>0</v>
      </c>
      <c r="Q3781" s="77" t="b">
        <f t="shared" si="514"/>
        <v>0</v>
      </c>
      <c r="R3781" s="77">
        <f t="shared" si="515"/>
        <v>0</v>
      </c>
      <c r="T3781" s="77">
        <v>3770</v>
      </c>
    </row>
    <row r="3782" spans="1:20" s="5" customFormat="1" outlineLevel="1">
      <c r="A3782" s="29"/>
      <c r="B3782" s="606">
        <v>400</v>
      </c>
      <c r="C3782" s="616">
        <v>472</v>
      </c>
      <c r="D3782" s="109">
        <v>87</v>
      </c>
      <c r="E3782" s="53" t="s">
        <v>949</v>
      </c>
      <c r="F3782" s="173" t="s">
        <v>950</v>
      </c>
      <c r="G3782" s="904">
        <v>1</v>
      </c>
      <c r="H3782" s="32" t="s">
        <v>786</v>
      </c>
      <c r="I3782" s="315"/>
      <c r="J3782" s="159">
        <v>0</v>
      </c>
      <c r="K3782" s="58">
        <v>0</v>
      </c>
      <c r="L3782" s="199">
        <v>0</v>
      </c>
      <c r="M3782" s="200">
        <f t="shared" si="518"/>
        <v>0</v>
      </c>
      <c r="O3782" s="77" t="b">
        <f t="shared" si="512"/>
        <v>0</v>
      </c>
      <c r="P3782" s="77" t="b">
        <f t="shared" si="513"/>
        <v>0</v>
      </c>
      <c r="Q3782" s="77" t="b">
        <f t="shared" si="514"/>
        <v>0</v>
      </c>
      <c r="R3782" s="77">
        <f t="shared" si="515"/>
        <v>0</v>
      </c>
      <c r="T3782" s="77">
        <v>3771</v>
      </c>
    </row>
    <row r="3783" spans="1:20" s="5" customFormat="1" ht="23.25" outlineLevel="1" thickBot="1">
      <c r="A3783" s="29"/>
      <c r="B3783" s="606">
        <v>400</v>
      </c>
      <c r="C3783" s="616">
        <v>472</v>
      </c>
      <c r="D3783" s="109">
        <v>88</v>
      </c>
      <c r="E3783" s="53" t="s">
        <v>951</v>
      </c>
      <c r="F3783" s="173" t="s">
        <v>952</v>
      </c>
      <c r="G3783" s="904">
        <v>1</v>
      </c>
      <c r="H3783" s="32" t="s">
        <v>786</v>
      </c>
      <c r="I3783" s="315"/>
      <c r="J3783" s="159">
        <v>0</v>
      </c>
      <c r="K3783" s="58">
        <v>0</v>
      </c>
      <c r="L3783" s="199">
        <v>0</v>
      </c>
      <c r="M3783" s="200">
        <f t="shared" si="518"/>
        <v>0</v>
      </c>
      <c r="O3783" s="77" t="b">
        <f t="shared" si="512"/>
        <v>0</v>
      </c>
      <c r="P3783" s="77" t="b">
        <f t="shared" si="513"/>
        <v>0</v>
      </c>
      <c r="Q3783" s="77" t="b">
        <f t="shared" si="514"/>
        <v>0</v>
      </c>
      <c r="R3783" s="77">
        <f t="shared" si="515"/>
        <v>0</v>
      </c>
      <c r="T3783" s="77">
        <v>3772</v>
      </c>
    </row>
    <row r="3784" spans="1:20" s="5" customFormat="1" ht="13.5" outlineLevel="1" thickBot="1">
      <c r="A3784" s="40"/>
      <c r="B3784" s="622">
        <v>400</v>
      </c>
      <c r="C3784" s="623">
        <v>472</v>
      </c>
      <c r="D3784" s="434"/>
      <c r="E3784" s="91" t="s">
        <v>1651</v>
      </c>
      <c r="F3784" s="91" t="s">
        <v>1652</v>
      </c>
      <c r="G3784" s="915"/>
      <c r="H3784" s="294"/>
      <c r="I3784" s="452"/>
      <c r="J3784" s="95"/>
      <c r="K3784" s="95"/>
      <c r="L3784" s="213"/>
      <c r="M3784" s="226">
        <f>SUM(M3718:M3783)</f>
        <v>0</v>
      </c>
      <c r="O3784" s="77" t="b">
        <f t="shared" si="512"/>
        <v>1</v>
      </c>
      <c r="P3784" s="77" t="b">
        <f t="shared" si="513"/>
        <v>1</v>
      </c>
      <c r="Q3784" s="77" t="b">
        <f t="shared" si="514"/>
        <v>0</v>
      </c>
      <c r="R3784" s="77" t="str">
        <f t="shared" si="515"/>
        <v>!!!</v>
      </c>
      <c r="T3784" s="77">
        <v>3773</v>
      </c>
    </row>
    <row r="3785" spans="1:20" s="5" customFormat="1" ht="15.75" outlineLevel="1" thickBot="1">
      <c r="A3785" s="581"/>
      <c r="B3785" s="631">
        <v>400</v>
      </c>
      <c r="C3785" s="629">
        <v>473</v>
      </c>
      <c r="D3785" s="566"/>
      <c r="E3785" s="99" t="s">
        <v>23</v>
      </c>
      <c r="F3785" s="99" t="s">
        <v>197</v>
      </c>
      <c r="G3785" s="917"/>
      <c r="H3785" s="100"/>
      <c r="I3785" s="334"/>
      <c r="J3785" s="299"/>
      <c r="K3785" s="101"/>
      <c r="L3785" s="216"/>
      <c r="M3785" s="217"/>
      <c r="O3785" s="77" t="b">
        <f t="shared" si="512"/>
        <v>1</v>
      </c>
      <c r="P3785" s="77" t="b">
        <f t="shared" si="513"/>
        <v>1</v>
      </c>
      <c r="Q3785" s="77" t="b">
        <f t="shared" si="514"/>
        <v>1</v>
      </c>
      <c r="R3785" s="77">
        <f t="shared" si="515"/>
        <v>0</v>
      </c>
      <c r="T3785" s="77">
        <v>3774</v>
      </c>
    </row>
    <row r="3786" spans="1:20" s="5" customFormat="1" outlineLevel="1">
      <c r="A3786" s="170"/>
      <c r="B3786" s="618"/>
      <c r="C3786" s="640"/>
      <c r="D3786" s="146"/>
      <c r="E3786" s="276"/>
      <c r="F3786" s="276"/>
      <c r="G3786" s="904"/>
      <c r="H3786" s="32"/>
      <c r="I3786" s="315"/>
      <c r="J3786" s="159"/>
      <c r="K3786" s="58"/>
      <c r="L3786" s="199"/>
      <c r="M3786" s="200"/>
      <c r="O3786" s="77" t="b">
        <f t="shared" si="512"/>
        <v>1</v>
      </c>
      <c r="P3786" s="77" t="b">
        <f t="shared" si="513"/>
        <v>1</v>
      </c>
      <c r="Q3786" s="77" t="b">
        <f t="shared" si="514"/>
        <v>1</v>
      </c>
      <c r="R3786" s="77">
        <f t="shared" si="515"/>
        <v>0</v>
      </c>
      <c r="T3786" s="77">
        <v>3775</v>
      </c>
    </row>
    <row r="3787" spans="1:20" s="5" customFormat="1" outlineLevel="1">
      <c r="A3787" s="170"/>
      <c r="B3787" s="618"/>
      <c r="C3787" s="641"/>
      <c r="D3787" s="146"/>
      <c r="E3787" s="50" t="s">
        <v>971</v>
      </c>
      <c r="F3787" s="50" t="s">
        <v>972</v>
      </c>
      <c r="G3787" s="904"/>
      <c r="H3787" s="32"/>
      <c r="I3787" s="315"/>
      <c r="J3787" s="159"/>
      <c r="K3787" s="58"/>
      <c r="L3787" s="199"/>
      <c r="M3787" s="200"/>
      <c r="O3787" s="77" t="b">
        <f t="shared" si="512"/>
        <v>1</v>
      </c>
      <c r="P3787" s="77" t="b">
        <f t="shared" si="513"/>
        <v>1</v>
      </c>
      <c r="Q3787" s="77" t="b">
        <f t="shared" si="514"/>
        <v>1</v>
      </c>
      <c r="R3787" s="77">
        <f t="shared" si="515"/>
        <v>0</v>
      </c>
      <c r="T3787" s="77">
        <v>3776</v>
      </c>
    </row>
    <row r="3788" spans="1:20" s="5" customFormat="1" outlineLevel="1">
      <c r="A3788" s="170"/>
      <c r="B3788" s="618"/>
      <c r="C3788" s="641"/>
      <c r="D3788" s="146"/>
      <c r="E3788" s="276"/>
      <c r="F3788" s="276"/>
      <c r="G3788" s="904"/>
      <c r="H3788" s="32"/>
      <c r="I3788" s="315"/>
      <c r="J3788" s="159"/>
      <c r="K3788" s="58"/>
      <c r="L3788" s="199"/>
      <c r="M3788" s="200"/>
      <c r="O3788" s="77" t="b">
        <f t="shared" si="512"/>
        <v>1</v>
      </c>
      <c r="P3788" s="77" t="b">
        <f t="shared" si="513"/>
        <v>1</v>
      </c>
      <c r="Q3788" s="77" t="b">
        <f t="shared" si="514"/>
        <v>1</v>
      </c>
      <c r="R3788" s="77">
        <f t="shared" si="515"/>
        <v>0</v>
      </c>
      <c r="T3788" s="77">
        <v>3777</v>
      </c>
    </row>
    <row r="3789" spans="1:20" s="5" customFormat="1" outlineLevel="1">
      <c r="A3789" s="170"/>
      <c r="B3789" s="618"/>
      <c r="C3789" s="641"/>
      <c r="D3789" s="146"/>
      <c r="E3789" s="277" t="s">
        <v>973</v>
      </c>
      <c r="F3789" s="277" t="s">
        <v>974</v>
      </c>
      <c r="G3789" s="904"/>
      <c r="H3789" s="32"/>
      <c r="I3789" s="315"/>
      <c r="J3789" s="159"/>
      <c r="K3789" s="58"/>
      <c r="L3789" s="199"/>
      <c r="M3789" s="200"/>
      <c r="O3789" s="77" t="b">
        <f t="shared" si="512"/>
        <v>1</v>
      </c>
      <c r="P3789" s="77" t="b">
        <f t="shared" si="513"/>
        <v>1</v>
      </c>
      <c r="Q3789" s="77" t="b">
        <f t="shared" si="514"/>
        <v>1</v>
      </c>
      <c r="R3789" s="77">
        <f t="shared" si="515"/>
        <v>0</v>
      </c>
      <c r="T3789" s="77">
        <v>3778</v>
      </c>
    </row>
    <row r="3790" spans="1:20" s="5" customFormat="1" ht="22.5" outlineLevel="1">
      <c r="A3790" s="170"/>
      <c r="B3790" s="618"/>
      <c r="C3790" s="641"/>
      <c r="D3790" s="146"/>
      <c r="E3790" s="31" t="s">
        <v>975</v>
      </c>
      <c r="F3790" s="31" t="s">
        <v>976</v>
      </c>
      <c r="G3790" s="904"/>
      <c r="H3790" s="32"/>
      <c r="I3790" s="315"/>
      <c r="J3790" s="159"/>
      <c r="K3790" s="58"/>
      <c r="L3790" s="199"/>
      <c r="M3790" s="200"/>
      <c r="O3790" s="77" t="b">
        <f t="shared" si="512"/>
        <v>1</v>
      </c>
      <c r="P3790" s="77" t="b">
        <f t="shared" si="513"/>
        <v>1</v>
      </c>
      <c r="Q3790" s="77" t="b">
        <f t="shared" si="514"/>
        <v>1</v>
      </c>
      <c r="R3790" s="77">
        <f t="shared" si="515"/>
        <v>0</v>
      </c>
      <c r="T3790" s="77">
        <v>3779</v>
      </c>
    </row>
    <row r="3791" spans="1:20" s="5" customFormat="1" ht="45" outlineLevel="1">
      <c r="A3791" s="170"/>
      <c r="B3791" s="618"/>
      <c r="C3791" s="641"/>
      <c r="D3791" s="146"/>
      <c r="E3791" s="31" t="s">
        <v>977</v>
      </c>
      <c r="F3791" s="31" t="s">
        <v>978</v>
      </c>
      <c r="G3791" s="904"/>
      <c r="H3791" s="32"/>
      <c r="I3791" s="315"/>
      <c r="J3791" s="159"/>
      <c r="K3791" s="58"/>
      <c r="L3791" s="199"/>
      <c r="M3791" s="200"/>
      <c r="O3791" s="77" t="b">
        <f t="shared" si="512"/>
        <v>1</v>
      </c>
      <c r="P3791" s="77" t="b">
        <f t="shared" si="513"/>
        <v>1</v>
      </c>
      <c r="Q3791" s="77" t="b">
        <f t="shared" si="514"/>
        <v>1</v>
      </c>
      <c r="R3791" s="77">
        <f t="shared" si="515"/>
        <v>0</v>
      </c>
      <c r="T3791" s="77">
        <v>3780</v>
      </c>
    </row>
    <row r="3792" spans="1:20" s="5" customFormat="1" ht="22.5" outlineLevel="1">
      <c r="A3792" s="170"/>
      <c r="B3792" s="618"/>
      <c r="C3792" s="641"/>
      <c r="D3792" s="146"/>
      <c r="E3792" s="31" t="s">
        <v>979</v>
      </c>
      <c r="F3792" s="31" t="s">
        <v>980</v>
      </c>
      <c r="G3792" s="904"/>
      <c r="H3792" s="32"/>
      <c r="I3792" s="315"/>
      <c r="J3792" s="159"/>
      <c r="K3792" s="58"/>
      <c r="L3792" s="199"/>
      <c r="M3792" s="200"/>
      <c r="O3792" s="77" t="b">
        <f t="shared" si="512"/>
        <v>1</v>
      </c>
      <c r="P3792" s="77" t="b">
        <f t="shared" si="513"/>
        <v>1</v>
      </c>
      <c r="Q3792" s="77" t="b">
        <f t="shared" si="514"/>
        <v>1</v>
      </c>
      <c r="R3792" s="77">
        <f t="shared" si="515"/>
        <v>0</v>
      </c>
      <c r="T3792" s="77">
        <v>3781</v>
      </c>
    </row>
    <row r="3793" spans="1:20" s="5" customFormat="1" outlineLevel="1">
      <c r="A3793" s="170"/>
      <c r="B3793" s="618"/>
      <c r="C3793" s="641"/>
      <c r="D3793" s="146"/>
      <c r="E3793" s="277" t="s">
        <v>981</v>
      </c>
      <c r="F3793" s="277" t="s">
        <v>982</v>
      </c>
      <c r="G3793" s="904"/>
      <c r="H3793" s="32"/>
      <c r="I3793" s="315"/>
      <c r="J3793" s="159"/>
      <c r="K3793" s="58"/>
      <c r="L3793" s="199"/>
      <c r="M3793" s="200"/>
      <c r="O3793" s="77" t="b">
        <f t="shared" si="512"/>
        <v>1</v>
      </c>
      <c r="P3793" s="77" t="b">
        <f t="shared" si="513"/>
        <v>1</v>
      </c>
      <c r="Q3793" s="77" t="b">
        <f t="shared" si="514"/>
        <v>1</v>
      </c>
      <c r="R3793" s="77">
        <f t="shared" si="515"/>
        <v>0</v>
      </c>
      <c r="T3793" s="77">
        <v>3782</v>
      </c>
    </row>
    <row r="3794" spans="1:20" s="5" customFormat="1" ht="22.5" outlineLevel="1">
      <c r="A3794" s="170"/>
      <c r="B3794" s="618"/>
      <c r="C3794" s="641"/>
      <c r="D3794" s="146"/>
      <c r="E3794" s="31" t="s">
        <v>983</v>
      </c>
      <c r="F3794" s="31" t="s">
        <v>984</v>
      </c>
      <c r="G3794" s="904"/>
      <c r="H3794" s="32"/>
      <c r="I3794" s="315"/>
      <c r="J3794" s="159"/>
      <c r="K3794" s="58"/>
      <c r="L3794" s="199"/>
      <c r="M3794" s="200"/>
      <c r="O3794" s="77" t="b">
        <f t="shared" si="512"/>
        <v>1</v>
      </c>
      <c r="P3794" s="77" t="b">
        <f t="shared" si="513"/>
        <v>1</v>
      </c>
      <c r="Q3794" s="77" t="b">
        <f t="shared" si="514"/>
        <v>1</v>
      </c>
      <c r="R3794" s="77">
        <f t="shared" si="515"/>
        <v>0</v>
      </c>
      <c r="T3794" s="77">
        <v>3783</v>
      </c>
    </row>
    <row r="3795" spans="1:20" s="5" customFormat="1" ht="33.75" outlineLevel="1">
      <c r="A3795" s="170"/>
      <c r="B3795" s="618"/>
      <c r="C3795" s="641"/>
      <c r="D3795" s="146"/>
      <c r="E3795" s="31" t="s">
        <v>985</v>
      </c>
      <c r="F3795" s="31" t="s">
        <v>986</v>
      </c>
      <c r="G3795" s="904"/>
      <c r="H3795" s="32"/>
      <c r="I3795" s="315"/>
      <c r="J3795" s="159"/>
      <c r="K3795" s="58"/>
      <c r="L3795" s="199"/>
      <c r="M3795" s="200"/>
      <c r="O3795" s="77" t="b">
        <f t="shared" ref="O3795:O3858" si="519">ISBLANK(D3795)</f>
        <v>1</v>
      </c>
      <c r="P3795" s="77" t="b">
        <f t="shared" ref="P3795:P3858" si="520">ISBLANK(G3795)</f>
        <v>1</v>
      </c>
      <c r="Q3795" s="77" t="b">
        <f t="shared" ref="Q3795:Q3858" si="521">ISBLANK(M3795)</f>
        <v>1</v>
      </c>
      <c r="R3795" s="77">
        <f t="shared" ref="R3795:R3858" si="522">IF(AND(O3795=P3795,O3795=Q3795),,"!!!")</f>
        <v>0</v>
      </c>
      <c r="T3795" s="77">
        <v>3784</v>
      </c>
    </row>
    <row r="3796" spans="1:20" s="5" customFormat="1" ht="45" outlineLevel="1">
      <c r="A3796" s="170"/>
      <c r="B3796" s="618"/>
      <c r="C3796" s="641"/>
      <c r="D3796" s="146"/>
      <c r="E3796" s="31" t="s">
        <v>987</v>
      </c>
      <c r="F3796" s="31" t="s">
        <v>988</v>
      </c>
      <c r="G3796" s="904"/>
      <c r="H3796" s="32"/>
      <c r="I3796" s="315"/>
      <c r="J3796" s="159"/>
      <c r="K3796" s="58"/>
      <c r="L3796" s="199"/>
      <c r="M3796" s="200"/>
      <c r="O3796" s="77" t="b">
        <f t="shared" si="519"/>
        <v>1</v>
      </c>
      <c r="P3796" s="77" t="b">
        <f t="shared" si="520"/>
        <v>1</v>
      </c>
      <c r="Q3796" s="77" t="b">
        <f t="shared" si="521"/>
        <v>1</v>
      </c>
      <c r="R3796" s="77">
        <f t="shared" si="522"/>
        <v>0</v>
      </c>
      <c r="T3796" s="77">
        <v>3785</v>
      </c>
    </row>
    <row r="3797" spans="1:20" s="5" customFormat="1" outlineLevel="1">
      <c r="A3797" s="170"/>
      <c r="B3797" s="618"/>
      <c r="C3797" s="641"/>
      <c r="D3797" s="146"/>
      <c r="E3797" s="31" t="s">
        <v>989</v>
      </c>
      <c r="F3797" s="31" t="s">
        <v>990</v>
      </c>
      <c r="G3797" s="904"/>
      <c r="H3797" s="32"/>
      <c r="I3797" s="315"/>
      <c r="J3797" s="159"/>
      <c r="K3797" s="58"/>
      <c r="L3797" s="199"/>
      <c r="M3797" s="200"/>
      <c r="O3797" s="77" t="b">
        <f t="shared" si="519"/>
        <v>1</v>
      </c>
      <c r="P3797" s="77" t="b">
        <f t="shared" si="520"/>
        <v>1</v>
      </c>
      <c r="Q3797" s="77" t="b">
        <f t="shared" si="521"/>
        <v>1</v>
      </c>
      <c r="R3797" s="77">
        <f t="shared" si="522"/>
        <v>0</v>
      </c>
      <c r="T3797" s="77">
        <v>3786</v>
      </c>
    </row>
    <row r="3798" spans="1:20" s="5" customFormat="1" ht="22.5" outlineLevel="1">
      <c r="A3798" s="170"/>
      <c r="B3798" s="618"/>
      <c r="C3798" s="641"/>
      <c r="D3798" s="146"/>
      <c r="E3798" s="31" t="s">
        <v>991</v>
      </c>
      <c r="F3798" s="31" t="s">
        <v>992</v>
      </c>
      <c r="G3798" s="904"/>
      <c r="H3798" s="32"/>
      <c r="I3798" s="315"/>
      <c r="J3798" s="159"/>
      <c r="K3798" s="58"/>
      <c r="L3798" s="199"/>
      <c r="M3798" s="200"/>
      <c r="O3798" s="77" t="b">
        <f t="shared" si="519"/>
        <v>1</v>
      </c>
      <c r="P3798" s="77" t="b">
        <f t="shared" si="520"/>
        <v>1</v>
      </c>
      <c r="Q3798" s="77" t="b">
        <f t="shared" si="521"/>
        <v>1</v>
      </c>
      <c r="R3798" s="77">
        <f t="shared" si="522"/>
        <v>0</v>
      </c>
      <c r="T3798" s="77">
        <v>3787</v>
      </c>
    </row>
    <row r="3799" spans="1:20" s="5" customFormat="1" ht="45" outlineLevel="1">
      <c r="A3799" s="170"/>
      <c r="B3799" s="618"/>
      <c r="C3799" s="641"/>
      <c r="D3799" s="146"/>
      <c r="E3799" s="31" t="s">
        <v>993</v>
      </c>
      <c r="F3799" s="31" t="s">
        <v>994</v>
      </c>
      <c r="G3799" s="904"/>
      <c r="H3799" s="32"/>
      <c r="I3799" s="315"/>
      <c r="J3799" s="159"/>
      <c r="K3799" s="58"/>
      <c r="L3799" s="199"/>
      <c r="M3799" s="200"/>
      <c r="O3799" s="77" t="b">
        <f t="shared" si="519"/>
        <v>1</v>
      </c>
      <c r="P3799" s="77" t="b">
        <f t="shared" si="520"/>
        <v>1</v>
      </c>
      <c r="Q3799" s="77" t="b">
        <f t="shared" si="521"/>
        <v>1</v>
      </c>
      <c r="R3799" s="77">
        <f t="shared" si="522"/>
        <v>0</v>
      </c>
      <c r="T3799" s="77">
        <v>3788</v>
      </c>
    </row>
    <row r="3800" spans="1:20" s="5" customFormat="1" ht="67.5" outlineLevel="1">
      <c r="A3800" s="170"/>
      <c r="B3800" s="618"/>
      <c r="C3800" s="641"/>
      <c r="D3800" s="146"/>
      <c r="E3800" s="31" t="s">
        <v>995</v>
      </c>
      <c r="F3800" s="31" t="s">
        <v>996</v>
      </c>
      <c r="G3800" s="904"/>
      <c r="H3800" s="32"/>
      <c r="I3800" s="315"/>
      <c r="J3800" s="159"/>
      <c r="K3800" s="58"/>
      <c r="L3800" s="199"/>
      <c r="M3800" s="200"/>
      <c r="O3800" s="77" t="b">
        <f t="shared" si="519"/>
        <v>1</v>
      </c>
      <c r="P3800" s="77" t="b">
        <f t="shared" si="520"/>
        <v>1</v>
      </c>
      <c r="Q3800" s="77" t="b">
        <f t="shared" si="521"/>
        <v>1</v>
      </c>
      <c r="R3800" s="77">
        <f t="shared" si="522"/>
        <v>0</v>
      </c>
      <c r="T3800" s="77">
        <v>3789</v>
      </c>
    </row>
    <row r="3801" spans="1:20" s="5" customFormat="1" ht="33.75" outlineLevel="1">
      <c r="A3801" s="170"/>
      <c r="B3801" s="618"/>
      <c r="C3801" s="641"/>
      <c r="D3801" s="146"/>
      <c r="E3801" s="31" t="s">
        <v>997</v>
      </c>
      <c r="F3801" s="31" t="s">
        <v>998</v>
      </c>
      <c r="G3801" s="904"/>
      <c r="H3801" s="32"/>
      <c r="I3801" s="315"/>
      <c r="J3801" s="159"/>
      <c r="K3801" s="58"/>
      <c r="L3801" s="199"/>
      <c r="M3801" s="200"/>
      <c r="O3801" s="77" t="b">
        <f t="shared" si="519"/>
        <v>1</v>
      </c>
      <c r="P3801" s="77" t="b">
        <f t="shared" si="520"/>
        <v>1</v>
      </c>
      <c r="Q3801" s="77" t="b">
        <f t="shared" si="521"/>
        <v>1</v>
      </c>
      <c r="R3801" s="77">
        <f t="shared" si="522"/>
        <v>0</v>
      </c>
      <c r="T3801" s="77">
        <v>3790</v>
      </c>
    </row>
    <row r="3802" spans="1:20" s="5" customFormat="1" ht="33.75" outlineLevel="1">
      <c r="A3802" s="170"/>
      <c r="B3802" s="618"/>
      <c r="C3802" s="641"/>
      <c r="D3802" s="146"/>
      <c r="E3802" s="31" t="s">
        <v>999</v>
      </c>
      <c r="F3802" s="31" t="s">
        <v>999</v>
      </c>
      <c r="G3802" s="904"/>
      <c r="H3802" s="32"/>
      <c r="I3802" s="315"/>
      <c r="J3802" s="159"/>
      <c r="K3802" s="58"/>
      <c r="L3802" s="199"/>
      <c r="M3802" s="200"/>
      <c r="O3802" s="77" t="b">
        <f t="shared" si="519"/>
        <v>1</v>
      </c>
      <c r="P3802" s="77" t="b">
        <f t="shared" si="520"/>
        <v>1</v>
      </c>
      <c r="Q3802" s="77" t="b">
        <f t="shared" si="521"/>
        <v>1</v>
      </c>
      <c r="R3802" s="77">
        <f t="shared" si="522"/>
        <v>0</v>
      </c>
      <c r="T3802" s="77">
        <v>3791</v>
      </c>
    </row>
    <row r="3803" spans="1:20" s="5" customFormat="1" ht="22.5" outlineLevel="1">
      <c r="A3803" s="170"/>
      <c r="B3803" s="618"/>
      <c r="C3803" s="641"/>
      <c r="D3803" s="146"/>
      <c r="E3803" s="31" t="s">
        <v>1000</v>
      </c>
      <c r="F3803" s="31" t="s">
        <v>1001</v>
      </c>
      <c r="G3803" s="904"/>
      <c r="H3803" s="32"/>
      <c r="I3803" s="315"/>
      <c r="J3803" s="159"/>
      <c r="K3803" s="58"/>
      <c r="L3803" s="199"/>
      <c r="M3803" s="200"/>
      <c r="O3803" s="77" t="b">
        <f t="shared" si="519"/>
        <v>1</v>
      </c>
      <c r="P3803" s="77" t="b">
        <f t="shared" si="520"/>
        <v>1</v>
      </c>
      <c r="Q3803" s="77" t="b">
        <f t="shared" si="521"/>
        <v>1</v>
      </c>
      <c r="R3803" s="77">
        <f t="shared" si="522"/>
        <v>0</v>
      </c>
      <c r="T3803" s="77">
        <v>3792</v>
      </c>
    </row>
    <row r="3804" spans="1:20" s="5" customFormat="1" ht="45" outlineLevel="1">
      <c r="A3804" s="170"/>
      <c r="B3804" s="618"/>
      <c r="C3804" s="641"/>
      <c r="D3804" s="146"/>
      <c r="E3804" s="31" t="s">
        <v>1002</v>
      </c>
      <c r="F3804" s="31" t="s">
        <v>1003</v>
      </c>
      <c r="G3804" s="904"/>
      <c r="H3804" s="32"/>
      <c r="I3804" s="315"/>
      <c r="J3804" s="159"/>
      <c r="K3804" s="58"/>
      <c r="L3804" s="199"/>
      <c r="M3804" s="200"/>
      <c r="O3804" s="77" t="b">
        <f t="shared" si="519"/>
        <v>1</v>
      </c>
      <c r="P3804" s="77" t="b">
        <f t="shared" si="520"/>
        <v>1</v>
      </c>
      <c r="Q3804" s="77" t="b">
        <f t="shared" si="521"/>
        <v>1</v>
      </c>
      <c r="R3804" s="77">
        <f t="shared" si="522"/>
        <v>0</v>
      </c>
      <c r="T3804" s="77">
        <v>3793</v>
      </c>
    </row>
    <row r="3805" spans="1:20" s="5" customFormat="1" ht="33.75" outlineLevel="1">
      <c r="A3805" s="170"/>
      <c r="B3805" s="618"/>
      <c r="C3805" s="641"/>
      <c r="D3805" s="146"/>
      <c r="E3805" s="31" t="s">
        <v>1004</v>
      </c>
      <c r="F3805" s="31" t="s">
        <v>1005</v>
      </c>
      <c r="G3805" s="904"/>
      <c r="H3805" s="32"/>
      <c r="I3805" s="315"/>
      <c r="J3805" s="159"/>
      <c r="K3805" s="58"/>
      <c r="L3805" s="199"/>
      <c r="M3805" s="200"/>
      <c r="O3805" s="77" t="b">
        <f t="shared" si="519"/>
        <v>1</v>
      </c>
      <c r="P3805" s="77" t="b">
        <f t="shared" si="520"/>
        <v>1</v>
      </c>
      <c r="Q3805" s="77" t="b">
        <f t="shared" si="521"/>
        <v>1</v>
      </c>
      <c r="R3805" s="77">
        <f t="shared" si="522"/>
        <v>0</v>
      </c>
      <c r="T3805" s="77">
        <v>3794</v>
      </c>
    </row>
    <row r="3806" spans="1:20" s="5" customFormat="1" ht="33.75" outlineLevel="1">
      <c r="A3806" s="170"/>
      <c r="B3806" s="618"/>
      <c r="C3806" s="641"/>
      <c r="D3806" s="146"/>
      <c r="E3806" s="31" t="s">
        <v>1006</v>
      </c>
      <c r="F3806" s="31" t="s">
        <v>1007</v>
      </c>
      <c r="G3806" s="904"/>
      <c r="H3806" s="32"/>
      <c r="I3806" s="315"/>
      <c r="J3806" s="159"/>
      <c r="K3806" s="58"/>
      <c r="L3806" s="199"/>
      <c r="M3806" s="200"/>
      <c r="O3806" s="77" t="b">
        <f t="shared" si="519"/>
        <v>1</v>
      </c>
      <c r="P3806" s="77" t="b">
        <f t="shared" si="520"/>
        <v>1</v>
      </c>
      <c r="Q3806" s="77" t="b">
        <f t="shared" si="521"/>
        <v>1</v>
      </c>
      <c r="R3806" s="77">
        <f t="shared" si="522"/>
        <v>0</v>
      </c>
      <c r="T3806" s="77">
        <v>3795</v>
      </c>
    </row>
    <row r="3807" spans="1:20" s="5" customFormat="1" ht="56.25" outlineLevel="1">
      <c r="A3807" s="170"/>
      <c r="B3807" s="618"/>
      <c r="C3807" s="641"/>
      <c r="D3807" s="146"/>
      <c r="E3807" s="31" t="s">
        <v>1008</v>
      </c>
      <c r="F3807" s="31" t="s">
        <v>1009</v>
      </c>
      <c r="G3807" s="904"/>
      <c r="H3807" s="32"/>
      <c r="I3807" s="315"/>
      <c r="J3807" s="159"/>
      <c r="K3807" s="58"/>
      <c r="L3807" s="199"/>
      <c r="M3807" s="200"/>
      <c r="O3807" s="77" t="b">
        <f t="shared" si="519"/>
        <v>1</v>
      </c>
      <c r="P3807" s="77" t="b">
        <f t="shared" si="520"/>
        <v>1</v>
      </c>
      <c r="Q3807" s="77" t="b">
        <f t="shared" si="521"/>
        <v>1</v>
      </c>
      <c r="R3807" s="77">
        <f t="shared" si="522"/>
        <v>0</v>
      </c>
      <c r="T3807" s="77">
        <v>3796</v>
      </c>
    </row>
    <row r="3808" spans="1:20" s="5" customFormat="1" ht="45" outlineLevel="1">
      <c r="A3808" s="170"/>
      <c r="B3808" s="618"/>
      <c r="C3808" s="641"/>
      <c r="D3808" s="146"/>
      <c r="E3808" s="31" t="s">
        <v>1010</v>
      </c>
      <c r="F3808" s="31" t="s">
        <v>1011</v>
      </c>
      <c r="G3808" s="904"/>
      <c r="H3808" s="32"/>
      <c r="I3808" s="315"/>
      <c r="J3808" s="159"/>
      <c r="K3808" s="58"/>
      <c r="L3808" s="199"/>
      <c r="M3808" s="200"/>
      <c r="O3808" s="77" t="b">
        <f t="shared" si="519"/>
        <v>1</v>
      </c>
      <c r="P3808" s="77" t="b">
        <f t="shared" si="520"/>
        <v>1</v>
      </c>
      <c r="Q3808" s="77" t="b">
        <f t="shared" si="521"/>
        <v>1</v>
      </c>
      <c r="R3808" s="77">
        <f t="shared" si="522"/>
        <v>0</v>
      </c>
      <c r="T3808" s="77">
        <v>3797</v>
      </c>
    </row>
    <row r="3809" spans="1:20" s="5" customFormat="1" ht="67.5" outlineLevel="1">
      <c r="A3809" s="170"/>
      <c r="B3809" s="618"/>
      <c r="C3809" s="641"/>
      <c r="D3809" s="146"/>
      <c r="E3809" s="31" t="s">
        <v>1012</v>
      </c>
      <c r="F3809" s="31" t="s">
        <v>1013</v>
      </c>
      <c r="G3809" s="904"/>
      <c r="H3809" s="32"/>
      <c r="I3809" s="315"/>
      <c r="J3809" s="159"/>
      <c r="K3809" s="58"/>
      <c r="L3809" s="199"/>
      <c r="M3809" s="200"/>
      <c r="O3809" s="77" t="b">
        <f t="shared" si="519"/>
        <v>1</v>
      </c>
      <c r="P3809" s="77" t="b">
        <f t="shared" si="520"/>
        <v>1</v>
      </c>
      <c r="Q3809" s="77" t="b">
        <f t="shared" si="521"/>
        <v>1</v>
      </c>
      <c r="R3809" s="77">
        <f t="shared" si="522"/>
        <v>0</v>
      </c>
      <c r="T3809" s="77">
        <v>3798</v>
      </c>
    </row>
    <row r="3810" spans="1:20" s="5" customFormat="1" ht="22.5" outlineLevel="1">
      <c r="A3810" s="170"/>
      <c r="B3810" s="618"/>
      <c r="C3810" s="641"/>
      <c r="D3810" s="146"/>
      <c r="E3810" s="31" t="s">
        <v>1014</v>
      </c>
      <c r="F3810" s="31" t="s">
        <v>1015</v>
      </c>
      <c r="G3810" s="904"/>
      <c r="H3810" s="32"/>
      <c r="I3810" s="315"/>
      <c r="J3810" s="159"/>
      <c r="K3810" s="58"/>
      <c r="L3810" s="199"/>
      <c r="M3810" s="200"/>
      <c r="O3810" s="77" t="b">
        <f t="shared" si="519"/>
        <v>1</v>
      </c>
      <c r="P3810" s="77" t="b">
        <f t="shared" si="520"/>
        <v>1</v>
      </c>
      <c r="Q3810" s="77" t="b">
        <f t="shared" si="521"/>
        <v>1</v>
      </c>
      <c r="R3810" s="77">
        <f t="shared" si="522"/>
        <v>0</v>
      </c>
      <c r="T3810" s="77">
        <v>3799</v>
      </c>
    </row>
    <row r="3811" spans="1:20" s="5" customFormat="1" ht="33.75" outlineLevel="1">
      <c r="A3811" s="170"/>
      <c r="B3811" s="618"/>
      <c r="C3811" s="641"/>
      <c r="D3811" s="146"/>
      <c r="E3811" s="31" t="s">
        <v>1016</v>
      </c>
      <c r="F3811" s="31" t="s">
        <v>1017</v>
      </c>
      <c r="G3811" s="904"/>
      <c r="H3811" s="32"/>
      <c r="I3811" s="315"/>
      <c r="J3811" s="159"/>
      <c r="K3811" s="58"/>
      <c r="L3811" s="199"/>
      <c r="M3811" s="200"/>
      <c r="O3811" s="77" t="b">
        <f t="shared" si="519"/>
        <v>1</v>
      </c>
      <c r="P3811" s="77" t="b">
        <f t="shared" si="520"/>
        <v>1</v>
      </c>
      <c r="Q3811" s="77" t="b">
        <f t="shared" si="521"/>
        <v>1</v>
      </c>
      <c r="R3811" s="77">
        <f t="shared" si="522"/>
        <v>0</v>
      </c>
      <c r="T3811" s="77">
        <v>3800</v>
      </c>
    </row>
    <row r="3812" spans="1:20" s="5" customFormat="1" outlineLevel="1">
      <c r="A3812" s="170"/>
      <c r="B3812" s="618"/>
      <c r="C3812" s="641"/>
      <c r="D3812" s="146"/>
      <c r="E3812" s="31" t="s">
        <v>1018</v>
      </c>
      <c r="F3812" s="31" t="s">
        <v>1019</v>
      </c>
      <c r="G3812" s="904"/>
      <c r="H3812" s="32"/>
      <c r="I3812" s="315"/>
      <c r="J3812" s="159"/>
      <c r="K3812" s="58"/>
      <c r="L3812" s="199"/>
      <c r="M3812" s="200"/>
      <c r="O3812" s="77" t="b">
        <f t="shared" si="519"/>
        <v>1</v>
      </c>
      <c r="P3812" s="77" t="b">
        <f t="shared" si="520"/>
        <v>1</v>
      </c>
      <c r="Q3812" s="77" t="b">
        <f t="shared" si="521"/>
        <v>1</v>
      </c>
      <c r="R3812" s="77">
        <f t="shared" si="522"/>
        <v>0</v>
      </c>
      <c r="T3812" s="77">
        <v>3801</v>
      </c>
    </row>
    <row r="3813" spans="1:20" s="5" customFormat="1" outlineLevel="1">
      <c r="A3813" s="170"/>
      <c r="B3813" s="618"/>
      <c r="C3813" s="641"/>
      <c r="D3813" s="146"/>
      <c r="E3813" s="31" t="s">
        <v>1020</v>
      </c>
      <c r="F3813" s="31" t="s">
        <v>1021</v>
      </c>
      <c r="G3813" s="904"/>
      <c r="H3813" s="32"/>
      <c r="I3813" s="315"/>
      <c r="J3813" s="159"/>
      <c r="K3813" s="58"/>
      <c r="L3813" s="199"/>
      <c r="M3813" s="200"/>
      <c r="O3813" s="77" t="b">
        <f t="shared" si="519"/>
        <v>1</v>
      </c>
      <c r="P3813" s="77" t="b">
        <f t="shared" si="520"/>
        <v>1</v>
      </c>
      <c r="Q3813" s="77" t="b">
        <f t="shared" si="521"/>
        <v>1</v>
      </c>
      <c r="R3813" s="77">
        <f t="shared" si="522"/>
        <v>0</v>
      </c>
      <c r="T3813" s="77">
        <v>3802</v>
      </c>
    </row>
    <row r="3814" spans="1:20" s="5" customFormat="1" ht="22.5" outlineLevel="1">
      <c r="A3814" s="170"/>
      <c r="B3814" s="618"/>
      <c r="C3814" s="641"/>
      <c r="D3814" s="146"/>
      <c r="E3814" s="31" t="s">
        <v>1022</v>
      </c>
      <c r="F3814" s="31" t="s">
        <v>1023</v>
      </c>
      <c r="G3814" s="904"/>
      <c r="H3814" s="32"/>
      <c r="I3814" s="315"/>
      <c r="J3814" s="159"/>
      <c r="K3814" s="58"/>
      <c r="L3814" s="199"/>
      <c r="M3814" s="200"/>
      <c r="O3814" s="77" t="b">
        <f t="shared" si="519"/>
        <v>1</v>
      </c>
      <c r="P3814" s="77" t="b">
        <f t="shared" si="520"/>
        <v>1</v>
      </c>
      <c r="Q3814" s="77" t="b">
        <f t="shared" si="521"/>
        <v>1</v>
      </c>
      <c r="R3814" s="77">
        <f t="shared" si="522"/>
        <v>0</v>
      </c>
      <c r="T3814" s="77">
        <v>3803</v>
      </c>
    </row>
    <row r="3815" spans="1:20" s="5" customFormat="1" ht="33.75" outlineLevel="1">
      <c r="A3815" s="170"/>
      <c r="B3815" s="618"/>
      <c r="C3815" s="641"/>
      <c r="D3815" s="146"/>
      <c r="E3815" s="31" t="s">
        <v>1024</v>
      </c>
      <c r="F3815" s="31" t="s">
        <v>1025</v>
      </c>
      <c r="G3815" s="904"/>
      <c r="H3815" s="32"/>
      <c r="I3815" s="315"/>
      <c r="J3815" s="159"/>
      <c r="K3815" s="58"/>
      <c r="L3815" s="199"/>
      <c r="M3815" s="200"/>
      <c r="O3815" s="77" t="b">
        <f t="shared" si="519"/>
        <v>1</v>
      </c>
      <c r="P3815" s="77" t="b">
        <f t="shared" si="520"/>
        <v>1</v>
      </c>
      <c r="Q3815" s="77" t="b">
        <f t="shared" si="521"/>
        <v>1</v>
      </c>
      <c r="R3815" s="77">
        <f t="shared" si="522"/>
        <v>0</v>
      </c>
      <c r="T3815" s="77">
        <v>3804</v>
      </c>
    </row>
    <row r="3816" spans="1:20" s="5" customFormat="1" ht="33.75" outlineLevel="1">
      <c r="A3816" s="170"/>
      <c r="B3816" s="618"/>
      <c r="C3816" s="641"/>
      <c r="D3816" s="146"/>
      <c r="E3816" s="31" t="s">
        <v>1026</v>
      </c>
      <c r="F3816" s="31" t="s">
        <v>1027</v>
      </c>
      <c r="G3816" s="904"/>
      <c r="H3816" s="32"/>
      <c r="I3816" s="315"/>
      <c r="J3816" s="159"/>
      <c r="K3816" s="58"/>
      <c r="L3816" s="199"/>
      <c r="M3816" s="200"/>
      <c r="O3816" s="77" t="b">
        <f t="shared" si="519"/>
        <v>1</v>
      </c>
      <c r="P3816" s="77" t="b">
        <f t="shared" si="520"/>
        <v>1</v>
      </c>
      <c r="Q3816" s="77" t="b">
        <f t="shared" si="521"/>
        <v>1</v>
      </c>
      <c r="R3816" s="77">
        <f t="shared" si="522"/>
        <v>0</v>
      </c>
      <c r="T3816" s="77">
        <v>3805</v>
      </c>
    </row>
    <row r="3817" spans="1:20" s="5" customFormat="1" ht="22.5" outlineLevel="1">
      <c r="A3817" s="170"/>
      <c r="B3817" s="618"/>
      <c r="C3817" s="641"/>
      <c r="D3817" s="146"/>
      <c r="E3817" s="31" t="s">
        <v>1028</v>
      </c>
      <c r="F3817" s="31" t="s">
        <v>1029</v>
      </c>
      <c r="G3817" s="904"/>
      <c r="H3817" s="32"/>
      <c r="I3817" s="315"/>
      <c r="J3817" s="159"/>
      <c r="K3817" s="58"/>
      <c r="L3817" s="199"/>
      <c r="M3817" s="200"/>
      <c r="O3817" s="77" t="b">
        <f t="shared" si="519"/>
        <v>1</v>
      </c>
      <c r="P3817" s="77" t="b">
        <f t="shared" si="520"/>
        <v>1</v>
      </c>
      <c r="Q3817" s="77" t="b">
        <f t="shared" si="521"/>
        <v>1</v>
      </c>
      <c r="R3817" s="77">
        <f t="shared" si="522"/>
        <v>0</v>
      </c>
      <c r="T3817" s="77">
        <v>3806</v>
      </c>
    </row>
    <row r="3818" spans="1:20" s="5" customFormat="1" ht="33.75" outlineLevel="1">
      <c r="A3818" s="170"/>
      <c r="B3818" s="618"/>
      <c r="C3818" s="641"/>
      <c r="D3818" s="146"/>
      <c r="E3818" s="31" t="s">
        <v>1030</v>
      </c>
      <c r="F3818" s="31" t="s">
        <v>1031</v>
      </c>
      <c r="G3818" s="904"/>
      <c r="H3818" s="32"/>
      <c r="I3818" s="315"/>
      <c r="J3818" s="159"/>
      <c r="K3818" s="58"/>
      <c r="L3818" s="199"/>
      <c r="M3818" s="200"/>
      <c r="O3818" s="77" t="b">
        <f t="shared" si="519"/>
        <v>1</v>
      </c>
      <c r="P3818" s="77" t="b">
        <f t="shared" si="520"/>
        <v>1</v>
      </c>
      <c r="Q3818" s="77" t="b">
        <f t="shared" si="521"/>
        <v>1</v>
      </c>
      <c r="R3818" s="77">
        <f t="shared" si="522"/>
        <v>0</v>
      </c>
      <c r="T3818" s="77">
        <v>3807</v>
      </c>
    </row>
    <row r="3819" spans="1:20" s="5" customFormat="1" ht="22.5" outlineLevel="1">
      <c r="A3819" s="170"/>
      <c r="B3819" s="618"/>
      <c r="C3819" s="641"/>
      <c r="D3819" s="146"/>
      <c r="E3819" s="31" t="s">
        <v>1032</v>
      </c>
      <c r="F3819" s="31" t="s">
        <v>1033</v>
      </c>
      <c r="G3819" s="904"/>
      <c r="H3819" s="32"/>
      <c r="I3819" s="315"/>
      <c r="J3819" s="159"/>
      <c r="K3819" s="58"/>
      <c r="L3819" s="199"/>
      <c r="M3819" s="200"/>
      <c r="O3819" s="77" t="b">
        <f t="shared" si="519"/>
        <v>1</v>
      </c>
      <c r="P3819" s="77" t="b">
        <f t="shared" si="520"/>
        <v>1</v>
      </c>
      <c r="Q3819" s="77" t="b">
        <f t="shared" si="521"/>
        <v>1</v>
      </c>
      <c r="R3819" s="77">
        <f t="shared" si="522"/>
        <v>0</v>
      </c>
      <c r="T3819" s="77">
        <v>3808</v>
      </c>
    </row>
    <row r="3820" spans="1:20" s="5" customFormat="1" ht="22.5" outlineLevel="1">
      <c r="A3820" s="170"/>
      <c r="B3820" s="618"/>
      <c r="C3820" s="641"/>
      <c r="D3820" s="146"/>
      <c r="E3820" s="31" t="s">
        <v>1034</v>
      </c>
      <c r="F3820" s="31" t="s">
        <v>1034</v>
      </c>
      <c r="G3820" s="904"/>
      <c r="H3820" s="32"/>
      <c r="I3820" s="315"/>
      <c r="J3820" s="159"/>
      <c r="K3820" s="58"/>
      <c r="L3820" s="199"/>
      <c r="M3820" s="200"/>
      <c r="O3820" s="77" t="b">
        <f t="shared" si="519"/>
        <v>1</v>
      </c>
      <c r="P3820" s="77" t="b">
        <f t="shared" si="520"/>
        <v>1</v>
      </c>
      <c r="Q3820" s="77" t="b">
        <f t="shared" si="521"/>
        <v>1</v>
      </c>
      <c r="R3820" s="77">
        <f t="shared" si="522"/>
        <v>0</v>
      </c>
      <c r="T3820" s="77">
        <v>3809</v>
      </c>
    </row>
    <row r="3821" spans="1:20" s="5" customFormat="1" ht="33.75" outlineLevel="1">
      <c r="A3821" s="170"/>
      <c r="B3821" s="618"/>
      <c r="C3821" s="641"/>
      <c r="D3821" s="146"/>
      <c r="E3821" s="31" t="s">
        <v>1035</v>
      </c>
      <c r="F3821" s="31" t="s">
        <v>1036</v>
      </c>
      <c r="G3821" s="904"/>
      <c r="H3821" s="32"/>
      <c r="I3821" s="315"/>
      <c r="J3821" s="159"/>
      <c r="K3821" s="58"/>
      <c r="L3821" s="199"/>
      <c r="M3821" s="200"/>
      <c r="O3821" s="77" t="b">
        <f t="shared" si="519"/>
        <v>1</v>
      </c>
      <c r="P3821" s="77" t="b">
        <f t="shared" si="520"/>
        <v>1</v>
      </c>
      <c r="Q3821" s="77" t="b">
        <f t="shared" si="521"/>
        <v>1</v>
      </c>
      <c r="R3821" s="77">
        <f t="shared" si="522"/>
        <v>0</v>
      </c>
      <c r="T3821" s="77">
        <v>3810</v>
      </c>
    </row>
    <row r="3822" spans="1:20" s="5" customFormat="1" ht="33.75" outlineLevel="1">
      <c r="A3822" s="170"/>
      <c r="B3822" s="618"/>
      <c r="C3822" s="641"/>
      <c r="D3822" s="146"/>
      <c r="E3822" s="31" t="s">
        <v>1037</v>
      </c>
      <c r="F3822" s="31" t="s">
        <v>1038</v>
      </c>
      <c r="G3822" s="904"/>
      <c r="H3822" s="32"/>
      <c r="I3822" s="315"/>
      <c r="J3822" s="159"/>
      <c r="K3822" s="58"/>
      <c r="L3822" s="199"/>
      <c r="M3822" s="200"/>
      <c r="O3822" s="77" t="b">
        <f t="shared" si="519"/>
        <v>1</v>
      </c>
      <c r="P3822" s="77" t="b">
        <f t="shared" si="520"/>
        <v>1</v>
      </c>
      <c r="Q3822" s="77" t="b">
        <f t="shared" si="521"/>
        <v>1</v>
      </c>
      <c r="R3822" s="77">
        <f t="shared" si="522"/>
        <v>0</v>
      </c>
      <c r="T3822" s="77">
        <v>3811</v>
      </c>
    </row>
    <row r="3823" spans="1:20" s="5" customFormat="1" ht="22.5" outlineLevel="1">
      <c r="A3823" s="170"/>
      <c r="B3823" s="618"/>
      <c r="C3823" s="641"/>
      <c r="D3823" s="146"/>
      <c r="E3823" s="31" t="s">
        <v>1039</v>
      </c>
      <c r="F3823" s="31" t="s">
        <v>1039</v>
      </c>
      <c r="G3823" s="904"/>
      <c r="H3823" s="32"/>
      <c r="I3823" s="315"/>
      <c r="J3823" s="159"/>
      <c r="K3823" s="58"/>
      <c r="L3823" s="199"/>
      <c r="M3823" s="200"/>
      <c r="O3823" s="77" t="b">
        <f t="shared" si="519"/>
        <v>1</v>
      </c>
      <c r="P3823" s="77" t="b">
        <f t="shared" si="520"/>
        <v>1</v>
      </c>
      <c r="Q3823" s="77" t="b">
        <f t="shared" si="521"/>
        <v>1</v>
      </c>
      <c r="R3823" s="77">
        <f t="shared" si="522"/>
        <v>0</v>
      </c>
      <c r="T3823" s="77">
        <v>3812</v>
      </c>
    </row>
    <row r="3824" spans="1:20" s="5" customFormat="1" ht="22.5" outlineLevel="1">
      <c r="A3824" s="170"/>
      <c r="B3824" s="618"/>
      <c r="C3824" s="641"/>
      <c r="D3824" s="146"/>
      <c r="E3824" s="31" t="s">
        <v>1040</v>
      </c>
      <c r="F3824" s="31" t="s">
        <v>1041</v>
      </c>
      <c r="G3824" s="904"/>
      <c r="H3824" s="32"/>
      <c r="I3824" s="315"/>
      <c r="J3824" s="159"/>
      <c r="K3824" s="58"/>
      <c r="L3824" s="199"/>
      <c r="M3824" s="200"/>
      <c r="O3824" s="77" t="b">
        <f t="shared" si="519"/>
        <v>1</v>
      </c>
      <c r="P3824" s="77" t="b">
        <f t="shared" si="520"/>
        <v>1</v>
      </c>
      <c r="Q3824" s="77" t="b">
        <f t="shared" si="521"/>
        <v>1</v>
      </c>
      <c r="R3824" s="77">
        <f t="shared" si="522"/>
        <v>0</v>
      </c>
      <c r="T3824" s="77">
        <v>3813</v>
      </c>
    </row>
    <row r="3825" spans="1:20" s="5" customFormat="1" ht="33.75" outlineLevel="1">
      <c r="A3825" s="170"/>
      <c r="B3825" s="618"/>
      <c r="C3825" s="641"/>
      <c r="D3825" s="146"/>
      <c r="E3825" s="31" t="s">
        <v>1042</v>
      </c>
      <c r="F3825" s="31" t="s">
        <v>1043</v>
      </c>
      <c r="G3825" s="904"/>
      <c r="H3825" s="32"/>
      <c r="I3825" s="315"/>
      <c r="J3825" s="159"/>
      <c r="K3825" s="58"/>
      <c r="L3825" s="199"/>
      <c r="M3825" s="200"/>
      <c r="O3825" s="77" t="b">
        <f t="shared" si="519"/>
        <v>1</v>
      </c>
      <c r="P3825" s="77" t="b">
        <f t="shared" si="520"/>
        <v>1</v>
      </c>
      <c r="Q3825" s="77" t="b">
        <f t="shared" si="521"/>
        <v>1</v>
      </c>
      <c r="R3825" s="77">
        <f t="shared" si="522"/>
        <v>0</v>
      </c>
      <c r="T3825" s="77">
        <v>3814</v>
      </c>
    </row>
    <row r="3826" spans="1:20" s="5" customFormat="1" ht="22.5" outlineLevel="1">
      <c r="A3826" s="170"/>
      <c r="B3826" s="618"/>
      <c r="C3826" s="641"/>
      <c r="D3826" s="146"/>
      <c r="E3826" s="31" t="s">
        <v>1044</v>
      </c>
      <c r="F3826" s="31" t="s">
        <v>1045</v>
      </c>
      <c r="G3826" s="904"/>
      <c r="H3826" s="32"/>
      <c r="I3826" s="315"/>
      <c r="J3826" s="159"/>
      <c r="K3826" s="58"/>
      <c r="L3826" s="199"/>
      <c r="M3826" s="200"/>
      <c r="O3826" s="77" t="b">
        <f t="shared" si="519"/>
        <v>1</v>
      </c>
      <c r="P3826" s="77" t="b">
        <f t="shared" si="520"/>
        <v>1</v>
      </c>
      <c r="Q3826" s="77" t="b">
        <f t="shared" si="521"/>
        <v>1</v>
      </c>
      <c r="R3826" s="77">
        <f t="shared" si="522"/>
        <v>0</v>
      </c>
      <c r="T3826" s="77">
        <v>3815</v>
      </c>
    </row>
    <row r="3827" spans="1:20" s="5" customFormat="1" ht="22.5" outlineLevel="1">
      <c r="A3827" s="170"/>
      <c r="B3827" s="618"/>
      <c r="C3827" s="641"/>
      <c r="D3827" s="146"/>
      <c r="E3827" s="31" t="s">
        <v>1046</v>
      </c>
      <c r="F3827" s="31" t="s">
        <v>1047</v>
      </c>
      <c r="G3827" s="904"/>
      <c r="H3827" s="32"/>
      <c r="I3827" s="315"/>
      <c r="J3827" s="159"/>
      <c r="K3827" s="58"/>
      <c r="L3827" s="199"/>
      <c r="M3827" s="200"/>
      <c r="O3827" s="77" t="b">
        <f t="shared" si="519"/>
        <v>1</v>
      </c>
      <c r="P3827" s="77" t="b">
        <f t="shared" si="520"/>
        <v>1</v>
      </c>
      <c r="Q3827" s="77" t="b">
        <f t="shared" si="521"/>
        <v>1</v>
      </c>
      <c r="R3827" s="77">
        <f t="shared" si="522"/>
        <v>0</v>
      </c>
      <c r="T3827" s="77">
        <v>3816</v>
      </c>
    </row>
    <row r="3828" spans="1:20" s="5" customFormat="1" outlineLevel="1">
      <c r="A3828" s="170"/>
      <c r="B3828" s="618"/>
      <c r="C3828" s="641"/>
      <c r="D3828" s="146"/>
      <c r="E3828" s="276"/>
      <c r="F3828" s="276"/>
      <c r="G3828" s="904"/>
      <c r="H3828" s="32"/>
      <c r="I3828" s="315"/>
      <c r="J3828" s="159"/>
      <c r="K3828" s="58"/>
      <c r="L3828" s="199"/>
      <c r="M3828" s="200"/>
      <c r="O3828" s="77" t="b">
        <f t="shared" si="519"/>
        <v>1</v>
      </c>
      <c r="P3828" s="77" t="b">
        <f t="shared" si="520"/>
        <v>1</v>
      </c>
      <c r="Q3828" s="77" t="b">
        <f t="shared" si="521"/>
        <v>1</v>
      </c>
      <c r="R3828" s="77">
        <f t="shared" si="522"/>
        <v>0</v>
      </c>
      <c r="T3828" s="77">
        <v>3817</v>
      </c>
    </row>
    <row r="3829" spans="1:20" s="5" customFormat="1" ht="33.75" outlineLevel="1">
      <c r="A3829" s="170"/>
      <c r="B3829" s="618"/>
      <c r="C3829" s="641"/>
      <c r="D3829" s="146"/>
      <c r="E3829" s="31" t="s">
        <v>1048</v>
      </c>
      <c r="F3829" s="31" t="s">
        <v>1049</v>
      </c>
      <c r="G3829" s="904"/>
      <c r="H3829" s="32"/>
      <c r="I3829" s="315"/>
      <c r="J3829" s="159"/>
      <c r="K3829" s="58"/>
      <c r="L3829" s="199"/>
      <c r="M3829" s="200"/>
      <c r="O3829" s="77" t="b">
        <f t="shared" si="519"/>
        <v>1</v>
      </c>
      <c r="P3829" s="77" t="b">
        <f t="shared" si="520"/>
        <v>1</v>
      </c>
      <c r="Q3829" s="77" t="b">
        <f t="shared" si="521"/>
        <v>1</v>
      </c>
      <c r="R3829" s="77">
        <f t="shared" si="522"/>
        <v>0</v>
      </c>
      <c r="T3829" s="77">
        <v>3818</v>
      </c>
    </row>
    <row r="3830" spans="1:20" s="5" customFormat="1" ht="13.5" outlineLevel="1" thickBot="1">
      <c r="A3830" s="170"/>
      <c r="B3830" s="618"/>
      <c r="C3830" s="641"/>
      <c r="D3830" s="146"/>
      <c r="E3830" s="276"/>
      <c r="F3830" s="276"/>
      <c r="G3830" s="904"/>
      <c r="H3830" s="32"/>
      <c r="I3830" s="315"/>
      <c r="J3830" s="159"/>
      <c r="K3830" s="58"/>
      <c r="L3830" s="199"/>
      <c r="M3830" s="200"/>
      <c r="O3830" s="77" t="b">
        <f t="shared" si="519"/>
        <v>1</v>
      </c>
      <c r="P3830" s="77" t="b">
        <f t="shared" si="520"/>
        <v>1</v>
      </c>
      <c r="Q3830" s="77" t="b">
        <f t="shared" si="521"/>
        <v>1</v>
      </c>
      <c r="R3830" s="77">
        <f t="shared" si="522"/>
        <v>0</v>
      </c>
      <c r="T3830" s="77">
        <v>3819</v>
      </c>
    </row>
    <row r="3831" spans="1:20" s="5" customFormat="1" ht="13.5" outlineLevel="1" thickBot="1">
      <c r="A3831" s="40"/>
      <c r="B3831" s="622">
        <v>400</v>
      </c>
      <c r="C3831" s="623">
        <v>473</v>
      </c>
      <c r="D3831" s="434"/>
      <c r="E3831" s="6" t="s">
        <v>23</v>
      </c>
      <c r="F3831" s="6" t="s">
        <v>213</v>
      </c>
      <c r="G3831" s="915"/>
      <c r="H3831" s="294"/>
      <c r="I3831" s="452"/>
      <c r="J3831" s="95"/>
      <c r="K3831" s="95"/>
      <c r="L3831" s="213"/>
      <c r="M3831" s="226">
        <f>SUM(M3786:M3830)</f>
        <v>0</v>
      </c>
      <c r="O3831" s="77" t="b">
        <f t="shared" si="519"/>
        <v>1</v>
      </c>
      <c r="P3831" s="77" t="b">
        <f t="shared" si="520"/>
        <v>1</v>
      </c>
      <c r="Q3831" s="77" t="b">
        <f t="shared" si="521"/>
        <v>0</v>
      </c>
      <c r="R3831" s="77" t="str">
        <f t="shared" si="522"/>
        <v>!!!</v>
      </c>
      <c r="T3831" s="77">
        <v>3820</v>
      </c>
    </row>
    <row r="3832" spans="1:20" ht="34.9" customHeight="1" thickBot="1">
      <c r="A3832" s="373"/>
      <c r="B3832" s="858">
        <v>400</v>
      </c>
      <c r="C3832" s="859">
        <v>479</v>
      </c>
      <c r="D3832" s="860"/>
      <c r="E3832" s="861" t="s">
        <v>5505</v>
      </c>
      <c r="F3832" s="861" t="s">
        <v>2504</v>
      </c>
      <c r="G3832" s="956"/>
      <c r="H3832" s="861"/>
      <c r="I3832" s="311"/>
      <c r="J3832" s="95"/>
      <c r="K3832" s="23"/>
      <c r="L3832" s="23"/>
      <c r="M3832" s="191">
        <f>SUMIF(D3834:D4095,"&gt;0",M3834:M4100)</f>
        <v>0</v>
      </c>
      <c r="O3832" s="77" t="b">
        <f t="shared" si="519"/>
        <v>1</v>
      </c>
      <c r="P3832" s="77" t="b">
        <f t="shared" si="520"/>
        <v>1</v>
      </c>
      <c r="Q3832" s="77" t="b">
        <f t="shared" si="521"/>
        <v>0</v>
      </c>
      <c r="R3832" s="77" t="str">
        <f t="shared" si="522"/>
        <v>!!!</v>
      </c>
      <c r="T3832" s="77">
        <v>3821</v>
      </c>
    </row>
    <row r="3833" spans="1:20" s="5" customFormat="1" ht="16.5" outlineLevel="1" thickBot="1">
      <c r="A3833" s="45"/>
      <c r="B3833" s="862"/>
      <c r="C3833" s="863"/>
      <c r="D3833" s="864"/>
      <c r="E3833" s="865" t="s">
        <v>48</v>
      </c>
      <c r="F3833" s="866" t="s">
        <v>47</v>
      </c>
      <c r="G3833" s="957"/>
      <c r="H3833" s="867"/>
      <c r="I3833" s="312"/>
      <c r="J3833" s="131"/>
      <c r="K3833" s="131"/>
      <c r="L3833" s="131"/>
      <c r="M3833" s="46"/>
      <c r="O3833" s="77" t="b">
        <f t="shared" si="519"/>
        <v>1</v>
      </c>
      <c r="P3833" s="77" t="b">
        <f t="shared" si="520"/>
        <v>1</v>
      </c>
      <c r="Q3833" s="77" t="b">
        <f t="shared" si="521"/>
        <v>1</v>
      </c>
      <c r="R3833" s="77">
        <f t="shared" si="522"/>
        <v>0</v>
      </c>
      <c r="T3833" s="77">
        <v>3822</v>
      </c>
    </row>
    <row r="3834" spans="1:20" s="5" customFormat="1" ht="28.15" customHeight="1" outlineLevel="1" thickBot="1">
      <c r="A3834" s="868"/>
      <c r="B3834" s="869">
        <v>400</v>
      </c>
      <c r="C3834" s="870">
        <v>479</v>
      </c>
      <c r="D3834" s="871"/>
      <c r="E3834" s="872" t="s">
        <v>4250</v>
      </c>
      <c r="F3834" s="872" t="s">
        <v>4251</v>
      </c>
      <c r="G3834" s="958" t="s">
        <v>2143</v>
      </c>
      <c r="H3834" s="873"/>
      <c r="I3834" s="371"/>
      <c r="J3834" s="371"/>
      <c r="K3834" s="371"/>
      <c r="L3834" s="371"/>
      <c r="M3834" s="372"/>
      <c r="O3834" s="77" t="b">
        <f t="shared" si="519"/>
        <v>1</v>
      </c>
      <c r="P3834" s="77" t="b">
        <f t="shared" si="520"/>
        <v>0</v>
      </c>
      <c r="Q3834" s="77" t="b">
        <f t="shared" si="521"/>
        <v>1</v>
      </c>
      <c r="R3834" s="77" t="str">
        <f t="shared" si="522"/>
        <v>!!!</v>
      </c>
      <c r="T3834" s="77">
        <v>3823</v>
      </c>
    </row>
    <row r="3835" spans="1:20" s="5" customFormat="1" ht="38.25" outlineLevel="1">
      <c r="A3835" s="868"/>
      <c r="B3835" s="874">
        <v>400</v>
      </c>
      <c r="C3835" s="875">
        <v>479</v>
      </c>
      <c r="D3835" s="876">
        <v>1</v>
      </c>
      <c r="E3835" s="877" t="s">
        <v>5506</v>
      </c>
      <c r="F3835" s="877" t="s">
        <v>5507</v>
      </c>
      <c r="G3835" s="959">
        <v>1</v>
      </c>
      <c r="H3835" s="878" t="s">
        <v>2162</v>
      </c>
      <c r="I3835" s="315"/>
      <c r="J3835" s="159">
        <v>0</v>
      </c>
      <c r="K3835" s="58">
        <v>0</v>
      </c>
      <c r="L3835" s="199">
        <f>J3835+K3835</f>
        <v>0</v>
      </c>
      <c r="M3835" s="200">
        <f t="shared" ref="M3835:M3898" si="523">L3835*(G3835+I3835)</f>
        <v>0</v>
      </c>
      <c r="O3835" s="77" t="b">
        <f t="shared" si="519"/>
        <v>0</v>
      </c>
      <c r="P3835" s="77" t="b">
        <f t="shared" si="520"/>
        <v>0</v>
      </c>
      <c r="Q3835" s="77" t="b">
        <f t="shared" si="521"/>
        <v>0</v>
      </c>
      <c r="R3835" s="77">
        <f t="shared" si="522"/>
        <v>0</v>
      </c>
      <c r="T3835" s="77">
        <v>3824</v>
      </c>
    </row>
    <row r="3836" spans="1:20" s="5" customFormat="1" ht="25.5" outlineLevel="1">
      <c r="A3836" s="868"/>
      <c r="B3836" s="874">
        <v>400</v>
      </c>
      <c r="C3836" s="875">
        <v>479</v>
      </c>
      <c r="D3836" s="876">
        <v>2</v>
      </c>
      <c r="E3836" s="877" t="s">
        <v>5508</v>
      </c>
      <c r="F3836" s="877" t="s">
        <v>5509</v>
      </c>
      <c r="G3836" s="959">
        <v>1</v>
      </c>
      <c r="H3836" s="878" t="s">
        <v>2162</v>
      </c>
      <c r="I3836" s="315"/>
      <c r="J3836" s="159">
        <v>0</v>
      </c>
      <c r="K3836" s="58">
        <v>0</v>
      </c>
      <c r="L3836" s="199">
        <v>0</v>
      </c>
      <c r="M3836" s="200">
        <f t="shared" si="523"/>
        <v>0</v>
      </c>
      <c r="O3836" s="77" t="b">
        <f t="shared" si="519"/>
        <v>0</v>
      </c>
      <c r="P3836" s="77" t="b">
        <f t="shared" si="520"/>
        <v>0</v>
      </c>
      <c r="Q3836" s="77" t="b">
        <f t="shared" si="521"/>
        <v>0</v>
      </c>
      <c r="R3836" s="77">
        <f t="shared" si="522"/>
        <v>0</v>
      </c>
      <c r="T3836" s="77">
        <v>3825</v>
      </c>
    </row>
    <row r="3837" spans="1:20" s="5" customFormat="1" ht="38.25" outlineLevel="1">
      <c r="A3837" s="868"/>
      <c r="B3837" s="874">
        <v>400</v>
      </c>
      <c r="C3837" s="875">
        <v>479</v>
      </c>
      <c r="D3837" s="876">
        <v>3</v>
      </c>
      <c r="E3837" s="877" t="s">
        <v>5510</v>
      </c>
      <c r="F3837" s="877" t="s">
        <v>5511</v>
      </c>
      <c r="G3837" s="959">
        <v>1</v>
      </c>
      <c r="H3837" s="878" t="s">
        <v>2162</v>
      </c>
      <c r="I3837" s="315"/>
      <c r="J3837" s="159">
        <v>0</v>
      </c>
      <c r="K3837" s="58">
        <v>0</v>
      </c>
      <c r="L3837" s="199">
        <v>0</v>
      </c>
      <c r="M3837" s="200">
        <f t="shared" si="523"/>
        <v>0</v>
      </c>
      <c r="O3837" s="77" t="b">
        <f t="shared" si="519"/>
        <v>0</v>
      </c>
      <c r="P3837" s="77" t="b">
        <f t="shared" si="520"/>
        <v>0</v>
      </c>
      <c r="Q3837" s="77" t="b">
        <f t="shared" si="521"/>
        <v>0</v>
      </c>
      <c r="R3837" s="77">
        <f t="shared" si="522"/>
        <v>0</v>
      </c>
      <c r="T3837" s="77">
        <v>3826</v>
      </c>
    </row>
    <row r="3838" spans="1:20" s="5" customFormat="1" ht="25.5" outlineLevel="1">
      <c r="A3838" s="868"/>
      <c r="B3838" s="874">
        <v>400</v>
      </c>
      <c r="C3838" s="875">
        <v>479</v>
      </c>
      <c r="D3838" s="876">
        <v>4</v>
      </c>
      <c r="E3838" s="877" t="s">
        <v>5512</v>
      </c>
      <c r="F3838" s="877" t="s">
        <v>5513</v>
      </c>
      <c r="G3838" s="959">
        <v>1</v>
      </c>
      <c r="H3838" s="878" t="s">
        <v>2162</v>
      </c>
      <c r="I3838" s="315"/>
      <c r="J3838" s="159">
        <v>0</v>
      </c>
      <c r="K3838" s="58">
        <v>0</v>
      </c>
      <c r="L3838" s="199">
        <v>0</v>
      </c>
      <c r="M3838" s="200">
        <f t="shared" si="523"/>
        <v>0</v>
      </c>
      <c r="O3838" s="77" t="b">
        <f t="shared" si="519"/>
        <v>0</v>
      </c>
      <c r="P3838" s="77" t="b">
        <f t="shared" si="520"/>
        <v>0</v>
      </c>
      <c r="Q3838" s="77" t="b">
        <f t="shared" si="521"/>
        <v>0</v>
      </c>
      <c r="R3838" s="77">
        <f t="shared" si="522"/>
        <v>0</v>
      </c>
      <c r="T3838" s="77">
        <v>3827</v>
      </c>
    </row>
    <row r="3839" spans="1:20" s="5" customFormat="1" ht="25.5" outlineLevel="1">
      <c r="A3839" s="868"/>
      <c r="B3839" s="874">
        <v>400</v>
      </c>
      <c r="C3839" s="875">
        <v>479</v>
      </c>
      <c r="D3839" s="876">
        <v>5</v>
      </c>
      <c r="E3839" s="877" t="s">
        <v>5514</v>
      </c>
      <c r="F3839" s="877" t="s">
        <v>5515</v>
      </c>
      <c r="G3839" s="959">
        <v>1</v>
      </c>
      <c r="H3839" s="878" t="s">
        <v>2162</v>
      </c>
      <c r="I3839" s="315"/>
      <c r="J3839" s="159">
        <v>0</v>
      </c>
      <c r="K3839" s="58">
        <v>0</v>
      </c>
      <c r="L3839" s="199">
        <v>0</v>
      </c>
      <c r="M3839" s="200">
        <f t="shared" si="523"/>
        <v>0</v>
      </c>
      <c r="O3839" s="77" t="b">
        <f t="shared" si="519"/>
        <v>0</v>
      </c>
      <c r="P3839" s="77" t="b">
        <f t="shared" si="520"/>
        <v>0</v>
      </c>
      <c r="Q3839" s="77" t="b">
        <f t="shared" si="521"/>
        <v>0</v>
      </c>
      <c r="R3839" s="77">
        <f t="shared" si="522"/>
        <v>0</v>
      </c>
      <c r="T3839" s="77">
        <v>3828</v>
      </c>
    </row>
    <row r="3840" spans="1:20" s="5" customFormat="1" ht="25.5" outlineLevel="1">
      <c r="A3840" s="868"/>
      <c r="B3840" s="874">
        <v>400</v>
      </c>
      <c r="C3840" s="875">
        <v>479</v>
      </c>
      <c r="D3840" s="876">
        <v>6</v>
      </c>
      <c r="E3840" s="877" t="s">
        <v>5516</v>
      </c>
      <c r="F3840" s="877" t="s">
        <v>5517</v>
      </c>
      <c r="G3840" s="959">
        <v>1</v>
      </c>
      <c r="H3840" s="878" t="s">
        <v>2162</v>
      </c>
      <c r="I3840" s="315"/>
      <c r="J3840" s="159">
        <v>0</v>
      </c>
      <c r="K3840" s="58">
        <v>0</v>
      </c>
      <c r="L3840" s="199">
        <v>0</v>
      </c>
      <c r="M3840" s="200">
        <f t="shared" si="523"/>
        <v>0</v>
      </c>
      <c r="O3840" s="77" t="b">
        <f t="shared" si="519"/>
        <v>0</v>
      </c>
      <c r="P3840" s="77" t="b">
        <f t="shared" si="520"/>
        <v>0</v>
      </c>
      <c r="Q3840" s="77" t="b">
        <f t="shared" si="521"/>
        <v>0</v>
      </c>
      <c r="R3840" s="77">
        <f t="shared" si="522"/>
        <v>0</v>
      </c>
      <c r="T3840" s="77">
        <v>3829</v>
      </c>
    </row>
    <row r="3841" spans="1:20" s="5" customFormat="1" ht="25.5" outlineLevel="1">
      <c r="A3841" s="868"/>
      <c r="B3841" s="874">
        <v>400</v>
      </c>
      <c r="C3841" s="875">
        <v>479</v>
      </c>
      <c r="D3841" s="876">
        <v>7</v>
      </c>
      <c r="E3841" s="877" t="s">
        <v>5518</v>
      </c>
      <c r="F3841" s="877" t="s">
        <v>5519</v>
      </c>
      <c r="G3841" s="959">
        <v>1</v>
      </c>
      <c r="H3841" s="878" t="s">
        <v>2162</v>
      </c>
      <c r="I3841" s="315"/>
      <c r="J3841" s="159">
        <v>0</v>
      </c>
      <c r="K3841" s="58">
        <v>0</v>
      </c>
      <c r="L3841" s="199">
        <v>0</v>
      </c>
      <c r="M3841" s="200">
        <f t="shared" si="523"/>
        <v>0</v>
      </c>
      <c r="O3841" s="77" t="b">
        <f t="shared" si="519"/>
        <v>0</v>
      </c>
      <c r="P3841" s="77" t="b">
        <f t="shared" si="520"/>
        <v>0</v>
      </c>
      <c r="Q3841" s="77" t="b">
        <f t="shared" si="521"/>
        <v>0</v>
      </c>
      <c r="R3841" s="77">
        <f t="shared" si="522"/>
        <v>0</v>
      </c>
      <c r="T3841" s="77">
        <v>3830</v>
      </c>
    </row>
    <row r="3842" spans="1:20" s="5" customFormat="1" ht="51" outlineLevel="1">
      <c r="A3842" s="879"/>
      <c r="B3842" s="874">
        <v>400</v>
      </c>
      <c r="C3842" s="875">
        <v>479</v>
      </c>
      <c r="D3842" s="876">
        <v>8</v>
      </c>
      <c r="E3842" s="877" t="s">
        <v>2144</v>
      </c>
      <c r="F3842" s="877" t="s">
        <v>2145</v>
      </c>
      <c r="G3842" s="959">
        <v>74</v>
      </c>
      <c r="H3842" s="878" t="s">
        <v>13</v>
      </c>
      <c r="I3842" s="315"/>
      <c r="J3842" s="159">
        <v>0</v>
      </c>
      <c r="K3842" s="58">
        <v>0</v>
      </c>
      <c r="L3842" s="199">
        <v>0</v>
      </c>
      <c r="M3842" s="200">
        <f t="shared" si="523"/>
        <v>0</v>
      </c>
      <c r="O3842" s="77" t="b">
        <f t="shared" si="519"/>
        <v>0</v>
      </c>
      <c r="P3842" s="77" t="b">
        <f t="shared" si="520"/>
        <v>0</v>
      </c>
      <c r="Q3842" s="77" t="b">
        <f t="shared" si="521"/>
        <v>0</v>
      </c>
      <c r="R3842" s="77">
        <f t="shared" si="522"/>
        <v>0</v>
      </c>
      <c r="T3842" s="77">
        <v>3831</v>
      </c>
    </row>
    <row r="3843" spans="1:20" s="5" customFormat="1" ht="51" outlineLevel="1">
      <c r="A3843" s="879"/>
      <c r="B3843" s="874">
        <v>400</v>
      </c>
      <c r="C3843" s="875">
        <v>479</v>
      </c>
      <c r="D3843" s="876">
        <v>9</v>
      </c>
      <c r="E3843" s="877" t="s">
        <v>2505</v>
      </c>
      <c r="F3843" s="877" t="s">
        <v>2506</v>
      </c>
      <c r="G3843" s="959">
        <v>53</v>
      </c>
      <c r="H3843" s="878" t="s">
        <v>13</v>
      </c>
      <c r="I3843" s="315"/>
      <c r="J3843" s="159">
        <v>0</v>
      </c>
      <c r="K3843" s="58">
        <v>0</v>
      </c>
      <c r="L3843" s="199">
        <v>0</v>
      </c>
      <c r="M3843" s="200">
        <f t="shared" si="523"/>
        <v>0</v>
      </c>
      <c r="O3843" s="77" t="b">
        <f t="shared" si="519"/>
        <v>0</v>
      </c>
      <c r="P3843" s="77" t="b">
        <f t="shared" si="520"/>
        <v>0</v>
      </c>
      <c r="Q3843" s="77" t="b">
        <f t="shared" si="521"/>
        <v>0</v>
      </c>
      <c r="R3843" s="77">
        <f t="shared" si="522"/>
        <v>0</v>
      </c>
      <c r="T3843" s="77">
        <v>3832</v>
      </c>
    </row>
    <row r="3844" spans="1:20" s="5" customFormat="1" ht="45" outlineLevel="1">
      <c r="A3844" s="879" t="s">
        <v>5251</v>
      </c>
      <c r="B3844" s="874">
        <v>400</v>
      </c>
      <c r="C3844" s="875">
        <v>479</v>
      </c>
      <c r="D3844" s="876">
        <v>10</v>
      </c>
      <c r="E3844" s="880" t="s">
        <v>2146</v>
      </c>
      <c r="F3844" s="880" t="s">
        <v>2147</v>
      </c>
      <c r="G3844" s="959">
        <v>45</v>
      </c>
      <c r="H3844" s="878" t="s">
        <v>13</v>
      </c>
      <c r="I3844" s="315"/>
      <c r="J3844" s="159">
        <v>0</v>
      </c>
      <c r="K3844" s="58">
        <v>0</v>
      </c>
      <c r="L3844" s="199">
        <v>0</v>
      </c>
      <c r="M3844" s="200">
        <f t="shared" si="523"/>
        <v>0</v>
      </c>
      <c r="O3844" s="77" t="b">
        <f t="shared" si="519"/>
        <v>0</v>
      </c>
      <c r="P3844" s="77" t="b">
        <f t="shared" si="520"/>
        <v>0</v>
      </c>
      <c r="Q3844" s="77" t="b">
        <f t="shared" si="521"/>
        <v>0</v>
      </c>
      <c r="R3844" s="77">
        <f t="shared" si="522"/>
        <v>0</v>
      </c>
      <c r="T3844" s="77">
        <v>3833</v>
      </c>
    </row>
    <row r="3845" spans="1:20" s="5" customFormat="1" ht="51" outlineLevel="1">
      <c r="A3845" s="879"/>
      <c r="B3845" s="874">
        <v>400</v>
      </c>
      <c r="C3845" s="875">
        <v>479</v>
      </c>
      <c r="D3845" s="876">
        <v>11</v>
      </c>
      <c r="E3845" s="877" t="s">
        <v>2148</v>
      </c>
      <c r="F3845" s="877" t="s">
        <v>2149</v>
      </c>
      <c r="G3845" s="959">
        <v>2</v>
      </c>
      <c r="H3845" s="878" t="s">
        <v>13</v>
      </c>
      <c r="I3845" s="315"/>
      <c r="J3845" s="159">
        <v>0</v>
      </c>
      <c r="K3845" s="58">
        <v>0</v>
      </c>
      <c r="L3845" s="199">
        <v>0</v>
      </c>
      <c r="M3845" s="200">
        <f t="shared" si="523"/>
        <v>0</v>
      </c>
      <c r="O3845" s="77" t="b">
        <f t="shared" si="519"/>
        <v>0</v>
      </c>
      <c r="P3845" s="77" t="b">
        <f t="shared" si="520"/>
        <v>0</v>
      </c>
      <c r="Q3845" s="77" t="b">
        <f t="shared" si="521"/>
        <v>0</v>
      </c>
      <c r="R3845" s="77">
        <f t="shared" si="522"/>
        <v>0</v>
      </c>
      <c r="T3845" s="77">
        <v>3834</v>
      </c>
    </row>
    <row r="3846" spans="1:20" s="5" customFormat="1" ht="45" outlineLevel="1">
      <c r="A3846" s="879" t="s">
        <v>5251</v>
      </c>
      <c r="B3846" s="874">
        <v>400</v>
      </c>
      <c r="C3846" s="875">
        <v>479</v>
      </c>
      <c r="D3846" s="876">
        <v>12</v>
      </c>
      <c r="E3846" s="880" t="s">
        <v>2150</v>
      </c>
      <c r="F3846" s="880" t="s">
        <v>2151</v>
      </c>
      <c r="G3846" s="959">
        <v>41</v>
      </c>
      <c r="H3846" s="878" t="s">
        <v>13</v>
      </c>
      <c r="I3846" s="315"/>
      <c r="J3846" s="159">
        <v>0</v>
      </c>
      <c r="K3846" s="58">
        <v>0</v>
      </c>
      <c r="L3846" s="199">
        <v>0</v>
      </c>
      <c r="M3846" s="200">
        <f t="shared" si="523"/>
        <v>0</v>
      </c>
      <c r="O3846" s="77" t="b">
        <f t="shared" si="519"/>
        <v>0</v>
      </c>
      <c r="P3846" s="77" t="b">
        <f t="shared" si="520"/>
        <v>0</v>
      </c>
      <c r="Q3846" s="77" t="b">
        <f t="shared" si="521"/>
        <v>0</v>
      </c>
      <c r="R3846" s="77">
        <f t="shared" si="522"/>
        <v>0</v>
      </c>
      <c r="T3846" s="77">
        <v>3835</v>
      </c>
    </row>
    <row r="3847" spans="1:20" s="5" customFormat="1" ht="45" outlineLevel="1">
      <c r="A3847" s="879" t="s">
        <v>5251</v>
      </c>
      <c r="B3847" s="874">
        <v>400</v>
      </c>
      <c r="C3847" s="875">
        <v>479</v>
      </c>
      <c r="D3847" s="876">
        <v>13</v>
      </c>
      <c r="E3847" s="880" t="s">
        <v>2152</v>
      </c>
      <c r="F3847" s="880" t="s">
        <v>2153</v>
      </c>
      <c r="G3847" s="959">
        <v>97</v>
      </c>
      <c r="H3847" s="878" t="s">
        <v>13</v>
      </c>
      <c r="I3847" s="315"/>
      <c r="J3847" s="159">
        <v>0</v>
      </c>
      <c r="K3847" s="58">
        <v>0</v>
      </c>
      <c r="L3847" s="199">
        <v>0</v>
      </c>
      <c r="M3847" s="200">
        <f t="shared" si="523"/>
        <v>0</v>
      </c>
      <c r="O3847" s="77" t="b">
        <f t="shared" si="519"/>
        <v>0</v>
      </c>
      <c r="P3847" s="77" t="b">
        <f t="shared" si="520"/>
        <v>0</v>
      </c>
      <c r="Q3847" s="77" t="b">
        <f t="shared" si="521"/>
        <v>0</v>
      </c>
      <c r="R3847" s="77">
        <f t="shared" si="522"/>
        <v>0</v>
      </c>
      <c r="T3847" s="77">
        <v>3836</v>
      </c>
    </row>
    <row r="3848" spans="1:20" s="5" customFormat="1" ht="51" outlineLevel="1">
      <c r="A3848" s="879"/>
      <c r="B3848" s="874">
        <v>400</v>
      </c>
      <c r="C3848" s="875">
        <v>479</v>
      </c>
      <c r="D3848" s="876">
        <v>14</v>
      </c>
      <c r="E3848" s="877" t="s">
        <v>2154</v>
      </c>
      <c r="F3848" s="877" t="s">
        <v>2155</v>
      </c>
      <c r="G3848" s="959">
        <v>8</v>
      </c>
      <c r="H3848" s="878" t="s">
        <v>13</v>
      </c>
      <c r="I3848" s="315"/>
      <c r="J3848" s="159">
        <v>0</v>
      </c>
      <c r="K3848" s="58">
        <v>0</v>
      </c>
      <c r="L3848" s="199">
        <v>0</v>
      </c>
      <c r="M3848" s="200">
        <f t="shared" si="523"/>
        <v>0</v>
      </c>
      <c r="O3848" s="77" t="b">
        <f t="shared" si="519"/>
        <v>0</v>
      </c>
      <c r="P3848" s="77" t="b">
        <f t="shared" si="520"/>
        <v>0</v>
      </c>
      <c r="Q3848" s="77" t="b">
        <f t="shared" si="521"/>
        <v>0</v>
      </c>
      <c r="R3848" s="77">
        <f t="shared" si="522"/>
        <v>0</v>
      </c>
      <c r="T3848" s="77">
        <v>3837</v>
      </c>
    </row>
    <row r="3849" spans="1:20" s="5" customFormat="1" ht="45" outlineLevel="1">
      <c r="A3849" s="879" t="s">
        <v>5251</v>
      </c>
      <c r="B3849" s="874">
        <v>400</v>
      </c>
      <c r="C3849" s="875">
        <v>479</v>
      </c>
      <c r="D3849" s="876">
        <v>15</v>
      </c>
      <c r="E3849" s="880" t="s">
        <v>2507</v>
      </c>
      <c r="F3849" s="880" t="s">
        <v>2508</v>
      </c>
      <c r="G3849" s="959">
        <v>57</v>
      </c>
      <c r="H3849" s="878" t="s">
        <v>13</v>
      </c>
      <c r="I3849" s="315"/>
      <c r="J3849" s="159">
        <v>0</v>
      </c>
      <c r="K3849" s="58">
        <v>0</v>
      </c>
      <c r="L3849" s="199">
        <v>0</v>
      </c>
      <c r="M3849" s="200">
        <f t="shared" si="523"/>
        <v>0</v>
      </c>
      <c r="O3849" s="77" t="b">
        <f t="shared" si="519"/>
        <v>0</v>
      </c>
      <c r="P3849" s="77" t="b">
        <f t="shared" si="520"/>
        <v>0</v>
      </c>
      <c r="Q3849" s="77" t="b">
        <f t="shared" si="521"/>
        <v>0</v>
      </c>
      <c r="R3849" s="77">
        <f t="shared" si="522"/>
        <v>0</v>
      </c>
      <c r="T3849" s="77">
        <v>3838</v>
      </c>
    </row>
    <row r="3850" spans="1:20" s="5" customFormat="1" ht="51" outlineLevel="1">
      <c r="A3850" s="879"/>
      <c r="B3850" s="874">
        <v>400</v>
      </c>
      <c r="C3850" s="875">
        <v>479</v>
      </c>
      <c r="D3850" s="876">
        <v>16</v>
      </c>
      <c r="E3850" s="877" t="s">
        <v>2156</v>
      </c>
      <c r="F3850" s="877" t="s">
        <v>2157</v>
      </c>
      <c r="G3850" s="959">
        <v>41</v>
      </c>
      <c r="H3850" s="878" t="s">
        <v>13</v>
      </c>
      <c r="I3850" s="315"/>
      <c r="J3850" s="159">
        <v>0</v>
      </c>
      <c r="K3850" s="58">
        <v>0</v>
      </c>
      <c r="L3850" s="199">
        <v>0</v>
      </c>
      <c r="M3850" s="200">
        <f t="shared" si="523"/>
        <v>0</v>
      </c>
      <c r="O3850" s="77" t="b">
        <f t="shared" si="519"/>
        <v>0</v>
      </c>
      <c r="P3850" s="77" t="b">
        <f t="shared" si="520"/>
        <v>0</v>
      </c>
      <c r="Q3850" s="77" t="b">
        <f t="shared" si="521"/>
        <v>0</v>
      </c>
      <c r="R3850" s="77">
        <f t="shared" si="522"/>
        <v>0</v>
      </c>
      <c r="T3850" s="77">
        <v>3839</v>
      </c>
    </row>
    <row r="3851" spans="1:20" s="5" customFormat="1" ht="51" outlineLevel="1">
      <c r="A3851" s="879"/>
      <c r="B3851" s="874">
        <v>400</v>
      </c>
      <c r="C3851" s="875">
        <v>479</v>
      </c>
      <c r="D3851" s="876">
        <v>17</v>
      </c>
      <c r="E3851" s="877" t="s">
        <v>2509</v>
      </c>
      <c r="F3851" s="877" t="s">
        <v>2510</v>
      </c>
      <c r="G3851" s="959">
        <v>28</v>
      </c>
      <c r="H3851" s="878" t="s">
        <v>13</v>
      </c>
      <c r="I3851" s="315"/>
      <c r="J3851" s="159">
        <v>0</v>
      </c>
      <c r="K3851" s="58">
        <v>0</v>
      </c>
      <c r="L3851" s="199">
        <v>0</v>
      </c>
      <c r="M3851" s="200">
        <f t="shared" si="523"/>
        <v>0</v>
      </c>
      <c r="O3851" s="77" t="b">
        <f t="shared" si="519"/>
        <v>0</v>
      </c>
      <c r="P3851" s="77" t="b">
        <f t="shared" si="520"/>
        <v>0</v>
      </c>
      <c r="Q3851" s="77" t="b">
        <f t="shared" si="521"/>
        <v>0</v>
      </c>
      <c r="R3851" s="77">
        <f t="shared" si="522"/>
        <v>0</v>
      </c>
      <c r="T3851" s="77">
        <v>3840</v>
      </c>
    </row>
    <row r="3852" spans="1:20" s="5" customFormat="1" ht="51" outlineLevel="1">
      <c r="A3852" s="879"/>
      <c r="B3852" s="874">
        <v>400</v>
      </c>
      <c r="C3852" s="875">
        <v>479</v>
      </c>
      <c r="D3852" s="876">
        <v>18</v>
      </c>
      <c r="E3852" s="877" t="s">
        <v>2158</v>
      </c>
      <c r="F3852" s="877" t="s">
        <v>2159</v>
      </c>
      <c r="G3852" s="959">
        <v>26</v>
      </c>
      <c r="H3852" s="878" t="s">
        <v>13</v>
      </c>
      <c r="I3852" s="315"/>
      <c r="J3852" s="159">
        <v>0</v>
      </c>
      <c r="K3852" s="58">
        <v>0</v>
      </c>
      <c r="L3852" s="199">
        <v>0</v>
      </c>
      <c r="M3852" s="200">
        <f t="shared" si="523"/>
        <v>0</v>
      </c>
      <c r="O3852" s="77" t="b">
        <f t="shared" si="519"/>
        <v>0</v>
      </c>
      <c r="P3852" s="77" t="b">
        <f t="shared" si="520"/>
        <v>0</v>
      </c>
      <c r="Q3852" s="77" t="b">
        <f t="shared" si="521"/>
        <v>0</v>
      </c>
      <c r="R3852" s="77">
        <f t="shared" si="522"/>
        <v>0</v>
      </c>
      <c r="T3852" s="77">
        <v>3841</v>
      </c>
    </row>
    <row r="3853" spans="1:20" s="5" customFormat="1" ht="51" outlineLevel="1">
      <c r="A3853" s="879"/>
      <c r="B3853" s="874">
        <v>400</v>
      </c>
      <c r="C3853" s="875">
        <v>479</v>
      </c>
      <c r="D3853" s="876">
        <v>19</v>
      </c>
      <c r="E3853" s="877" t="s">
        <v>2511</v>
      </c>
      <c r="F3853" s="877" t="s">
        <v>2512</v>
      </c>
      <c r="G3853" s="959">
        <v>2</v>
      </c>
      <c r="H3853" s="878" t="s">
        <v>13</v>
      </c>
      <c r="I3853" s="315"/>
      <c r="J3853" s="159">
        <v>0</v>
      </c>
      <c r="K3853" s="58">
        <v>0</v>
      </c>
      <c r="L3853" s="199">
        <v>0</v>
      </c>
      <c r="M3853" s="200">
        <f t="shared" si="523"/>
        <v>0</v>
      </c>
      <c r="O3853" s="77" t="b">
        <f t="shared" si="519"/>
        <v>0</v>
      </c>
      <c r="P3853" s="77" t="b">
        <f t="shared" si="520"/>
        <v>0</v>
      </c>
      <c r="Q3853" s="77" t="b">
        <f t="shared" si="521"/>
        <v>0</v>
      </c>
      <c r="R3853" s="77">
        <f t="shared" si="522"/>
        <v>0</v>
      </c>
      <c r="T3853" s="77">
        <v>3842</v>
      </c>
    </row>
    <row r="3854" spans="1:20" s="5" customFormat="1" ht="51" outlineLevel="1">
      <c r="A3854" s="879"/>
      <c r="B3854" s="874">
        <v>400</v>
      </c>
      <c r="C3854" s="875">
        <v>479</v>
      </c>
      <c r="D3854" s="876">
        <v>20</v>
      </c>
      <c r="E3854" s="877" t="s">
        <v>2160</v>
      </c>
      <c r="F3854" s="877" t="s">
        <v>2161</v>
      </c>
      <c r="G3854" s="959">
        <v>46</v>
      </c>
      <c r="H3854" s="878" t="s">
        <v>2162</v>
      </c>
      <c r="I3854" s="315"/>
      <c r="J3854" s="159">
        <v>0</v>
      </c>
      <c r="K3854" s="58">
        <v>0</v>
      </c>
      <c r="L3854" s="199">
        <v>0</v>
      </c>
      <c r="M3854" s="200">
        <f t="shared" si="523"/>
        <v>0</v>
      </c>
      <c r="O3854" s="77" t="b">
        <f t="shared" si="519"/>
        <v>0</v>
      </c>
      <c r="P3854" s="77" t="b">
        <f t="shared" si="520"/>
        <v>0</v>
      </c>
      <c r="Q3854" s="77" t="b">
        <f t="shared" si="521"/>
        <v>0</v>
      </c>
      <c r="R3854" s="77">
        <f t="shared" si="522"/>
        <v>0</v>
      </c>
      <c r="T3854" s="77">
        <v>3843</v>
      </c>
    </row>
    <row r="3855" spans="1:20" s="5" customFormat="1" ht="51" outlineLevel="1">
      <c r="A3855" s="879"/>
      <c r="B3855" s="874">
        <v>400</v>
      </c>
      <c r="C3855" s="875">
        <v>479</v>
      </c>
      <c r="D3855" s="876">
        <v>21</v>
      </c>
      <c r="E3855" s="877" t="s">
        <v>2513</v>
      </c>
      <c r="F3855" s="877" t="s">
        <v>2514</v>
      </c>
      <c r="G3855" s="959">
        <v>13</v>
      </c>
      <c r="H3855" s="878" t="s">
        <v>2162</v>
      </c>
      <c r="I3855" s="315"/>
      <c r="J3855" s="159">
        <v>0</v>
      </c>
      <c r="K3855" s="58">
        <v>0</v>
      </c>
      <c r="L3855" s="199">
        <v>0</v>
      </c>
      <c r="M3855" s="200">
        <f t="shared" si="523"/>
        <v>0</v>
      </c>
      <c r="O3855" s="77" t="b">
        <f t="shared" si="519"/>
        <v>0</v>
      </c>
      <c r="P3855" s="77" t="b">
        <f t="shared" si="520"/>
        <v>0</v>
      </c>
      <c r="Q3855" s="77" t="b">
        <f t="shared" si="521"/>
        <v>0</v>
      </c>
      <c r="R3855" s="77">
        <f t="shared" si="522"/>
        <v>0</v>
      </c>
      <c r="T3855" s="77">
        <v>3844</v>
      </c>
    </row>
    <row r="3856" spans="1:20" s="5" customFormat="1" ht="45" outlineLevel="1">
      <c r="A3856" s="879" t="s">
        <v>5251</v>
      </c>
      <c r="B3856" s="874">
        <v>400</v>
      </c>
      <c r="C3856" s="875">
        <v>479</v>
      </c>
      <c r="D3856" s="876">
        <v>22</v>
      </c>
      <c r="E3856" s="880" t="s">
        <v>2163</v>
      </c>
      <c r="F3856" s="880" t="s">
        <v>2164</v>
      </c>
      <c r="G3856" s="959">
        <v>25</v>
      </c>
      <c r="H3856" s="878" t="s">
        <v>2162</v>
      </c>
      <c r="I3856" s="315"/>
      <c r="J3856" s="159">
        <v>0</v>
      </c>
      <c r="K3856" s="58">
        <v>0</v>
      </c>
      <c r="L3856" s="199">
        <v>0</v>
      </c>
      <c r="M3856" s="200">
        <f t="shared" si="523"/>
        <v>0</v>
      </c>
      <c r="O3856" s="77" t="b">
        <f t="shared" si="519"/>
        <v>0</v>
      </c>
      <c r="P3856" s="77" t="b">
        <f t="shared" si="520"/>
        <v>0</v>
      </c>
      <c r="Q3856" s="77" t="b">
        <f t="shared" si="521"/>
        <v>0</v>
      </c>
      <c r="R3856" s="77">
        <f t="shared" si="522"/>
        <v>0</v>
      </c>
      <c r="T3856" s="77">
        <v>3845</v>
      </c>
    </row>
    <row r="3857" spans="1:20" s="5" customFormat="1" ht="51" outlineLevel="1">
      <c r="A3857" s="879"/>
      <c r="B3857" s="874">
        <v>400</v>
      </c>
      <c r="C3857" s="875">
        <v>479</v>
      </c>
      <c r="D3857" s="876">
        <v>23</v>
      </c>
      <c r="E3857" s="877" t="s">
        <v>2165</v>
      </c>
      <c r="F3857" s="877" t="s">
        <v>2166</v>
      </c>
      <c r="G3857" s="959">
        <v>3</v>
      </c>
      <c r="H3857" s="878" t="s">
        <v>2162</v>
      </c>
      <c r="I3857" s="315"/>
      <c r="J3857" s="159">
        <v>0</v>
      </c>
      <c r="K3857" s="58">
        <v>0</v>
      </c>
      <c r="L3857" s="199">
        <v>0</v>
      </c>
      <c r="M3857" s="200">
        <f t="shared" si="523"/>
        <v>0</v>
      </c>
      <c r="O3857" s="77" t="b">
        <f t="shared" si="519"/>
        <v>0</v>
      </c>
      <c r="P3857" s="77" t="b">
        <f t="shared" si="520"/>
        <v>0</v>
      </c>
      <c r="Q3857" s="77" t="b">
        <f t="shared" si="521"/>
        <v>0</v>
      </c>
      <c r="R3857" s="77">
        <f t="shared" si="522"/>
        <v>0</v>
      </c>
      <c r="T3857" s="77">
        <v>3846</v>
      </c>
    </row>
    <row r="3858" spans="1:20" s="5" customFormat="1" ht="45" outlineLevel="1">
      <c r="A3858" s="879" t="s">
        <v>5251</v>
      </c>
      <c r="B3858" s="874">
        <v>400</v>
      </c>
      <c r="C3858" s="875">
        <v>479</v>
      </c>
      <c r="D3858" s="876">
        <v>24</v>
      </c>
      <c r="E3858" s="880" t="s">
        <v>2167</v>
      </c>
      <c r="F3858" s="880" t="s">
        <v>2168</v>
      </c>
      <c r="G3858" s="959">
        <v>26</v>
      </c>
      <c r="H3858" s="878" t="s">
        <v>2162</v>
      </c>
      <c r="I3858" s="315"/>
      <c r="J3858" s="159">
        <v>0</v>
      </c>
      <c r="K3858" s="58">
        <v>0</v>
      </c>
      <c r="L3858" s="199">
        <v>0</v>
      </c>
      <c r="M3858" s="200">
        <f t="shared" si="523"/>
        <v>0</v>
      </c>
      <c r="O3858" s="77" t="b">
        <f t="shared" si="519"/>
        <v>0</v>
      </c>
      <c r="P3858" s="77" t="b">
        <f t="shared" si="520"/>
        <v>0</v>
      </c>
      <c r="Q3858" s="77" t="b">
        <f t="shared" si="521"/>
        <v>0</v>
      </c>
      <c r="R3858" s="77">
        <f t="shared" si="522"/>
        <v>0</v>
      </c>
      <c r="T3858" s="77">
        <v>3847</v>
      </c>
    </row>
    <row r="3859" spans="1:20" s="5" customFormat="1" ht="45" outlineLevel="1">
      <c r="A3859" s="879" t="s">
        <v>5251</v>
      </c>
      <c r="B3859" s="874">
        <v>400</v>
      </c>
      <c r="C3859" s="875">
        <v>479</v>
      </c>
      <c r="D3859" s="876">
        <v>25</v>
      </c>
      <c r="E3859" s="880" t="s">
        <v>2169</v>
      </c>
      <c r="F3859" s="880" t="s">
        <v>2170</v>
      </c>
      <c r="G3859" s="959">
        <v>43</v>
      </c>
      <c r="H3859" s="878" t="s">
        <v>2162</v>
      </c>
      <c r="I3859" s="315"/>
      <c r="J3859" s="159">
        <v>0</v>
      </c>
      <c r="K3859" s="58">
        <v>0</v>
      </c>
      <c r="L3859" s="199">
        <v>0</v>
      </c>
      <c r="M3859" s="200">
        <f t="shared" si="523"/>
        <v>0</v>
      </c>
      <c r="O3859" s="77" t="b">
        <f t="shared" ref="O3859:O3922" si="524">ISBLANK(D3859)</f>
        <v>0</v>
      </c>
      <c r="P3859" s="77" t="b">
        <f t="shared" ref="P3859:P3922" si="525">ISBLANK(G3859)</f>
        <v>0</v>
      </c>
      <c r="Q3859" s="77" t="b">
        <f t="shared" ref="Q3859:Q3922" si="526">ISBLANK(M3859)</f>
        <v>0</v>
      </c>
      <c r="R3859" s="77">
        <f t="shared" ref="R3859:R3922" si="527">IF(AND(O3859=P3859,O3859=Q3859),,"!!!")</f>
        <v>0</v>
      </c>
      <c r="T3859" s="77">
        <v>3848</v>
      </c>
    </row>
    <row r="3860" spans="1:20" s="5" customFormat="1" ht="51" outlineLevel="1">
      <c r="A3860" s="879"/>
      <c r="B3860" s="874">
        <v>400</v>
      </c>
      <c r="C3860" s="875">
        <v>479</v>
      </c>
      <c r="D3860" s="876">
        <v>26</v>
      </c>
      <c r="E3860" s="877" t="s">
        <v>2171</v>
      </c>
      <c r="F3860" s="877" t="s">
        <v>2172</v>
      </c>
      <c r="G3860" s="959">
        <v>4</v>
      </c>
      <c r="H3860" s="878" t="s">
        <v>2162</v>
      </c>
      <c r="I3860" s="315"/>
      <c r="J3860" s="159">
        <v>0</v>
      </c>
      <c r="K3860" s="58">
        <v>0</v>
      </c>
      <c r="L3860" s="199">
        <v>0</v>
      </c>
      <c r="M3860" s="200">
        <f t="shared" si="523"/>
        <v>0</v>
      </c>
      <c r="O3860" s="77" t="b">
        <f t="shared" si="524"/>
        <v>0</v>
      </c>
      <c r="P3860" s="77" t="b">
        <f t="shared" si="525"/>
        <v>0</v>
      </c>
      <c r="Q3860" s="77" t="b">
        <f t="shared" si="526"/>
        <v>0</v>
      </c>
      <c r="R3860" s="77">
        <f t="shared" si="527"/>
        <v>0</v>
      </c>
      <c r="T3860" s="77">
        <v>3849</v>
      </c>
    </row>
    <row r="3861" spans="1:20" s="5" customFormat="1" ht="45" outlineLevel="1">
      <c r="A3861" s="879" t="s">
        <v>5251</v>
      </c>
      <c r="B3861" s="874">
        <v>400</v>
      </c>
      <c r="C3861" s="875">
        <v>479</v>
      </c>
      <c r="D3861" s="876">
        <v>27</v>
      </c>
      <c r="E3861" s="880" t="s">
        <v>2515</v>
      </c>
      <c r="F3861" s="880" t="s">
        <v>2516</v>
      </c>
      <c r="G3861" s="959">
        <v>16</v>
      </c>
      <c r="H3861" s="878" t="s">
        <v>2162</v>
      </c>
      <c r="I3861" s="315"/>
      <c r="J3861" s="159">
        <v>0</v>
      </c>
      <c r="K3861" s="58">
        <v>0</v>
      </c>
      <c r="L3861" s="199">
        <v>0</v>
      </c>
      <c r="M3861" s="200">
        <f t="shared" si="523"/>
        <v>0</v>
      </c>
      <c r="O3861" s="77" t="b">
        <f t="shared" si="524"/>
        <v>0</v>
      </c>
      <c r="P3861" s="77" t="b">
        <f t="shared" si="525"/>
        <v>0</v>
      </c>
      <c r="Q3861" s="77" t="b">
        <f t="shared" si="526"/>
        <v>0</v>
      </c>
      <c r="R3861" s="77">
        <f t="shared" si="527"/>
        <v>0</v>
      </c>
      <c r="T3861" s="77">
        <v>3850</v>
      </c>
    </row>
    <row r="3862" spans="1:20" s="5" customFormat="1" ht="51" outlineLevel="1">
      <c r="A3862" s="879"/>
      <c r="B3862" s="874">
        <v>400</v>
      </c>
      <c r="C3862" s="875">
        <v>479</v>
      </c>
      <c r="D3862" s="876">
        <v>28</v>
      </c>
      <c r="E3862" s="877" t="s">
        <v>2173</v>
      </c>
      <c r="F3862" s="877" t="s">
        <v>2174</v>
      </c>
      <c r="G3862" s="959">
        <v>12</v>
      </c>
      <c r="H3862" s="878" t="s">
        <v>2162</v>
      </c>
      <c r="I3862" s="315"/>
      <c r="J3862" s="159">
        <v>0</v>
      </c>
      <c r="K3862" s="58">
        <v>0</v>
      </c>
      <c r="L3862" s="199">
        <v>0</v>
      </c>
      <c r="M3862" s="200">
        <f t="shared" si="523"/>
        <v>0</v>
      </c>
      <c r="O3862" s="77" t="b">
        <f t="shared" si="524"/>
        <v>0</v>
      </c>
      <c r="P3862" s="77" t="b">
        <f t="shared" si="525"/>
        <v>0</v>
      </c>
      <c r="Q3862" s="77" t="b">
        <f t="shared" si="526"/>
        <v>0</v>
      </c>
      <c r="R3862" s="77">
        <f t="shared" si="527"/>
        <v>0</v>
      </c>
      <c r="T3862" s="77">
        <v>3851</v>
      </c>
    </row>
    <row r="3863" spans="1:20" s="5" customFormat="1" ht="51" outlineLevel="1">
      <c r="A3863" s="879"/>
      <c r="B3863" s="874">
        <v>400</v>
      </c>
      <c r="C3863" s="875">
        <v>479</v>
      </c>
      <c r="D3863" s="876">
        <v>29</v>
      </c>
      <c r="E3863" s="877" t="s">
        <v>2517</v>
      </c>
      <c r="F3863" s="877" t="s">
        <v>2518</v>
      </c>
      <c r="G3863" s="959">
        <v>8</v>
      </c>
      <c r="H3863" s="878" t="s">
        <v>2162</v>
      </c>
      <c r="I3863" s="315"/>
      <c r="J3863" s="159">
        <v>0</v>
      </c>
      <c r="K3863" s="58">
        <v>0</v>
      </c>
      <c r="L3863" s="199">
        <v>0</v>
      </c>
      <c r="M3863" s="200">
        <f t="shared" si="523"/>
        <v>0</v>
      </c>
      <c r="O3863" s="77" t="b">
        <f t="shared" si="524"/>
        <v>0</v>
      </c>
      <c r="P3863" s="77" t="b">
        <f t="shared" si="525"/>
        <v>0</v>
      </c>
      <c r="Q3863" s="77" t="b">
        <f t="shared" si="526"/>
        <v>0</v>
      </c>
      <c r="R3863" s="77">
        <f t="shared" si="527"/>
        <v>0</v>
      </c>
      <c r="T3863" s="77">
        <v>3852</v>
      </c>
    </row>
    <row r="3864" spans="1:20" s="5" customFormat="1" ht="51" outlineLevel="1">
      <c r="A3864" s="879"/>
      <c r="B3864" s="874">
        <v>400</v>
      </c>
      <c r="C3864" s="875">
        <v>479</v>
      </c>
      <c r="D3864" s="876">
        <v>30</v>
      </c>
      <c r="E3864" s="877" t="s">
        <v>2175</v>
      </c>
      <c r="F3864" s="877" t="s">
        <v>2176</v>
      </c>
      <c r="G3864" s="959">
        <v>8</v>
      </c>
      <c r="H3864" s="878" t="s">
        <v>2162</v>
      </c>
      <c r="I3864" s="315"/>
      <c r="J3864" s="159">
        <v>0</v>
      </c>
      <c r="K3864" s="58">
        <v>0</v>
      </c>
      <c r="L3864" s="199">
        <v>0</v>
      </c>
      <c r="M3864" s="200">
        <f t="shared" si="523"/>
        <v>0</v>
      </c>
      <c r="O3864" s="77" t="b">
        <f t="shared" si="524"/>
        <v>0</v>
      </c>
      <c r="P3864" s="77" t="b">
        <f t="shared" si="525"/>
        <v>0</v>
      </c>
      <c r="Q3864" s="77" t="b">
        <f t="shared" si="526"/>
        <v>0</v>
      </c>
      <c r="R3864" s="77">
        <f t="shared" si="527"/>
        <v>0</v>
      </c>
      <c r="T3864" s="77">
        <v>3853</v>
      </c>
    </row>
    <row r="3865" spans="1:20" s="5" customFormat="1" ht="51" outlineLevel="1">
      <c r="A3865" s="879"/>
      <c r="B3865" s="874">
        <v>400</v>
      </c>
      <c r="C3865" s="875">
        <v>479</v>
      </c>
      <c r="D3865" s="876">
        <v>31</v>
      </c>
      <c r="E3865" s="877" t="s">
        <v>2519</v>
      </c>
      <c r="F3865" s="877" t="s">
        <v>2520</v>
      </c>
      <c r="G3865" s="959">
        <v>3</v>
      </c>
      <c r="H3865" s="878" t="s">
        <v>2162</v>
      </c>
      <c r="I3865" s="315"/>
      <c r="J3865" s="159">
        <v>0</v>
      </c>
      <c r="K3865" s="58">
        <v>0</v>
      </c>
      <c r="L3865" s="199">
        <v>0</v>
      </c>
      <c r="M3865" s="200">
        <f t="shared" si="523"/>
        <v>0</v>
      </c>
      <c r="O3865" s="77" t="b">
        <f t="shared" si="524"/>
        <v>0</v>
      </c>
      <c r="P3865" s="77" t="b">
        <f t="shared" si="525"/>
        <v>0</v>
      </c>
      <c r="Q3865" s="77" t="b">
        <f t="shared" si="526"/>
        <v>0</v>
      </c>
      <c r="R3865" s="77">
        <f t="shared" si="527"/>
        <v>0</v>
      </c>
      <c r="T3865" s="77">
        <v>3854</v>
      </c>
    </row>
    <row r="3866" spans="1:20" s="5" customFormat="1" ht="45" outlineLevel="1">
      <c r="A3866" s="879" t="s">
        <v>5251</v>
      </c>
      <c r="B3866" s="874">
        <v>400</v>
      </c>
      <c r="C3866" s="875">
        <v>479</v>
      </c>
      <c r="D3866" s="876">
        <v>32</v>
      </c>
      <c r="E3866" s="880" t="s">
        <v>2521</v>
      </c>
      <c r="F3866" s="880" t="s">
        <v>2522</v>
      </c>
      <c r="G3866" s="959">
        <v>2</v>
      </c>
      <c r="H3866" s="878" t="s">
        <v>2162</v>
      </c>
      <c r="I3866" s="315"/>
      <c r="J3866" s="159">
        <v>0</v>
      </c>
      <c r="K3866" s="58">
        <v>0</v>
      </c>
      <c r="L3866" s="199">
        <v>0</v>
      </c>
      <c r="M3866" s="200">
        <f t="shared" si="523"/>
        <v>0</v>
      </c>
      <c r="O3866" s="77" t="b">
        <f t="shared" si="524"/>
        <v>0</v>
      </c>
      <c r="P3866" s="77" t="b">
        <f t="shared" si="525"/>
        <v>0</v>
      </c>
      <c r="Q3866" s="77" t="b">
        <f t="shared" si="526"/>
        <v>0</v>
      </c>
      <c r="R3866" s="77">
        <f t="shared" si="527"/>
        <v>0</v>
      </c>
      <c r="T3866" s="77">
        <v>3855</v>
      </c>
    </row>
    <row r="3867" spans="1:20" s="5" customFormat="1" ht="45" outlineLevel="1">
      <c r="A3867" s="879" t="s">
        <v>5251</v>
      </c>
      <c r="B3867" s="874">
        <v>400</v>
      </c>
      <c r="C3867" s="875">
        <v>479</v>
      </c>
      <c r="D3867" s="876">
        <v>33</v>
      </c>
      <c r="E3867" s="880" t="s">
        <v>5520</v>
      </c>
      <c r="F3867" s="880" t="s">
        <v>5521</v>
      </c>
      <c r="G3867" s="959">
        <v>2</v>
      </c>
      <c r="H3867" s="878" t="s">
        <v>2162</v>
      </c>
      <c r="I3867" s="315"/>
      <c r="J3867" s="159">
        <v>0</v>
      </c>
      <c r="K3867" s="58">
        <v>0</v>
      </c>
      <c r="L3867" s="199">
        <v>0</v>
      </c>
      <c r="M3867" s="200">
        <f t="shared" si="523"/>
        <v>0</v>
      </c>
      <c r="O3867" s="77" t="b">
        <f t="shared" si="524"/>
        <v>0</v>
      </c>
      <c r="P3867" s="77" t="b">
        <f t="shared" si="525"/>
        <v>0</v>
      </c>
      <c r="Q3867" s="77" t="b">
        <f t="shared" si="526"/>
        <v>0</v>
      </c>
      <c r="R3867" s="77">
        <f t="shared" si="527"/>
        <v>0</v>
      </c>
      <c r="T3867" s="77">
        <v>3856</v>
      </c>
    </row>
    <row r="3868" spans="1:20" s="5" customFormat="1" ht="51" outlineLevel="1">
      <c r="A3868" s="879"/>
      <c r="B3868" s="874">
        <v>400</v>
      </c>
      <c r="C3868" s="875">
        <v>479</v>
      </c>
      <c r="D3868" s="876">
        <v>34</v>
      </c>
      <c r="E3868" s="877" t="s">
        <v>2523</v>
      </c>
      <c r="F3868" s="877" t="s">
        <v>2524</v>
      </c>
      <c r="G3868" s="959">
        <v>1</v>
      </c>
      <c r="H3868" s="878" t="s">
        <v>2162</v>
      </c>
      <c r="I3868" s="315"/>
      <c r="J3868" s="159">
        <v>0</v>
      </c>
      <c r="K3868" s="58">
        <v>0</v>
      </c>
      <c r="L3868" s="199">
        <v>0</v>
      </c>
      <c r="M3868" s="200">
        <f t="shared" si="523"/>
        <v>0</v>
      </c>
      <c r="O3868" s="77" t="b">
        <f t="shared" si="524"/>
        <v>0</v>
      </c>
      <c r="P3868" s="77" t="b">
        <f t="shared" si="525"/>
        <v>0</v>
      </c>
      <c r="Q3868" s="77" t="b">
        <f t="shared" si="526"/>
        <v>0</v>
      </c>
      <c r="R3868" s="77">
        <f t="shared" si="527"/>
        <v>0</v>
      </c>
      <c r="T3868" s="77">
        <v>3857</v>
      </c>
    </row>
    <row r="3869" spans="1:20" s="5" customFormat="1" ht="51" outlineLevel="1">
      <c r="A3869" s="879"/>
      <c r="B3869" s="874">
        <v>400</v>
      </c>
      <c r="C3869" s="875">
        <v>479</v>
      </c>
      <c r="D3869" s="876">
        <v>35</v>
      </c>
      <c r="E3869" s="877" t="s">
        <v>2525</v>
      </c>
      <c r="F3869" s="877" t="s">
        <v>2526</v>
      </c>
      <c r="G3869" s="959">
        <v>2</v>
      </c>
      <c r="H3869" s="878" t="s">
        <v>2162</v>
      </c>
      <c r="I3869" s="315"/>
      <c r="J3869" s="159">
        <v>0</v>
      </c>
      <c r="K3869" s="58">
        <v>0</v>
      </c>
      <c r="L3869" s="199">
        <v>0</v>
      </c>
      <c r="M3869" s="200">
        <f t="shared" si="523"/>
        <v>0</v>
      </c>
      <c r="O3869" s="77" t="b">
        <f t="shared" si="524"/>
        <v>0</v>
      </c>
      <c r="P3869" s="77" t="b">
        <f t="shared" si="525"/>
        <v>0</v>
      </c>
      <c r="Q3869" s="77" t="b">
        <f t="shared" si="526"/>
        <v>0</v>
      </c>
      <c r="R3869" s="77">
        <f t="shared" si="527"/>
        <v>0</v>
      </c>
      <c r="T3869" s="77">
        <v>3858</v>
      </c>
    </row>
    <row r="3870" spans="1:20" s="5" customFormat="1" ht="51" outlineLevel="1">
      <c r="A3870" s="879"/>
      <c r="B3870" s="874">
        <v>400</v>
      </c>
      <c r="C3870" s="875">
        <v>479</v>
      </c>
      <c r="D3870" s="876">
        <v>36</v>
      </c>
      <c r="E3870" s="877" t="s">
        <v>2527</v>
      </c>
      <c r="F3870" s="877" t="s">
        <v>2528</v>
      </c>
      <c r="G3870" s="959">
        <v>2</v>
      </c>
      <c r="H3870" s="878" t="s">
        <v>2162</v>
      </c>
      <c r="I3870" s="315"/>
      <c r="J3870" s="159">
        <v>0</v>
      </c>
      <c r="K3870" s="58">
        <v>0</v>
      </c>
      <c r="L3870" s="199">
        <v>0</v>
      </c>
      <c r="M3870" s="200">
        <f t="shared" si="523"/>
        <v>0</v>
      </c>
      <c r="O3870" s="77" t="b">
        <f t="shared" si="524"/>
        <v>0</v>
      </c>
      <c r="P3870" s="77" t="b">
        <f t="shared" si="525"/>
        <v>0</v>
      </c>
      <c r="Q3870" s="77" t="b">
        <f t="shared" si="526"/>
        <v>0</v>
      </c>
      <c r="R3870" s="77">
        <f t="shared" si="527"/>
        <v>0</v>
      </c>
      <c r="T3870" s="77">
        <v>3859</v>
      </c>
    </row>
    <row r="3871" spans="1:20" s="5" customFormat="1" ht="45" outlineLevel="1">
      <c r="A3871" s="879" t="s">
        <v>5251</v>
      </c>
      <c r="B3871" s="874">
        <v>400</v>
      </c>
      <c r="C3871" s="875">
        <v>479</v>
      </c>
      <c r="D3871" s="876">
        <v>37</v>
      </c>
      <c r="E3871" s="880" t="s">
        <v>2179</v>
      </c>
      <c r="F3871" s="880" t="s">
        <v>2180</v>
      </c>
      <c r="G3871" s="959">
        <v>1</v>
      </c>
      <c r="H3871" s="878" t="s">
        <v>2162</v>
      </c>
      <c r="I3871" s="315"/>
      <c r="J3871" s="159">
        <v>0</v>
      </c>
      <c r="K3871" s="58">
        <v>0</v>
      </c>
      <c r="L3871" s="199">
        <v>0</v>
      </c>
      <c r="M3871" s="200">
        <f t="shared" si="523"/>
        <v>0</v>
      </c>
      <c r="O3871" s="77" t="b">
        <f t="shared" si="524"/>
        <v>0</v>
      </c>
      <c r="P3871" s="77" t="b">
        <f t="shared" si="525"/>
        <v>0</v>
      </c>
      <c r="Q3871" s="77" t="b">
        <f t="shared" si="526"/>
        <v>0</v>
      </c>
      <c r="R3871" s="77">
        <f t="shared" si="527"/>
        <v>0</v>
      </c>
      <c r="T3871" s="77">
        <v>3860</v>
      </c>
    </row>
    <row r="3872" spans="1:20" s="5" customFormat="1" ht="51" outlineLevel="1">
      <c r="A3872" s="879"/>
      <c r="B3872" s="874">
        <v>400</v>
      </c>
      <c r="C3872" s="875">
        <v>479</v>
      </c>
      <c r="D3872" s="876">
        <v>38</v>
      </c>
      <c r="E3872" s="877" t="s">
        <v>2181</v>
      </c>
      <c r="F3872" s="877" t="s">
        <v>2182</v>
      </c>
      <c r="G3872" s="959">
        <v>2</v>
      </c>
      <c r="H3872" s="878" t="s">
        <v>2162</v>
      </c>
      <c r="I3872" s="315"/>
      <c r="J3872" s="159">
        <v>0</v>
      </c>
      <c r="K3872" s="58">
        <v>0</v>
      </c>
      <c r="L3872" s="199">
        <v>0</v>
      </c>
      <c r="M3872" s="200">
        <f t="shared" si="523"/>
        <v>0</v>
      </c>
      <c r="O3872" s="77" t="b">
        <f t="shared" si="524"/>
        <v>0</v>
      </c>
      <c r="P3872" s="77" t="b">
        <f t="shared" si="525"/>
        <v>0</v>
      </c>
      <c r="Q3872" s="77" t="b">
        <f t="shared" si="526"/>
        <v>0</v>
      </c>
      <c r="R3872" s="77">
        <f t="shared" si="527"/>
        <v>0</v>
      </c>
      <c r="T3872" s="77">
        <v>3861</v>
      </c>
    </row>
    <row r="3873" spans="1:20" s="5" customFormat="1" ht="51" outlineLevel="1">
      <c r="A3873" s="879"/>
      <c r="B3873" s="874">
        <v>400</v>
      </c>
      <c r="C3873" s="875">
        <v>479</v>
      </c>
      <c r="D3873" s="876">
        <v>39</v>
      </c>
      <c r="E3873" s="877" t="s">
        <v>2529</v>
      </c>
      <c r="F3873" s="877" t="s">
        <v>2530</v>
      </c>
      <c r="G3873" s="959">
        <v>2</v>
      </c>
      <c r="H3873" s="878" t="s">
        <v>2162</v>
      </c>
      <c r="I3873" s="315"/>
      <c r="J3873" s="159">
        <v>0</v>
      </c>
      <c r="K3873" s="58">
        <v>0</v>
      </c>
      <c r="L3873" s="199">
        <v>0</v>
      </c>
      <c r="M3873" s="200">
        <f t="shared" si="523"/>
        <v>0</v>
      </c>
      <c r="O3873" s="77" t="b">
        <f t="shared" si="524"/>
        <v>0</v>
      </c>
      <c r="P3873" s="77" t="b">
        <f t="shared" si="525"/>
        <v>0</v>
      </c>
      <c r="Q3873" s="77" t="b">
        <f t="shared" si="526"/>
        <v>0</v>
      </c>
      <c r="R3873" s="77">
        <f t="shared" si="527"/>
        <v>0</v>
      </c>
      <c r="T3873" s="77">
        <v>3862</v>
      </c>
    </row>
    <row r="3874" spans="1:20" s="5" customFormat="1" ht="51" outlineLevel="1">
      <c r="A3874" s="879"/>
      <c r="B3874" s="874">
        <v>400</v>
      </c>
      <c r="C3874" s="875">
        <v>479</v>
      </c>
      <c r="D3874" s="876">
        <v>40</v>
      </c>
      <c r="E3874" s="877" t="s">
        <v>2185</v>
      </c>
      <c r="F3874" s="877" t="s">
        <v>2186</v>
      </c>
      <c r="G3874" s="959">
        <v>2</v>
      </c>
      <c r="H3874" s="878" t="s">
        <v>2162</v>
      </c>
      <c r="I3874" s="315"/>
      <c r="J3874" s="159">
        <v>0</v>
      </c>
      <c r="K3874" s="58">
        <v>0</v>
      </c>
      <c r="L3874" s="199">
        <v>0</v>
      </c>
      <c r="M3874" s="200">
        <f t="shared" si="523"/>
        <v>0</v>
      </c>
      <c r="O3874" s="77" t="b">
        <f t="shared" si="524"/>
        <v>0</v>
      </c>
      <c r="P3874" s="77" t="b">
        <f t="shared" si="525"/>
        <v>0</v>
      </c>
      <c r="Q3874" s="77" t="b">
        <f t="shared" si="526"/>
        <v>0</v>
      </c>
      <c r="R3874" s="77">
        <f t="shared" si="527"/>
        <v>0</v>
      </c>
      <c r="T3874" s="77">
        <v>3863</v>
      </c>
    </row>
    <row r="3875" spans="1:20" s="5" customFormat="1" ht="51" outlineLevel="1">
      <c r="A3875" s="879"/>
      <c r="B3875" s="874">
        <v>400</v>
      </c>
      <c r="C3875" s="875">
        <v>479</v>
      </c>
      <c r="D3875" s="876">
        <v>41</v>
      </c>
      <c r="E3875" s="877" t="s">
        <v>2187</v>
      </c>
      <c r="F3875" s="877" t="s">
        <v>2188</v>
      </c>
      <c r="G3875" s="959">
        <v>2</v>
      </c>
      <c r="H3875" s="878" t="s">
        <v>2162</v>
      </c>
      <c r="I3875" s="315"/>
      <c r="J3875" s="159">
        <v>0</v>
      </c>
      <c r="K3875" s="58">
        <v>0</v>
      </c>
      <c r="L3875" s="199">
        <v>0</v>
      </c>
      <c r="M3875" s="200">
        <f t="shared" si="523"/>
        <v>0</v>
      </c>
      <c r="O3875" s="77" t="b">
        <f t="shared" si="524"/>
        <v>0</v>
      </c>
      <c r="P3875" s="77" t="b">
        <f t="shared" si="525"/>
        <v>0</v>
      </c>
      <c r="Q3875" s="77" t="b">
        <f t="shared" si="526"/>
        <v>0</v>
      </c>
      <c r="R3875" s="77">
        <f t="shared" si="527"/>
        <v>0</v>
      </c>
      <c r="T3875" s="77">
        <v>3864</v>
      </c>
    </row>
    <row r="3876" spans="1:20" s="5" customFormat="1" ht="51" outlineLevel="1">
      <c r="A3876" s="879"/>
      <c r="B3876" s="874">
        <v>400</v>
      </c>
      <c r="C3876" s="875">
        <v>479</v>
      </c>
      <c r="D3876" s="876">
        <v>42</v>
      </c>
      <c r="E3876" s="877" t="s">
        <v>2531</v>
      </c>
      <c r="F3876" s="877" t="s">
        <v>2532</v>
      </c>
      <c r="G3876" s="959">
        <v>1</v>
      </c>
      <c r="H3876" s="878" t="s">
        <v>2162</v>
      </c>
      <c r="I3876" s="315"/>
      <c r="J3876" s="159">
        <v>0</v>
      </c>
      <c r="K3876" s="58">
        <v>0</v>
      </c>
      <c r="L3876" s="199">
        <v>0</v>
      </c>
      <c r="M3876" s="200">
        <f t="shared" si="523"/>
        <v>0</v>
      </c>
      <c r="O3876" s="77" t="b">
        <f t="shared" si="524"/>
        <v>0</v>
      </c>
      <c r="P3876" s="77" t="b">
        <f t="shared" si="525"/>
        <v>0</v>
      </c>
      <c r="Q3876" s="77" t="b">
        <f t="shared" si="526"/>
        <v>0</v>
      </c>
      <c r="R3876" s="77">
        <f t="shared" si="527"/>
        <v>0</v>
      </c>
      <c r="T3876" s="77">
        <v>3865</v>
      </c>
    </row>
    <row r="3877" spans="1:20" s="5" customFormat="1" ht="51" outlineLevel="1">
      <c r="A3877" s="879"/>
      <c r="B3877" s="874">
        <v>400</v>
      </c>
      <c r="C3877" s="875">
        <v>479</v>
      </c>
      <c r="D3877" s="876">
        <v>43</v>
      </c>
      <c r="E3877" s="877" t="s">
        <v>2189</v>
      </c>
      <c r="F3877" s="877" t="s">
        <v>2190</v>
      </c>
      <c r="G3877" s="959">
        <v>1</v>
      </c>
      <c r="H3877" s="878" t="s">
        <v>2162</v>
      </c>
      <c r="I3877" s="315"/>
      <c r="J3877" s="159">
        <v>0</v>
      </c>
      <c r="K3877" s="58">
        <v>0</v>
      </c>
      <c r="L3877" s="199">
        <v>0</v>
      </c>
      <c r="M3877" s="200">
        <f t="shared" si="523"/>
        <v>0</v>
      </c>
      <c r="O3877" s="77" t="b">
        <f t="shared" si="524"/>
        <v>0</v>
      </c>
      <c r="P3877" s="77" t="b">
        <f t="shared" si="525"/>
        <v>0</v>
      </c>
      <c r="Q3877" s="77" t="b">
        <f t="shared" si="526"/>
        <v>0</v>
      </c>
      <c r="R3877" s="77">
        <f t="shared" si="527"/>
        <v>0</v>
      </c>
      <c r="T3877" s="77">
        <v>3866</v>
      </c>
    </row>
    <row r="3878" spans="1:20" s="5" customFormat="1" ht="51" outlineLevel="1">
      <c r="A3878" s="879"/>
      <c r="B3878" s="874">
        <v>400</v>
      </c>
      <c r="C3878" s="875">
        <v>479</v>
      </c>
      <c r="D3878" s="876">
        <v>44</v>
      </c>
      <c r="E3878" s="877" t="s">
        <v>2533</v>
      </c>
      <c r="F3878" s="877" t="s">
        <v>2534</v>
      </c>
      <c r="G3878" s="959">
        <v>1</v>
      </c>
      <c r="H3878" s="878" t="s">
        <v>2162</v>
      </c>
      <c r="I3878" s="315"/>
      <c r="J3878" s="159">
        <v>0</v>
      </c>
      <c r="K3878" s="58">
        <v>0</v>
      </c>
      <c r="L3878" s="199">
        <v>0</v>
      </c>
      <c r="M3878" s="200">
        <f t="shared" si="523"/>
        <v>0</v>
      </c>
      <c r="O3878" s="77" t="b">
        <f t="shared" si="524"/>
        <v>0</v>
      </c>
      <c r="P3878" s="77" t="b">
        <f t="shared" si="525"/>
        <v>0</v>
      </c>
      <c r="Q3878" s="77" t="b">
        <f t="shared" si="526"/>
        <v>0</v>
      </c>
      <c r="R3878" s="77">
        <f t="shared" si="527"/>
        <v>0</v>
      </c>
      <c r="T3878" s="77">
        <v>3867</v>
      </c>
    </row>
    <row r="3879" spans="1:20" s="5" customFormat="1" ht="51" outlineLevel="1">
      <c r="A3879" s="879"/>
      <c r="B3879" s="874">
        <v>400</v>
      </c>
      <c r="C3879" s="875">
        <v>479</v>
      </c>
      <c r="D3879" s="876">
        <v>45</v>
      </c>
      <c r="E3879" s="877" t="s">
        <v>2191</v>
      </c>
      <c r="F3879" s="877" t="s">
        <v>2192</v>
      </c>
      <c r="G3879" s="959">
        <v>2</v>
      </c>
      <c r="H3879" s="878" t="s">
        <v>2162</v>
      </c>
      <c r="I3879" s="315"/>
      <c r="J3879" s="159">
        <v>0</v>
      </c>
      <c r="K3879" s="58">
        <v>0</v>
      </c>
      <c r="L3879" s="199">
        <v>0</v>
      </c>
      <c r="M3879" s="200">
        <f t="shared" si="523"/>
        <v>0</v>
      </c>
      <c r="O3879" s="77" t="b">
        <f t="shared" si="524"/>
        <v>0</v>
      </c>
      <c r="P3879" s="77" t="b">
        <f t="shared" si="525"/>
        <v>0</v>
      </c>
      <c r="Q3879" s="77" t="b">
        <f t="shared" si="526"/>
        <v>0</v>
      </c>
      <c r="R3879" s="77">
        <f t="shared" si="527"/>
        <v>0</v>
      </c>
      <c r="T3879" s="77">
        <v>3868</v>
      </c>
    </row>
    <row r="3880" spans="1:20" s="5" customFormat="1" ht="51" outlineLevel="1">
      <c r="A3880" s="879"/>
      <c r="B3880" s="874">
        <v>400</v>
      </c>
      <c r="C3880" s="875">
        <v>479</v>
      </c>
      <c r="D3880" s="876">
        <v>46</v>
      </c>
      <c r="E3880" s="877" t="s">
        <v>2535</v>
      </c>
      <c r="F3880" s="877" t="s">
        <v>2536</v>
      </c>
      <c r="G3880" s="959">
        <v>1</v>
      </c>
      <c r="H3880" s="878" t="s">
        <v>2162</v>
      </c>
      <c r="I3880" s="315"/>
      <c r="J3880" s="159">
        <v>0</v>
      </c>
      <c r="K3880" s="58">
        <v>0</v>
      </c>
      <c r="L3880" s="199">
        <v>0</v>
      </c>
      <c r="M3880" s="200">
        <f t="shared" si="523"/>
        <v>0</v>
      </c>
      <c r="O3880" s="77" t="b">
        <f t="shared" si="524"/>
        <v>0</v>
      </c>
      <c r="P3880" s="77" t="b">
        <f t="shared" si="525"/>
        <v>0</v>
      </c>
      <c r="Q3880" s="77" t="b">
        <f t="shared" si="526"/>
        <v>0</v>
      </c>
      <c r="R3880" s="77">
        <f t="shared" si="527"/>
        <v>0</v>
      </c>
      <c r="T3880" s="77">
        <v>3869</v>
      </c>
    </row>
    <row r="3881" spans="1:20" s="5" customFormat="1" ht="51" outlineLevel="1">
      <c r="A3881" s="879"/>
      <c r="B3881" s="874">
        <v>400</v>
      </c>
      <c r="C3881" s="875">
        <v>479</v>
      </c>
      <c r="D3881" s="876">
        <v>47</v>
      </c>
      <c r="E3881" s="877" t="s">
        <v>2537</v>
      </c>
      <c r="F3881" s="877" t="s">
        <v>2538</v>
      </c>
      <c r="G3881" s="959">
        <v>2</v>
      </c>
      <c r="H3881" s="878" t="s">
        <v>2162</v>
      </c>
      <c r="I3881" s="315"/>
      <c r="J3881" s="159">
        <v>0</v>
      </c>
      <c r="K3881" s="58">
        <v>0</v>
      </c>
      <c r="L3881" s="199">
        <v>0</v>
      </c>
      <c r="M3881" s="200">
        <f t="shared" si="523"/>
        <v>0</v>
      </c>
      <c r="O3881" s="77" t="b">
        <f t="shared" si="524"/>
        <v>0</v>
      </c>
      <c r="P3881" s="77" t="b">
        <f t="shared" si="525"/>
        <v>0</v>
      </c>
      <c r="Q3881" s="77" t="b">
        <f t="shared" si="526"/>
        <v>0</v>
      </c>
      <c r="R3881" s="77">
        <f t="shared" si="527"/>
        <v>0</v>
      </c>
      <c r="T3881" s="77">
        <v>3870</v>
      </c>
    </row>
    <row r="3882" spans="1:20" s="5" customFormat="1" ht="51" outlineLevel="1">
      <c r="A3882" s="879"/>
      <c r="B3882" s="874">
        <v>400</v>
      </c>
      <c r="C3882" s="875">
        <v>479</v>
      </c>
      <c r="D3882" s="876">
        <v>48</v>
      </c>
      <c r="E3882" s="877" t="s">
        <v>2539</v>
      </c>
      <c r="F3882" s="877" t="s">
        <v>2540</v>
      </c>
      <c r="G3882" s="959">
        <v>1</v>
      </c>
      <c r="H3882" s="878" t="s">
        <v>2162</v>
      </c>
      <c r="I3882" s="315"/>
      <c r="J3882" s="159">
        <v>0</v>
      </c>
      <c r="K3882" s="58">
        <v>0</v>
      </c>
      <c r="L3882" s="199">
        <v>0</v>
      </c>
      <c r="M3882" s="200">
        <f t="shared" si="523"/>
        <v>0</v>
      </c>
      <c r="O3882" s="77" t="b">
        <f t="shared" si="524"/>
        <v>0</v>
      </c>
      <c r="P3882" s="77" t="b">
        <f t="shared" si="525"/>
        <v>0</v>
      </c>
      <c r="Q3882" s="77" t="b">
        <f t="shared" si="526"/>
        <v>0</v>
      </c>
      <c r="R3882" s="77">
        <f t="shared" si="527"/>
        <v>0</v>
      </c>
      <c r="T3882" s="77">
        <v>3871</v>
      </c>
    </row>
    <row r="3883" spans="1:20" s="5" customFormat="1" ht="51" outlineLevel="1">
      <c r="A3883" s="879"/>
      <c r="B3883" s="874">
        <v>400</v>
      </c>
      <c r="C3883" s="875">
        <v>479</v>
      </c>
      <c r="D3883" s="876">
        <v>49</v>
      </c>
      <c r="E3883" s="877" t="s">
        <v>2193</v>
      </c>
      <c r="F3883" s="877" t="s">
        <v>2194</v>
      </c>
      <c r="G3883" s="959">
        <v>1</v>
      </c>
      <c r="H3883" s="878" t="s">
        <v>2162</v>
      </c>
      <c r="I3883" s="315"/>
      <c r="J3883" s="159">
        <v>0</v>
      </c>
      <c r="K3883" s="58">
        <v>0</v>
      </c>
      <c r="L3883" s="199">
        <v>0</v>
      </c>
      <c r="M3883" s="200">
        <f t="shared" si="523"/>
        <v>0</v>
      </c>
      <c r="O3883" s="77" t="b">
        <f t="shared" si="524"/>
        <v>0</v>
      </c>
      <c r="P3883" s="77" t="b">
        <f t="shared" si="525"/>
        <v>0</v>
      </c>
      <c r="Q3883" s="77" t="b">
        <f t="shared" si="526"/>
        <v>0</v>
      </c>
      <c r="R3883" s="77">
        <f t="shared" si="527"/>
        <v>0</v>
      </c>
      <c r="T3883" s="77">
        <v>3872</v>
      </c>
    </row>
    <row r="3884" spans="1:20" s="5" customFormat="1" ht="51" outlineLevel="1">
      <c r="A3884" s="879"/>
      <c r="B3884" s="874">
        <v>400</v>
      </c>
      <c r="C3884" s="875">
        <v>479</v>
      </c>
      <c r="D3884" s="876">
        <v>50</v>
      </c>
      <c r="E3884" s="877" t="s">
        <v>2541</v>
      </c>
      <c r="F3884" s="877" t="s">
        <v>2542</v>
      </c>
      <c r="G3884" s="959">
        <v>1</v>
      </c>
      <c r="H3884" s="878" t="s">
        <v>2162</v>
      </c>
      <c r="I3884" s="315"/>
      <c r="J3884" s="159">
        <v>0</v>
      </c>
      <c r="K3884" s="58">
        <v>0</v>
      </c>
      <c r="L3884" s="199">
        <v>0</v>
      </c>
      <c r="M3884" s="200">
        <f t="shared" si="523"/>
        <v>0</v>
      </c>
      <c r="O3884" s="77" t="b">
        <f t="shared" si="524"/>
        <v>0</v>
      </c>
      <c r="P3884" s="77" t="b">
        <f t="shared" si="525"/>
        <v>0</v>
      </c>
      <c r="Q3884" s="77" t="b">
        <f t="shared" si="526"/>
        <v>0</v>
      </c>
      <c r="R3884" s="77">
        <f t="shared" si="527"/>
        <v>0</v>
      </c>
      <c r="T3884" s="77">
        <v>3873</v>
      </c>
    </row>
    <row r="3885" spans="1:20" s="5" customFormat="1" ht="51" outlineLevel="1">
      <c r="A3885" s="879"/>
      <c r="B3885" s="874">
        <v>400</v>
      </c>
      <c r="C3885" s="875">
        <v>479</v>
      </c>
      <c r="D3885" s="876">
        <v>51</v>
      </c>
      <c r="E3885" s="877" t="s">
        <v>2195</v>
      </c>
      <c r="F3885" s="877" t="s">
        <v>2196</v>
      </c>
      <c r="G3885" s="959">
        <v>2</v>
      </c>
      <c r="H3885" s="878" t="s">
        <v>2162</v>
      </c>
      <c r="I3885" s="315"/>
      <c r="J3885" s="159">
        <v>0</v>
      </c>
      <c r="K3885" s="58">
        <v>0</v>
      </c>
      <c r="L3885" s="199">
        <v>0</v>
      </c>
      <c r="M3885" s="200">
        <f t="shared" si="523"/>
        <v>0</v>
      </c>
      <c r="O3885" s="77" t="b">
        <f t="shared" si="524"/>
        <v>0</v>
      </c>
      <c r="P3885" s="77" t="b">
        <f t="shared" si="525"/>
        <v>0</v>
      </c>
      <c r="Q3885" s="77" t="b">
        <f t="shared" si="526"/>
        <v>0</v>
      </c>
      <c r="R3885" s="77">
        <f t="shared" si="527"/>
        <v>0</v>
      </c>
      <c r="T3885" s="77">
        <v>3874</v>
      </c>
    </row>
    <row r="3886" spans="1:20" s="5" customFormat="1" ht="51" outlineLevel="1">
      <c r="A3886" s="879"/>
      <c r="B3886" s="874">
        <v>400</v>
      </c>
      <c r="C3886" s="875">
        <v>479</v>
      </c>
      <c r="D3886" s="876">
        <v>52</v>
      </c>
      <c r="E3886" s="877" t="s">
        <v>2543</v>
      </c>
      <c r="F3886" s="877" t="s">
        <v>2544</v>
      </c>
      <c r="G3886" s="959">
        <v>1</v>
      </c>
      <c r="H3886" s="878" t="s">
        <v>2162</v>
      </c>
      <c r="I3886" s="315"/>
      <c r="J3886" s="159">
        <v>0</v>
      </c>
      <c r="K3886" s="58">
        <v>0</v>
      </c>
      <c r="L3886" s="199">
        <v>0</v>
      </c>
      <c r="M3886" s="200">
        <f t="shared" si="523"/>
        <v>0</v>
      </c>
      <c r="O3886" s="77" t="b">
        <f t="shared" si="524"/>
        <v>0</v>
      </c>
      <c r="P3886" s="77" t="b">
        <f t="shared" si="525"/>
        <v>0</v>
      </c>
      <c r="Q3886" s="77" t="b">
        <f t="shared" si="526"/>
        <v>0</v>
      </c>
      <c r="R3886" s="77">
        <f t="shared" si="527"/>
        <v>0</v>
      </c>
      <c r="T3886" s="77">
        <v>3875</v>
      </c>
    </row>
    <row r="3887" spans="1:20" s="5" customFormat="1" ht="51" outlineLevel="1">
      <c r="A3887" s="879"/>
      <c r="B3887" s="874">
        <v>400</v>
      </c>
      <c r="C3887" s="875">
        <v>479</v>
      </c>
      <c r="D3887" s="876">
        <v>53</v>
      </c>
      <c r="E3887" s="877" t="s">
        <v>2545</v>
      </c>
      <c r="F3887" s="877" t="s">
        <v>2546</v>
      </c>
      <c r="G3887" s="959">
        <v>2</v>
      </c>
      <c r="H3887" s="878" t="s">
        <v>2162</v>
      </c>
      <c r="I3887" s="315"/>
      <c r="J3887" s="159">
        <v>0</v>
      </c>
      <c r="K3887" s="58">
        <v>0</v>
      </c>
      <c r="L3887" s="199">
        <v>0</v>
      </c>
      <c r="M3887" s="200">
        <f t="shared" si="523"/>
        <v>0</v>
      </c>
      <c r="O3887" s="77" t="b">
        <f t="shared" si="524"/>
        <v>0</v>
      </c>
      <c r="P3887" s="77" t="b">
        <f t="shared" si="525"/>
        <v>0</v>
      </c>
      <c r="Q3887" s="77" t="b">
        <f t="shared" si="526"/>
        <v>0</v>
      </c>
      <c r="R3887" s="77">
        <f t="shared" si="527"/>
        <v>0</v>
      </c>
      <c r="T3887" s="77">
        <v>3876</v>
      </c>
    </row>
    <row r="3888" spans="1:20" s="5" customFormat="1" ht="63.75" outlineLevel="1">
      <c r="A3888" s="879"/>
      <c r="B3888" s="874">
        <v>400</v>
      </c>
      <c r="C3888" s="875">
        <v>479</v>
      </c>
      <c r="D3888" s="876">
        <v>54</v>
      </c>
      <c r="E3888" s="877" t="s">
        <v>2197</v>
      </c>
      <c r="F3888" s="877" t="s">
        <v>2198</v>
      </c>
      <c r="G3888" s="959">
        <v>6</v>
      </c>
      <c r="H3888" s="878" t="s">
        <v>2162</v>
      </c>
      <c r="I3888" s="315"/>
      <c r="J3888" s="159">
        <v>0</v>
      </c>
      <c r="K3888" s="58">
        <v>0</v>
      </c>
      <c r="L3888" s="199">
        <v>0</v>
      </c>
      <c r="M3888" s="200">
        <f t="shared" si="523"/>
        <v>0</v>
      </c>
      <c r="O3888" s="77" t="b">
        <f t="shared" si="524"/>
        <v>0</v>
      </c>
      <c r="P3888" s="77" t="b">
        <f t="shared" si="525"/>
        <v>0</v>
      </c>
      <c r="Q3888" s="77" t="b">
        <f t="shared" si="526"/>
        <v>0</v>
      </c>
      <c r="R3888" s="77">
        <f t="shared" si="527"/>
        <v>0</v>
      </c>
      <c r="T3888" s="77">
        <v>3877</v>
      </c>
    </row>
    <row r="3889" spans="1:20" s="5" customFormat="1" ht="63.75" outlineLevel="1">
      <c r="A3889" s="879"/>
      <c r="B3889" s="874">
        <v>400</v>
      </c>
      <c r="C3889" s="875">
        <v>479</v>
      </c>
      <c r="D3889" s="876">
        <v>55</v>
      </c>
      <c r="E3889" s="877" t="s">
        <v>2547</v>
      </c>
      <c r="F3889" s="877" t="s">
        <v>2548</v>
      </c>
      <c r="G3889" s="959">
        <v>8</v>
      </c>
      <c r="H3889" s="878" t="s">
        <v>2162</v>
      </c>
      <c r="I3889" s="315"/>
      <c r="J3889" s="159">
        <v>0</v>
      </c>
      <c r="K3889" s="58">
        <v>0</v>
      </c>
      <c r="L3889" s="199">
        <v>0</v>
      </c>
      <c r="M3889" s="200">
        <f t="shared" si="523"/>
        <v>0</v>
      </c>
      <c r="O3889" s="77" t="b">
        <f t="shared" si="524"/>
        <v>0</v>
      </c>
      <c r="P3889" s="77" t="b">
        <f t="shared" si="525"/>
        <v>0</v>
      </c>
      <c r="Q3889" s="77" t="b">
        <f t="shared" si="526"/>
        <v>0</v>
      </c>
      <c r="R3889" s="77">
        <f t="shared" si="527"/>
        <v>0</v>
      </c>
      <c r="T3889" s="77">
        <v>3878</v>
      </c>
    </row>
    <row r="3890" spans="1:20" s="5" customFormat="1" ht="63.75" outlineLevel="1">
      <c r="A3890" s="879"/>
      <c r="B3890" s="874">
        <v>400</v>
      </c>
      <c r="C3890" s="875">
        <v>479</v>
      </c>
      <c r="D3890" s="876">
        <v>56</v>
      </c>
      <c r="E3890" s="877" t="s">
        <v>2549</v>
      </c>
      <c r="F3890" s="877" t="s">
        <v>2550</v>
      </c>
      <c r="G3890" s="959">
        <v>2</v>
      </c>
      <c r="H3890" s="878" t="s">
        <v>2162</v>
      </c>
      <c r="I3890" s="315"/>
      <c r="J3890" s="159">
        <v>0</v>
      </c>
      <c r="K3890" s="58">
        <v>0</v>
      </c>
      <c r="L3890" s="199">
        <v>0</v>
      </c>
      <c r="M3890" s="200">
        <f t="shared" si="523"/>
        <v>0</v>
      </c>
      <c r="O3890" s="77" t="b">
        <f t="shared" si="524"/>
        <v>0</v>
      </c>
      <c r="P3890" s="77" t="b">
        <f t="shared" si="525"/>
        <v>0</v>
      </c>
      <c r="Q3890" s="77" t="b">
        <f t="shared" si="526"/>
        <v>0</v>
      </c>
      <c r="R3890" s="77">
        <f t="shared" si="527"/>
        <v>0</v>
      </c>
      <c r="T3890" s="77">
        <v>3879</v>
      </c>
    </row>
    <row r="3891" spans="1:20" s="5" customFormat="1" ht="63.75" outlineLevel="1">
      <c r="A3891" s="879"/>
      <c r="B3891" s="874">
        <v>400</v>
      </c>
      <c r="C3891" s="875">
        <v>479</v>
      </c>
      <c r="D3891" s="876">
        <v>57</v>
      </c>
      <c r="E3891" s="877" t="s">
        <v>2551</v>
      </c>
      <c r="F3891" s="877" t="s">
        <v>2552</v>
      </c>
      <c r="G3891" s="959">
        <v>3</v>
      </c>
      <c r="H3891" s="878" t="s">
        <v>2162</v>
      </c>
      <c r="I3891" s="315"/>
      <c r="J3891" s="159">
        <v>0</v>
      </c>
      <c r="K3891" s="58">
        <v>0</v>
      </c>
      <c r="L3891" s="199">
        <v>0</v>
      </c>
      <c r="M3891" s="200">
        <f t="shared" si="523"/>
        <v>0</v>
      </c>
      <c r="O3891" s="77" t="b">
        <f t="shared" si="524"/>
        <v>0</v>
      </c>
      <c r="P3891" s="77" t="b">
        <f t="shared" si="525"/>
        <v>0</v>
      </c>
      <c r="Q3891" s="77" t="b">
        <f t="shared" si="526"/>
        <v>0</v>
      </c>
      <c r="R3891" s="77">
        <f t="shared" si="527"/>
        <v>0</v>
      </c>
      <c r="T3891" s="77">
        <v>3880</v>
      </c>
    </row>
    <row r="3892" spans="1:20" s="5" customFormat="1" ht="63.75" outlineLevel="1">
      <c r="A3892" s="879"/>
      <c r="B3892" s="874">
        <v>400</v>
      </c>
      <c r="C3892" s="875">
        <v>479</v>
      </c>
      <c r="D3892" s="876">
        <v>58</v>
      </c>
      <c r="E3892" s="877" t="s">
        <v>2553</v>
      </c>
      <c r="F3892" s="877" t="s">
        <v>2554</v>
      </c>
      <c r="G3892" s="959">
        <v>1</v>
      </c>
      <c r="H3892" s="878" t="s">
        <v>2162</v>
      </c>
      <c r="I3892" s="315"/>
      <c r="J3892" s="159">
        <v>0</v>
      </c>
      <c r="K3892" s="58">
        <v>0</v>
      </c>
      <c r="L3892" s="199">
        <v>0</v>
      </c>
      <c r="M3892" s="200">
        <f t="shared" si="523"/>
        <v>0</v>
      </c>
      <c r="O3892" s="77" t="b">
        <f t="shared" si="524"/>
        <v>0</v>
      </c>
      <c r="P3892" s="77" t="b">
        <f t="shared" si="525"/>
        <v>0</v>
      </c>
      <c r="Q3892" s="77" t="b">
        <f t="shared" si="526"/>
        <v>0</v>
      </c>
      <c r="R3892" s="77">
        <f t="shared" si="527"/>
        <v>0</v>
      </c>
      <c r="T3892" s="77">
        <v>3881</v>
      </c>
    </row>
    <row r="3893" spans="1:20" s="5" customFormat="1" ht="63.75" outlineLevel="1">
      <c r="A3893" s="879"/>
      <c r="B3893" s="874">
        <v>400</v>
      </c>
      <c r="C3893" s="875">
        <v>479</v>
      </c>
      <c r="D3893" s="876">
        <v>59</v>
      </c>
      <c r="E3893" s="877" t="s">
        <v>2555</v>
      </c>
      <c r="F3893" s="877" t="s">
        <v>2556</v>
      </c>
      <c r="G3893" s="959">
        <v>12</v>
      </c>
      <c r="H3893" s="878" t="s">
        <v>2162</v>
      </c>
      <c r="I3893" s="315"/>
      <c r="J3893" s="159">
        <v>0</v>
      </c>
      <c r="K3893" s="58">
        <v>0</v>
      </c>
      <c r="L3893" s="199">
        <v>0</v>
      </c>
      <c r="M3893" s="200">
        <f t="shared" si="523"/>
        <v>0</v>
      </c>
      <c r="O3893" s="77" t="b">
        <f t="shared" si="524"/>
        <v>0</v>
      </c>
      <c r="P3893" s="77" t="b">
        <f t="shared" si="525"/>
        <v>0</v>
      </c>
      <c r="Q3893" s="77" t="b">
        <f t="shared" si="526"/>
        <v>0</v>
      </c>
      <c r="R3893" s="77">
        <f t="shared" si="527"/>
        <v>0</v>
      </c>
      <c r="T3893" s="77">
        <v>3882</v>
      </c>
    </row>
    <row r="3894" spans="1:20" s="5" customFormat="1" ht="63.75" outlineLevel="1">
      <c r="A3894" s="879"/>
      <c r="B3894" s="874">
        <v>400</v>
      </c>
      <c r="C3894" s="875">
        <v>479</v>
      </c>
      <c r="D3894" s="876">
        <v>60</v>
      </c>
      <c r="E3894" s="877" t="s">
        <v>2199</v>
      </c>
      <c r="F3894" s="877" t="s">
        <v>2200</v>
      </c>
      <c r="G3894" s="959">
        <v>11</v>
      </c>
      <c r="H3894" s="878" t="s">
        <v>2162</v>
      </c>
      <c r="I3894" s="315"/>
      <c r="J3894" s="159">
        <v>0</v>
      </c>
      <c r="K3894" s="58">
        <v>0</v>
      </c>
      <c r="L3894" s="199">
        <v>0</v>
      </c>
      <c r="M3894" s="200">
        <f t="shared" si="523"/>
        <v>0</v>
      </c>
      <c r="O3894" s="77" t="b">
        <f t="shared" si="524"/>
        <v>0</v>
      </c>
      <c r="P3894" s="77" t="b">
        <f t="shared" si="525"/>
        <v>0</v>
      </c>
      <c r="Q3894" s="77" t="b">
        <f t="shared" si="526"/>
        <v>0</v>
      </c>
      <c r="R3894" s="77">
        <f t="shared" si="527"/>
        <v>0</v>
      </c>
      <c r="T3894" s="77">
        <v>3883</v>
      </c>
    </row>
    <row r="3895" spans="1:20" s="5" customFormat="1" ht="63.75" outlineLevel="1">
      <c r="A3895" s="879"/>
      <c r="B3895" s="874">
        <v>400</v>
      </c>
      <c r="C3895" s="875">
        <v>479</v>
      </c>
      <c r="D3895" s="876">
        <v>61</v>
      </c>
      <c r="E3895" s="877" t="s">
        <v>2203</v>
      </c>
      <c r="F3895" s="877" t="s">
        <v>2204</v>
      </c>
      <c r="G3895" s="959">
        <v>11</v>
      </c>
      <c r="H3895" s="878" t="s">
        <v>2162</v>
      </c>
      <c r="I3895" s="315"/>
      <c r="J3895" s="159">
        <v>0</v>
      </c>
      <c r="K3895" s="58">
        <v>0</v>
      </c>
      <c r="L3895" s="199">
        <v>0</v>
      </c>
      <c r="M3895" s="200">
        <f t="shared" si="523"/>
        <v>0</v>
      </c>
      <c r="O3895" s="77" t="b">
        <f t="shared" si="524"/>
        <v>0</v>
      </c>
      <c r="P3895" s="77" t="b">
        <f t="shared" si="525"/>
        <v>0</v>
      </c>
      <c r="Q3895" s="77" t="b">
        <f t="shared" si="526"/>
        <v>0</v>
      </c>
      <c r="R3895" s="77">
        <f t="shared" si="527"/>
        <v>0</v>
      </c>
      <c r="T3895" s="77">
        <v>3884</v>
      </c>
    </row>
    <row r="3896" spans="1:20" s="5" customFormat="1" ht="63.75" outlineLevel="1">
      <c r="A3896" s="879"/>
      <c r="B3896" s="874">
        <v>400</v>
      </c>
      <c r="C3896" s="875">
        <v>479</v>
      </c>
      <c r="D3896" s="876">
        <v>62</v>
      </c>
      <c r="E3896" s="877" t="s">
        <v>2207</v>
      </c>
      <c r="F3896" s="877" t="s">
        <v>2208</v>
      </c>
      <c r="G3896" s="959">
        <v>4</v>
      </c>
      <c r="H3896" s="878" t="s">
        <v>2162</v>
      </c>
      <c r="I3896" s="315"/>
      <c r="J3896" s="159">
        <v>0</v>
      </c>
      <c r="K3896" s="58">
        <v>0</v>
      </c>
      <c r="L3896" s="199">
        <v>0</v>
      </c>
      <c r="M3896" s="200">
        <f t="shared" si="523"/>
        <v>0</v>
      </c>
      <c r="O3896" s="77" t="b">
        <f t="shared" si="524"/>
        <v>0</v>
      </c>
      <c r="P3896" s="77" t="b">
        <f t="shared" si="525"/>
        <v>0</v>
      </c>
      <c r="Q3896" s="77" t="b">
        <f t="shared" si="526"/>
        <v>0</v>
      </c>
      <c r="R3896" s="77">
        <f t="shared" si="527"/>
        <v>0</v>
      </c>
      <c r="T3896" s="77">
        <v>3885</v>
      </c>
    </row>
    <row r="3897" spans="1:20" s="5" customFormat="1" ht="56.25" outlineLevel="1">
      <c r="A3897" s="879" t="s">
        <v>5251</v>
      </c>
      <c r="B3897" s="874">
        <v>400</v>
      </c>
      <c r="C3897" s="875">
        <v>479</v>
      </c>
      <c r="D3897" s="876">
        <v>63</v>
      </c>
      <c r="E3897" s="880" t="s">
        <v>2209</v>
      </c>
      <c r="F3897" s="880" t="s">
        <v>2210</v>
      </c>
      <c r="G3897" s="959">
        <v>6</v>
      </c>
      <c r="H3897" s="878" t="s">
        <v>2162</v>
      </c>
      <c r="I3897" s="315"/>
      <c r="J3897" s="159">
        <v>0</v>
      </c>
      <c r="K3897" s="58">
        <v>0</v>
      </c>
      <c r="L3897" s="199">
        <v>0</v>
      </c>
      <c r="M3897" s="200">
        <f t="shared" si="523"/>
        <v>0</v>
      </c>
      <c r="O3897" s="77" t="b">
        <f t="shared" si="524"/>
        <v>0</v>
      </c>
      <c r="P3897" s="77" t="b">
        <f t="shared" si="525"/>
        <v>0</v>
      </c>
      <c r="Q3897" s="77" t="b">
        <f t="shared" si="526"/>
        <v>0</v>
      </c>
      <c r="R3897" s="77">
        <f t="shared" si="527"/>
        <v>0</v>
      </c>
      <c r="T3897" s="77">
        <v>3886</v>
      </c>
    </row>
    <row r="3898" spans="1:20" s="5" customFormat="1" ht="63.75" outlineLevel="1">
      <c r="A3898" s="879"/>
      <c r="B3898" s="874">
        <v>400</v>
      </c>
      <c r="C3898" s="875">
        <v>479</v>
      </c>
      <c r="D3898" s="876">
        <v>64</v>
      </c>
      <c r="E3898" s="877" t="s">
        <v>2211</v>
      </c>
      <c r="F3898" s="877" t="s">
        <v>2212</v>
      </c>
      <c r="G3898" s="959">
        <v>2</v>
      </c>
      <c r="H3898" s="878" t="s">
        <v>2162</v>
      </c>
      <c r="I3898" s="315"/>
      <c r="J3898" s="159">
        <v>0</v>
      </c>
      <c r="K3898" s="58">
        <v>0</v>
      </c>
      <c r="L3898" s="199">
        <v>0</v>
      </c>
      <c r="M3898" s="200">
        <f t="shared" si="523"/>
        <v>0</v>
      </c>
      <c r="O3898" s="77" t="b">
        <f t="shared" si="524"/>
        <v>0</v>
      </c>
      <c r="P3898" s="77" t="b">
        <f t="shared" si="525"/>
        <v>0</v>
      </c>
      <c r="Q3898" s="77" t="b">
        <f t="shared" si="526"/>
        <v>0</v>
      </c>
      <c r="R3898" s="77">
        <f t="shared" si="527"/>
        <v>0</v>
      </c>
      <c r="T3898" s="77">
        <v>3887</v>
      </c>
    </row>
    <row r="3899" spans="1:20" s="5" customFormat="1" ht="63.75" outlineLevel="1">
      <c r="A3899" s="879"/>
      <c r="B3899" s="874">
        <v>400</v>
      </c>
      <c r="C3899" s="875">
        <v>479</v>
      </c>
      <c r="D3899" s="876">
        <v>65</v>
      </c>
      <c r="E3899" s="877" t="s">
        <v>2213</v>
      </c>
      <c r="F3899" s="877" t="s">
        <v>2214</v>
      </c>
      <c r="G3899" s="959">
        <v>1</v>
      </c>
      <c r="H3899" s="878" t="s">
        <v>2162</v>
      </c>
      <c r="I3899" s="315"/>
      <c r="J3899" s="159">
        <v>0</v>
      </c>
      <c r="K3899" s="58">
        <v>0</v>
      </c>
      <c r="L3899" s="199">
        <v>0</v>
      </c>
      <c r="M3899" s="200">
        <f t="shared" ref="M3899:M3962" si="528">L3899*(G3899+I3899)</f>
        <v>0</v>
      </c>
      <c r="O3899" s="77" t="b">
        <f t="shared" si="524"/>
        <v>0</v>
      </c>
      <c r="P3899" s="77" t="b">
        <f t="shared" si="525"/>
        <v>0</v>
      </c>
      <c r="Q3899" s="77" t="b">
        <f t="shared" si="526"/>
        <v>0</v>
      </c>
      <c r="R3899" s="77">
        <f t="shared" si="527"/>
        <v>0</v>
      </c>
      <c r="T3899" s="77">
        <v>3888</v>
      </c>
    </row>
    <row r="3900" spans="1:20" s="5" customFormat="1" ht="63.75" outlineLevel="1">
      <c r="A3900" s="879"/>
      <c r="B3900" s="874">
        <v>400</v>
      </c>
      <c r="C3900" s="875">
        <v>479</v>
      </c>
      <c r="D3900" s="876">
        <v>66</v>
      </c>
      <c r="E3900" s="877" t="s">
        <v>2215</v>
      </c>
      <c r="F3900" s="877" t="s">
        <v>2216</v>
      </c>
      <c r="G3900" s="959">
        <v>1</v>
      </c>
      <c r="H3900" s="878" t="s">
        <v>2162</v>
      </c>
      <c r="I3900" s="315"/>
      <c r="J3900" s="159">
        <v>0</v>
      </c>
      <c r="K3900" s="58">
        <v>0</v>
      </c>
      <c r="L3900" s="199">
        <v>0</v>
      </c>
      <c r="M3900" s="200">
        <f t="shared" si="528"/>
        <v>0</v>
      </c>
      <c r="O3900" s="77" t="b">
        <f t="shared" si="524"/>
        <v>0</v>
      </c>
      <c r="P3900" s="77" t="b">
        <f t="shared" si="525"/>
        <v>0</v>
      </c>
      <c r="Q3900" s="77" t="b">
        <f t="shared" si="526"/>
        <v>0</v>
      </c>
      <c r="R3900" s="77">
        <f t="shared" si="527"/>
        <v>0</v>
      </c>
      <c r="T3900" s="77">
        <v>3889</v>
      </c>
    </row>
    <row r="3901" spans="1:20" s="5" customFormat="1" ht="63.75" outlineLevel="1">
      <c r="A3901" s="879"/>
      <c r="B3901" s="874">
        <v>400</v>
      </c>
      <c r="C3901" s="875">
        <v>479</v>
      </c>
      <c r="D3901" s="876">
        <v>67</v>
      </c>
      <c r="E3901" s="877" t="s">
        <v>2557</v>
      </c>
      <c r="F3901" s="877" t="s">
        <v>2558</v>
      </c>
      <c r="G3901" s="959">
        <v>1</v>
      </c>
      <c r="H3901" s="878" t="s">
        <v>2162</v>
      </c>
      <c r="I3901" s="315"/>
      <c r="J3901" s="159">
        <v>0</v>
      </c>
      <c r="K3901" s="58">
        <v>0</v>
      </c>
      <c r="L3901" s="199">
        <v>0</v>
      </c>
      <c r="M3901" s="200">
        <f t="shared" si="528"/>
        <v>0</v>
      </c>
      <c r="O3901" s="77" t="b">
        <f t="shared" si="524"/>
        <v>0</v>
      </c>
      <c r="P3901" s="77" t="b">
        <f t="shared" si="525"/>
        <v>0</v>
      </c>
      <c r="Q3901" s="77" t="b">
        <f t="shared" si="526"/>
        <v>0</v>
      </c>
      <c r="R3901" s="77">
        <f t="shared" si="527"/>
        <v>0</v>
      </c>
      <c r="T3901" s="77">
        <v>3890</v>
      </c>
    </row>
    <row r="3902" spans="1:20" s="5" customFormat="1" ht="56.25" outlineLevel="1">
      <c r="A3902" s="879" t="s">
        <v>5251</v>
      </c>
      <c r="B3902" s="874">
        <v>400</v>
      </c>
      <c r="C3902" s="875">
        <v>479</v>
      </c>
      <c r="D3902" s="876">
        <v>68</v>
      </c>
      <c r="E3902" s="880" t="s">
        <v>5522</v>
      </c>
      <c r="F3902" s="880" t="s">
        <v>5523</v>
      </c>
      <c r="G3902" s="959">
        <v>4</v>
      </c>
      <c r="H3902" s="878" t="s">
        <v>2162</v>
      </c>
      <c r="I3902" s="315"/>
      <c r="J3902" s="159">
        <v>0</v>
      </c>
      <c r="K3902" s="58">
        <v>0</v>
      </c>
      <c r="L3902" s="199">
        <v>0</v>
      </c>
      <c r="M3902" s="200">
        <f t="shared" si="528"/>
        <v>0</v>
      </c>
      <c r="O3902" s="77" t="b">
        <f t="shared" si="524"/>
        <v>0</v>
      </c>
      <c r="P3902" s="77" t="b">
        <f t="shared" si="525"/>
        <v>0</v>
      </c>
      <c r="Q3902" s="77" t="b">
        <f t="shared" si="526"/>
        <v>0</v>
      </c>
      <c r="R3902" s="77">
        <f t="shared" si="527"/>
        <v>0</v>
      </c>
      <c r="T3902" s="77">
        <v>3891</v>
      </c>
    </row>
    <row r="3903" spans="1:20" s="5" customFormat="1" ht="56.25" outlineLevel="1">
      <c r="A3903" s="879" t="s">
        <v>5251</v>
      </c>
      <c r="B3903" s="874">
        <v>400</v>
      </c>
      <c r="C3903" s="875">
        <v>479</v>
      </c>
      <c r="D3903" s="876">
        <v>69</v>
      </c>
      <c r="E3903" s="880" t="s">
        <v>5524</v>
      </c>
      <c r="F3903" s="880" t="s">
        <v>5525</v>
      </c>
      <c r="G3903" s="959">
        <v>2</v>
      </c>
      <c r="H3903" s="878" t="s">
        <v>2162</v>
      </c>
      <c r="I3903" s="315"/>
      <c r="J3903" s="159">
        <v>0</v>
      </c>
      <c r="K3903" s="58">
        <v>0</v>
      </c>
      <c r="L3903" s="199">
        <v>0</v>
      </c>
      <c r="M3903" s="200">
        <f t="shared" si="528"/>
        <v>0</v>
      </c>
      <c r="O3903" s="77" t="b">
        <f t="shared" si="524"/>
        <v>0</v>
      </c>
      <c r="P3903" s="77" t="b">
        <f t="shared" si="525"/>
        <v>0</v>
      </c>
      <c r="Q3903" s="77" t="b">
        <f t="shared" si="526"/>
        <v>0</v>
      </c>
      <c r="R3903" s="77">
        <f t="shared" si="527"/>
        <v>0</v>
      </c>
      <c r="T3903" s="77">
        <v>3892</v>
      </c>
    </row>
    <row r="3904" spans="1:20" s="5" customFormat="1" ht="56.25" outlineLevel="1">
      <c r="A3904" s="879" t="s">
        <v>5251</v>
      </c>
      <c r="B3904" s="874">
        <v>400</v>
      </c>
      <c r="C3904" s="875">
        <v>479</v>
      </c>
      <c r="D3904" s="876">
        <v>70</v>
      </c>
      <c r="E3904" s="880" t="s">
        <v>5526</v>
      </c>
      <c r="F3904" s="880" t="s">
        <v>5527</v>
      </c>
      <c r="G3904" s="959">
        <v>2</v>
      </c>
      <c r="H3904" s="878" t="s">
        <v>2162</v>
      </c>
      <c r="I3904" s="315"/>
      <c r="J3904" s="159">
        <v>0</v>
      </c>
      <c r="K3904" s="58">
        <v>0</v>
      </c>
      <c r="L3904" s="199">
        <v>0</v>
      </c>
      <c r="M3904" s="200">
        <f t="shared" si="528"/>
        <v>0</v>
      </c>
      <c r="O3904" s="77" t="b">
        <f t="shared" si="524"/>
        <v>0</v>
      </c>
      <c r="P3904" s="77" t="b">
        <f t="shared" si="525"/>
        <v>0</v>
      </c>
      <c r="Q3904" s="77" t="b">
        <f t="shared" si="526"/>
        <v>0</v>
      </c>
      <c r="R3904" s="77">
        <f t="shared" si="527"/>
        <v>0</v>
      </c>
      <c r="T3904" s="77">
        <v>3893</v>
      </c>
    </row>
    <row r="3905" spans="1:20" s="5" customFormat="1" ht="63.75" outlineLevel="1">
      <c r="A3905" s="879"/>
      <c r="B3905" s="874">
        <v>400</v>
      </c>
      <c r="C3905" s="875">
        <v>479</v>
      </c>
      <c r="D3905" s="876">
        <v>71</v>
      </c>
      <c r="E3905" s="877" t="s">
        <v>2217</v>
      </c>
      <c r="F3905" s="877" t="s">
        <v>2218</v>
      </c>
      <c r="G3905" s="959">
        <v>18</v>
      </c>
      <c r="H3905" s="878" t="s">
        <v>2162</v>
      </c>
      <c r="I3905" s="315"/>
      <c r="J3905" s="159">
        <v>0</v>
      </c>
      <c r="K3905" s="58">
        <v>0</v>
      </c>
      <c r="L3905" s="199">
        <v>0</v>
      </c>
      <c r="M3905" s="200">
        <f t="shared" si="528"/>
        <v>0</v>
      </c>
      <c r="O3905" s="77" t="b">
        <f t="shared" si="524"/>
        <v>0</v>
      </c>
      <c r="P3905" s="77" t="b">
        <f t="shared" si="525"/>
        <v>0</v>
      </c>
      <c r="Q3905" s="77" t="b">
        <f t="shared" si="526"/>
        <v>0</v>
      </c>
      <c r="R3905" s="77">
        <f t="shared" si="527"/>
        <v>0</v>
      </c>
      <c r="T3905" s="77">
        <v>3894</v>
      </c>
    </row>
    <row r="3906" spans="1:20" s="5" customFormat="1" ht="63.75" outlineLevel="1">
      <c r="A3906" s="879"/>
      <c r="B3906" s="874">
        <v>400</v>
      </c>
      <c r="C3906" s="875">
        <v>479</v>
      </c>
      <c r="D3906" s="876">
        <v>72</v>
      </c>
      <c r="E3906" s="877" t="s">
        <v>2559</v>
      </c>
      <c r="F3906" s="877" t="s">
        <v>2560</v>
      </c>
      <c r="G3906" s="959">
        <v>3</v>
      </c>
      <c r="H3906" s="878" t="s">
        <v>2162</v>
      </c>
      <c r="I3906" s="315"/>
      <c r="J3906" s="159">
        <v>0</v>
      </c>
      <c r="K3906" s="58">
        <v>0</v>
      </c>
      <c r="L3906" s="199">
        <v>0</v>
      </c>
      <c r="M3906" s="200">
        <f t="shared" si="528"/>
        <v>0</v>
      </c>
      <c r="O3906" s="77" t="b">
        <f t="shared" si="524"/>
        <v>0</v>
      </c>
      <c r="P3906" s="77" t="b">
        <f t="shared" si="525"/>
        <v>0</v>
      </c>
      <c r="Q3906" s="77" t="b">
        <f t="shared" si="526"/>
        <v>0</v>
      </c>
      <c r="R3906" s="77">
        <f t="shared" si="527"/>
        <v>0</v>
      </c>
      <c r="T3906" s="77">
        <v>3895</v>
      </c>
    </row>
    <row r="3907" spans="1:20" s="5" customFormat="1" ht="56.25" outlineLevel="1">
      <c r="A3907" s="879" t="s">
        <v>5251</v>
      </c>
      <c r="B3907" s="874">
        <v>400</v>
      </c>
      <c r="C3907" s="875">
        <v>479</v>
      </c>
      <c r="D3907" s="876">
        <v>73</v>
      </c>
      <c r="E3907" s="880" t="s">
        <v>2219</v>
      </c>
      <c r="F3907" s="880" t="s">
        <v>2220</v>
      </c>
      <c r="G3907" s="959">
        <v>19</v>
      </c>
      <c r="H3907" s="878" t="s">
        <v>2162</v>
      </c>
      <c r="I3907" s="315"/>
      <c r="J3907" s="159">
        <v>0</v>
      </c>
      <c r="K3907" s="58">
        <v>0</v>
      </c>
      <c r="L3907" s="199">
        <v>0</v>
      </c>
      <c r="M3907" s="200">
        <f t="shared" si="528"/>
        <v>0</v>
      </c>
      <c r="O3907" s="77" t="b">
        <f t="shared" si="524"/>
        <v>0</v>
      </c>
      <c r="P3907" s="77" t="b">
        <f t="shared" si="525"/>
        <v>0</v>
      </c>
      <c r="Q3907" s="77" t="b">
        <f t="shared" si="526"/>
        <v>0</v>
      </c>
      <c r="R3907" s="77">
        <f t="shared" si="527"/>
        <v>0</v>
      </c>
      <c r="T3907" s="77">
        <v>3896</v>
      </c>
    </row>
    <row r="3908" spans="1:20" s="5" customFormat="1" ht="63.75" outlineLevel="1">
      <c r="A3908" s="879"/>
      <c r="B3908" s="874">
        <v>400</v>
      </c>
      <c r="C3908" s="875">
        <v>479</v>
      </c>
      <c r="D3908" s="876">
        <v>74</v>
      </c>
      <c r="E3908" s="877" t="s">
        <v>2221</v>
      </c>
      <c r="F3908" s="877" t="s">
        <v>2222</v>
      </c>
      <c r="G3908" s="959">
        <v>3</v>
      </c>
      <c r="H3908" s="878" t="s">
        <v>2162</v>
      </c>
      <c r="I3908" s="315"/>
      <c r="J3908" s="159">
        <v>0</v>
      </c>
      <c r="K3908" s="58">
        <v>0</v>
      </c>
      <c r="L3908" s="199">
        <v>0</v>
      </c>
      <c r="M3908" s="200">
        <f t="shared" si="528"/>
        <v>0</v>
      </c>
      <c r="O3908" s="77" t="b">
        <f t="shared" si="524"/>
        <v>0</v>
      </c>
      <c r="P3908" s="77" t="b">
        <f t="shared" si="525"/>
        <v>0</v>
      </c>
      <c r="Q3908" s="77" t="b">
        <f t="shared" si="526"/>
        <v>0</v>
      </c>
      <c r="R3908" s="77">
        <f t="shared" si="527"/>
        <v>0</v>
      </c>
      <c r="T3908" s="77">
        <v>3897</v>
      </c>
    </row>
    <row r="3909" spans="1:20" s="5" customFormat="1" ht="63.75" outlineLevel="1">
      <c r="A3909" s="879"/>
      <c r="B3909" s="874">
        <v>400</v>
      </c>
      <c r="C3909" s="875">
        <v>479</v>
      </c>
      <c r="D3909" s="876">
        <v>75</v>
      </c>
      <c r="E3909" s="877" t="s">
        <v>2223</v>
      </c>
      <c r="F3909" s="877" t="s">
        <v>2224</v>
      </c>
      <c r="G3909" s="959">
        <v>6</v>
      </c>
      <c r="H3909" s="878" t="s">
        <v>2162</v>
      </c>
      <c r="I3909" s="315"/>
      <c r="J3909" s="159">
        <v>0</v>
      </c>
      <c r="K3909" s="58">
        <v>0</v>
      </c>
      <c r="L3909" s="199">
        <v>0</v>
      </c>
      <c r="M3909" s="200">
        <f t="shared" si="528"/>
        <v>0</v>
      </c>
      <c r="O3909" s="77" t="b">
        <f t="shared" si="524"/>
        <v>0</v>
      </c>
      <c r="P3909" s="77" t="b">
        <f t="shared" si="525"/>
        <v>0</v>
      </c>
      <c r="Q3909" s="77" t="b">
        <f t="shared" si="526"/>
        <v>0</v>
      </c>
      <c r="R3909" s="77">
        <f t="shared" si="527"/>
        <v>0</v>
      </c>
      <c r="T3909" s="77">
        <v>3898</v>
      </c>
    </row>
    <row r="3910" spans="1:20" s="5" customFormat="1" ht="56.25" outlineLevel="1">
      <c r="A3910" s="879" t="s">
        <v>5251</v>
      </c>
      <c r="B3910" s="874">
        <v>400</v>
      </c>
      <c r="C3910" s="875">
        <v>479</v>
      </c>
      <c r="D3910" s="876">
        <v>76</v>
      </c>
      <c r="E3910" s="880" t="s">
        <v>2225</v>
      </c>
      <c r="F3910" s="880" t="s">
        <v>2226</v>
      </c>
      <c r="G3910" s="959">
        <v>34</v>
      </c>
      <c r="H3910" s="878" t="s">
        <v>2162</v>
      </c>
      <c r="I3910" s="315"/>
      <c r="J3910" s="159">
        <v>0</v>
      </c>
      <c r="K3910" s="58">
        <v>0</v>
      </c>
      <c r="L3910" s="199">
        <v>0</v>
      </c>
      <c r="M3910" s="200">
        <f t="shared" si="528"/>
        <v>0</v>
      </c>
      <c r="O3910" s="77" t="b">
        <f t="shared" si="524"/>
        <v>0</v>
      </c>
      <c r="P3910" s="77" t="b">
        <f t="shared" si="525"/>
        <v>0</v>
      </c>
      <c r="Q3910" s="77" t="b">
        <f t="shared" si="526"/>
        <v>0</v>
      </c>
      <c r="R3910" s="77">
        <f t="shared" si="527"/>
        <v>0</v>
      </c>
      <c r="T3910" s="77">
        <v>3899</v>
      </c>
    </row>
    <row r="3911" spans="1:20" s="5" customFormat="1" ht="63.75" outlineLevel="1">
      <c r="A3911" s="879"/>
      <c r="B3911" s="874">
        <v>400</v>
      </c>
      <c r="C3911" s="875">
        <v>479</v>
      </c>
      <c r="D3911" s="876">
        <v>77</v>
      </c>
      <c r="E3911" s="877" t="s">
        <v>2561</v>
      </c>
      <c r="F3911" s="877" t="s">
        <v>2562</v>
      </c>
      <c r="G3911" s="959">
        <v>3</v>
      </c>
      <c r="H3911" s="878" t="s">
        <v>2162</v>
      </c>
      <c r="I3911" s="315"/>
      <c r="J3911" s="159">
        <v>0</v>
      </c>
      <c r="K3911" s="58">
        <v>0</v>
      </c>
      <c r="L3911" s="199">
        <v>0</v>
      </c>
      <c r="M3911" s="200">
        <f t="shared" si="528"/>
        <v>0</v>
      </c>
      <c r="O3911" s="77" t="b">
        <f t="shared" si="524"/>
        <v>0</v>
      </c>
      <c r="P3911" s="77" t="b">
        <f t="shared" si="525"/>
        <v>0</v>
      </c>
      <c r="Q3911" s="77" t="b">
        <f t="shared" si="526"/>
        <v>0</v>
      </c>
      <c r="R3911" s="77">
        <f t="shared" si="527"/>
        <v>0</v>
      </c>
      <c r="T3911" s="77">
        <v>3900</v>
      </c>
    </row>
    <row r="3912" spans="1:20" s="5" customFormat="1" ht="63.75" outlineLevel="1">
      <c r="A3912" s="879"/>
      <c r="B3912" s="874">
        <v>400</v>
      </c>
      <c r="C3912" s="875">
        <v>479</v>
      </c>
      <c r="D3912" s="876">
        <v>78</v>
      </c>
      <c r="E3912" s="877" t="s">
        <v>2227</v>
      </c>
      <c r="F3912" s="877" t="s">
        <v>2228</v>
      </c>
      <c r="G3912" s="959">
        <v>4</v>
      </c>
      <c r="H3912" s="878" t="s">
        <v>2162</v>
      </c>
      <c r="I3912" s="315"/>
      <c r="J3912" s="159">
        <v>0</v>
      </c>
      <c r="K3912" s="58">
        <v>0</v>
      </c>
      <c r="L3912" s="199">
        <v>0</v>
      </c>
      <c r="M3912" s="200">
        <f t="shared" si="528"/>
        <v>0</v>
      </c>
      <c r="O3912" s="77" t="b">
        <f t="shared" si="524"/>
        <v>0</v>
      </c>
      <c r="P3912" s="77" t="b">
        <f t="shared" si="525"/>
        <v>0</v>
      </c>
      <c r="Q3912" s="77" t="b">
        <f t="shared" si="526"/>
        <v>0</v>
      </c>
      <c r="R3912" s="77">
        <f t="shared" si="527"/>
        <v>0</v>
      </c>
      <c r="T3912" s="77">
        <v>3901</v>
      </c>
    </row>
    <row r="3913" spans="1:20" s="5" customFormat="1" ht="56.25" outlineLevel="1">
      <c r="A3913" s="879" t="s">
        <v>5251</v>
      </c>
      <c r="B3913" s="874">
        <v>400</v>
      </c>
      <c r="C3913" s="875">
        <v>479</v>
      </c>
      <c r="D3913" s="876">
        <v>79</v>
      </c>
      <c r="E3913" s="880" t="s">
        <v>2229</v>
      </c>
      <c r="F3913" s="880" t="s">
        <v>2230</v>
      </c>
      <c r="G3913" s="959">
        <v>14</v>
      </c>
      <c r="H3913" s="878" t="s">
        <v>2162</v>
      </c>
      <c r="I3913" s="315"/>
      <c r="J3913" s="159">
        <v>0</v>
      </c>
      <c r="K3913" s="58">
        <v>0</v>
      </c>
      <c r="L3913" s="199">
        <v>0</v>
      </c>
      <c r="M3913" s="200">
        <f t="shared" si="528"/>
        <v>0</v>
      </c>
      <c r="O3913" s="77" t="b">
        <f t="shared" si="524"/>
        <v>0</v>
      </c>
      <c r="P3913" s="77" t="b">
        <f t="shared" si="525"/>
        <v>0</v>
      </c>
      <c r="Q3913" s="77" t="b">
        <f t="shared" si="526"/>
        <v>0</v>
      </c>
      <c r="R3913" s="77">
        <f t="shared" si="527"/>
        <v>0</v>
      </c>
      <c r="T3913" s="77">
        <v>3902</v>
      </c>
    </row>
    <row r="3914" spans="1:20" s="5" customFormat="1" ht="63.75" outlineLevel="1">
      <c r="A3914" s="879"/>
      <c r="B3914" s="874">
        <v>400</v>
      </c>
      <c r="C3914" s="875">
        <v>479</v>
      </c>
      <c r="D3914" s="876">
        <v>80</v>
      </c>
      <c r="E3914" s="877" t="s">
        <v>2563</v>
      </c>
      <c r="F3914" s="877" t="s">
        <v>2564</v>
      </c>
      <c r="G3914" s="959">
        <v>1</v>
      </c>
      <c r="H3914" s="878" t="s">
        <v>2162</v>
      </c>
      <c r="I3914" s="315"/>
      <c r="J3914" s="159">
        <v>0</v>
      </c>
      <c r="K3914" s="58">
        <v>0</v>
      </c>
      <c r="L3914" s="199">
        <v>0</v>
      </c>
      <c r="M3914" s="200">
        <f t="shared" si="528"/>
        <v>0</v>
      </c>
      <c r="O3914" s="77" t="b">
        <f t="shared" si="524"/>
        <v>0</v>
      </c>
      <c r="P3914" s="77" t="b">
        <f t="shared" si="525"/>
        <v>0</v>
      </c>
      <c r="Q3914" s="77" t="b">
        <f t="shared" si="526"/>
        <v>0</v>
      </c>
      <c r="R3914" s="77">
        <f t="shared" si="527"/>
        <v>0</v>
      </c>
      <c r="T3914" s="77">
        <v>3903</v>
      </c>
    </row>
    <row r="3915" spans="1:20" s="5" customFormat="1" ht="63.75" outlineLevel="1">
      <c r="A3915" s="879"/>
      <c r="B3915" s="874">
        <v>400</v>
      </c>
      <c r="C3915" s="875">
        <v>479</v>
      </c>
      <c r="D3915" s="876">
        <v>81</v>
      </c>
      <c r="E3915" s="877" t="s">
        <v>2231</v>
      </c>
      <c r="F3915" s="877" t="s">
        <v>2232</v>
      </c>
      <c r="G3915" s="959">
        <v>6</v>
      </c>
      <c r="H3915" s="878" t="s">
        <v>2162</v>
      </c>
      <c r="I3915" s="315"/>
      <c r="J3915" s="159">
        <v>0</v>
      </c>
      <c r="K3915" s="58">
        <v>0</v>
      </c>
      <c r="L3915" s="199">
        <v>0</v>
      </c>
      <c r="M3915" s="200">
        <f t="shared" si="528"/>
        <v>0</v>
      </c>
      <c r="O3915" s="77" t="b">
        <f t="shared" si="524"/>
        <v>0</v>
      </c>
      <c r="P3915" s="77" t="b">
        <f t="shared" si="525"/>
        <v>0</v>
      </c>
      <c r="Q3915" s="77" t="b">
        <f t="shared" si="526"/>
        <v>0</v>
      </c>
      <c r="R3915" s="77">
        <f t="shared" si="527"/>
        <v>0</v>
      </c>
      <c r="T3915" s="77">
        <v>3904</v>
      </c>
    </row>
    <row r="3916" spans="1:20" s="5" customFormat="1" ht="63.75" outlineLevel="1">
      <c r="A3916" s="879"/>
      <c r="B3916" s="874">
        <v>400</v>
      </c>
      <c r="C3916" s="875">
        <v>479</v>
      </c>
      <c r="D3916" s="876">
        <v>82</v>
      </c>
      <c r="E3916" s="877" t="s">
        <v>2565</v>
      </c>
      <c r="F3916" s="877" t="s">
        <v>2566</v>
      </c>
      <c r="G3916" s="959">
        <v>1</v>
      </c>
      <c r="H3916" s="878" t="s">
        <v>2162</v>
      </c>
      <c r="I3916" s="315"/>
      <c r="J3916" s="159">
        <v>0</v>
      </c>
      <c r="K3916" s="58">
        <v>0</v>
      </c>
      <c r="L3916" s="199">
        <v>0</v>
      </c>
      <c r="M3916" s="200">
        <f t="shared" si="528"/>
        <v>0</v>
      </c>
      <c r="O3916" s="77" t="b">
        <f t="shared" si="524"/>
        <v>0</v>
      </c>
      <c r="P3916" s="77" t="b">
        <f t="shared" si="525"/>
        <v>0</v>
      </c>
      <c r="Q3916" s="77" t="b">
        <f t="shared" si="526"/>
        <v>0</v>
      </c>
      <c r="R3916" s="77">
        <f t="shared" si="527"/>
        <v>0</v>
      </c>
      <c r="T3916" s="77">
        <v>3905</v>
      </c>
    </row>
    <row r="3917" spans="1:20" s="5" customFormat="1" ht="63.75" outlineLevel="1">
      <c r="A3917" s="879"/>
      <c r="B3917" s="874">
        <v>400</v>
      </c>
      <c r="C3917" s="875">
        <v>479</v>
      </c>
      <c r="D3917" s="876">
        <v>83</v>
      </c>
      <c r="E3917" s="877" t="s">
        <v>2567</v>
      </c>
      <c r="F3917" s="877" t="s">
        <v>2568</v>
      </c>
      <c r="G3917" s="959">
        <v>2</v>
      </c>
      <c r="H3917" s="878" t="s">
        <v>2162</v>
      </c>
      <c r="I3917" s="315"/>
      <c r="J3917" s="159">
        <v>0</v>
      </c>
      <c r="K3917" s="58">
        <v>0</v>
      </c>
      <c r="L3917" s="199">
        <v>0</v>
      </c>
      <c r="M3917" s="200">
        <f t="shared" si="528"/>
        <v>0</v>
      </c>
      <c r="O3917" s="77" t="b">
        <f t="shared" si="524"/>
        <v>0</v>
      </c>
      <c r="P3917" s="77" t="b">
        <f t="shared" si="525"/>
        <v>0</v>
      </c>
      <c r="Q3917" s="77" t="b">
        <f t="shared" si="526"/>
        <v>0</v>
      </c>
      <c r="R3917" s="77">
        <f t="shared" si="527"/>
        <v>0</v>
      </c>
      <c r="T3917" s="77">
        <v>3906</v>
      </c>
    </row>
    <row r="3918" spans="1:20" s="5" customFormat="1" ht="63.75" outlineLevel="1">
      <c r="A3918" s="879"/>
      <c r="B3918" s="874">
        <v>400</v>
      </c>
      <c r="C3918" s="875">
        <v>479</v>
      </c>
      <c r="D3918" s="876">
        <v>84</v>
      </c>
      <c r="E3918" s="877" t="s">
        <v>2235</v>
      </c>
      <c r="F3918" s="877" t="s">
        <v>2236</v>
      </c>
      <c r="G3918" s="959">
        <v>1</v>
      </c>
      <c r="H3918" s="878" t="s">
        <v>2162</v>
      </c>
      <c r="I3918" s="315"/>
      <c r="J3918" s="159">
        <v>0</v>
      </c>
      <c r="K3918" s="58">
        <v>0</v>
      </c>
      <c r="L3918" s="199">
        <v>0</v>
      </c>
      <c r="M3918" s="200">
        <f t="shared" si="528"/>
        <v>0</v>
      </c>
      <c r="O3918" s="77" t="b">
        <f t="shared" si="524"/>
        <v>0</v>
      </c>
      <c r="P3918" s="77" t="b">
        <f t="shared" si="525"/>
        <v>0</v>
      </c>
      <c r="Q3918" s="77" t="b">
        <f t="shared" si="526"/>
        <v>0</v>
      </c>
      <c r="R3918" s="77">
        <f t="shared" si="527"/>
        <v>0</v>
      </c>
      <c r="T3918" s="77">
        <v>3907</v>
      </c>
    </row>
    <row r="3919" spans="1:20" s="5" customFormat="1" ht="63.75" outlineLevel="1">
      <c r="A3919" s="879"/>
      <c r="B3919" s="874">
        <v>400</v>
      </c>
      <c r="C3919" s="875">
        <v>479</v>
      </c>
      <c r="D3919" s="876">
        <v>85</v>
      </c>
      <c r="E3919" s="877" t="s">
        <v>2569</v>
      </c>
      <c r="F3919" s="877" t="s">
        <v>2570</v>
      </c>
      <c r="G3919" s="959">
        <v>2</v>
      </c>
      <c r="H3919" s="878" t="s">
        <v>2162</v>
      </c>
      <c r="I3919" s="315"/>
      <c r="J3919" s="159">
        <v>0</v>
      </c>
      <c r="K3919" s="58">
        <v>0</v>
      </c>
      <c r="L3919" s="199">
        <v>0</v>
      </c>
      <c r="M3919" s="200">
        <f t="shared" si="528"/>
        <v>0</v>
      </c>
      <c r="O3919" s="77" t="b">
        <f t="shared" si="524"/>
        <v>0</v>
      </c>
      <c r="P3919" s="77" t="b">
        <f t="shared" si="525"/>
        <v>0</v>
      </c>
      <c r="Q3919" s="77" t="b">
        <f t="shared" si="526"/>
        <v>0</v>
      </c>
      <c r="R3919" s="77">
        <f t="shared" si="527"/>
        <v>0</v>
      </c>
      <c r="T3919" s="77">
        <v>3908</v>
      </c>
    </row>
    <row r="3920" spans="1:20" s="5" customFormat="1" ht="63.75" outlineLevel="1">
      <c r="A3920" s="879"/>
      <c r="B3920" s="874">
        <v>400</v>
      </c>
      <c r="C3920" s="875">
        <v>479</v>
      </c>
      <c r="D3920" s="876">
        <v>86</v>
      </c>
      <c r="E3920" s="877" t="s">
        <v>2245</v>
      </c>
      <c r="F3920" s="877" t="s">
        <v>2246</v>
      </c>
      <c r="G3920" s="959">
        <v>1</v>
      </c>
      <c r="H3920" s="878" t="s">
        <v>2162</v>
      </c>
      <c r="I3920" s="315"/>
      <c r="J3920" s="159">
        <v>0</v>
      </c>
      <c r="K3920" s="58">
        <v>0</v>
      </c>
      <c r="L3920" s="199">
        <v>0</v>
      </c>
      <c r="M3920" s="200">
        <f t="shared" si="528"/>
        <v>0</v>
      </c>
      <c r="O3920" s="77" t="b">
        <f t="shared" si="524"/>
        <v>0</v>
      </c>
      <c r="P3920" s="77" t="b">
        <f t="shared" si="525"/>
        <v>0</v>
      </c>
      <c r="Q3920" s="77" t="b">
        <f t="shared" si="526"/>
        <v>0</v>
      </c>
      <c r="R3920" s="77">
        <f t="shared" si="527"/>
        <v>0</v>
      </c>
      <c r="T3920" s="77">
        <v>3909</v>
      </c>
    </row>
    <row r="3921" spans="1:20" s="5" customFormat="1" ht="76.5" outlineLevel="1">
      <c r="A3921" s="879"/>
      <c r="B3921" s="874">
        <v>400</v>
      </c>
      <c r="C3921" s="875">
        <v>479</v>
      </c>
      <c r="D3921" s="876">
        <v>87</v>
      </c>
      <c r="E3921" s="877" t="s">
        <v>2571</v>
      </c>
      <c r="F3921" s="877" t="s">
        <v>2572</v>
      </c>
      <c r="G3921" s="959">
        <v>4</v>
      </c>
      <c r="H3921" s="878" t="s">
        <v>2249</v>
      </c>
      <c r="I3921" s="315"/>
      <c r="J3921" s="159">
        <v>0</v>
      </c>
      <c r="K3921" s="58">
        <v>0</v>
      </c>
      <c r="L3921" s="199">
        <v>0</v>
      </c>
      <c r="M3921" s="200">
        <f t="shared" si="528"/>
        <v>0</v>
      </c>
      <c r="O3921" s="77" t="b">
        <f t="shared" si="524"/>
        <v>0</v>
      </c>
      <c r="P3921" s="77" t="b">
        <f t="shared" si="525"/>
        <v>0</v>
      </c>
      <c r="Q3921" s="77" t="b">
        <f t="shared" si="526"/>
        <v>0</v>
      </c>
      <c r="R3921" s="77">
        <f t="shared" si="527"/>
        <v>0</v>
      </c>
      <c r="T3921" s="77">
        <v>3910</v>
      </c>
    </row>
    <row r="3922" spans="1:20" s="5" customFormat="1" ht="76.5" outlineLevel="1">
      <c r="A3922" s="879"/>
      <c r="B3922" s="874">
        <v>400</v>
      </c>
      <c r="C3922" s="875">
        <v>479</v>
      </c>
      <c r="D3922" s="876">
        <v>88</v>
      </c>
      <c r="E3922" s="877" t="s">
        <v>2573</v>
      </c>
      <c r="F3922" s="877" t="s">
        <v>2574</v>
      </c>
      <c r="G3922" s="959">
        <v>7</v>
      </c>
      <c r="H3922" s="878" t="s">
        <v>2249</v>
      </c>
      <c r="I3922" s="315"/>
      <c r="J3922" s="159">
        <v>0</v>
      </c>
      <c r="K3922" s="58">
        <v>0</v>
      </c>
      <c r="L3922" s="199">
        <v>0</v>
      </c>
      <c r="M3922" s="200">
        <f t="shared" si="528"/>
        <v>0</v>
      </c>
      <c r="O3922" s="77" t="b">
        <f t="shared" si="524"/>
        <v>0</v>
      </c>
      <c r="P3922" s="77" t="b">
        <f t="shared" si="525"/>
        <v>0</v>
      </c>
      <c r="Q3922" s="77" t="b">
        <f t="shared" si="526"/>
        <v>0</v>
      </c>
      <c r="R3922" s="77">
        <f t="shared" si="527"/>
        <v>0</v>
      </c>
      <c r="T3922" s="77">
        <v>3911</v>
      </c>
    </row>
    <row r="3923" spans="1:20" s="5" customFormat="1" ht="76.5" outlineLevel="1">
      <c r="A3923" s="879"/>
      <c r="B3923" s="874">
        <v>400</v>
      </c>
      <c r="C3923" s="875">
        <v>479</v>
      </c>
      <c r="D3923" s="876">
        <v>89</v>
      </c>
      <c r="E3923" s="877" t="s">
        <v>2575</v>
      </c>
      <c r="F3923" s="877" t="s">
        <v>2576</v>
      </c>
      <c r="G3923" s="959">
        <v>2</v>
      </c>
      <c r="H3923" s="878" t="s">
        <v>2249</v>
      </c>
      <c r="I3923" s="315"/>
      <c r="J3923" s="159">
        <v>0</v>
      </c>
      <c r="K3923" s="58">
        <v>0</v>
      </c>
      <c r="L3923" s="199">
        <v>0</v>
      </c>
      <c r="M3923" s="200">
        <f t="shared" si="528"/>
        <v>0</v>
      </c>
      <c r="O3923" s="77" t="b">
        <f t="shared" ref="O3923:O3986" si="529">ISBLANK(D3923)</f>
        <v>0</v>
      </c>
      <c r="P3923" s="77" t="b">
        <f t="shared" ref="P3923:P3986" si="530">ISBLANK(G3923)</f>
        <v>0</v>
      </c>
      <c r="Q3923" s="77" t="b">
        <f t="shared" ref="Q3923:Q3986" si="531">ISBLANK(M3923)</f>
        <v>0</v>
      </c>
      <c r="R3923" s="77">
        <f t="shared" ref="R3923:R3986" si="532">IF(AND(O3923=P3923,O3923=Q3923),,"!!!")</f>
        <v>0</v>
      </c>
      <c r="T3923" s="77">
        <v>3912</v>
      </c>
    </row>
    <row r="3924" spans="1:20" s="5" customFormat="1" ht="76.5" outlineLevel="1">
      <c r="A3924" s="879"/>
      <c r="B3924" s="874">
        <v>400</v>
      </c>
      <c r="C3924" s="875">
        <v>479</v>
      </c>
      <c r="D3924" s="876">
        <v>90</v>
      </c>
      <c r="E3924" s="877" t="s">
        <v>2577</v>
      </c>
      <c r="F3924" s="877" t="s">
        <v>2578</v>
      </c>
      <c r="G3924" s="959">
        <v>4</v>
      </c>
      <c r="H3924" s="878" t="s">
        <v>2249</v>
      </c>
      <c r="I3924" s="315"/>
      <c r="J3924" s="159">
        <v>0</v>
      </c>
      <c r="K3924" s="58">
        <v>0</v>
      </c>
      <c r="L3924" s="199">
        <v>0</v>
      </c>
      <c r="M3924" s="200">
        <f t="shared" si="528"/>
        <v>0</v>
      </c>
      <c r="O3924" s="77" t="b">
        <f t="shared" si="529"/>
        <v>0</v>
      </c>
      <c r="P3924" s="77" t="b">
        <f t="shared" si="530"/>
        <v>0</v>
      </c>
      <c r="Q3924" s="77" t="b">
        <f t="shared" si="531"/>
        <v>0</v>
      </c>
      <c r="R3924" s="77">
        <f t="shared" si="532"/>
        <v>0</v>
      </c>
      <c r="T3924" s="77">
        <v>3913</v>
      </c>
    </row>
    <row r="3925" spans="1:20" s="5" customFormat="1" ht="76.5" outlineLevel="1">
      <c r="A3925" s="879"/>
      <c r="B3925" s="874">
        <v>400</v>
      </c>
      <c r="C3925" s="875">
        <v>479</v>
      </c>
      <c r="D3925" s="876">
        <v>91</v>
      </c>
      <c r="E3925" s="877" t="s">
        <v>2579</v>
      </c>
      <c r="F3925" s="877" t="s">
        <v>2580</v>
      </c>
      <c r="G3925" s="959">
        <v>1</v>
      </c>
      <c r="H3925" s="878" t="s">
        <v>2249</v>
      </c>
      <c r="I3925" s="315"/>
      <c r="J3925" s="159">
        <v>0</v>
      </c>
      <c r="K3925" s="58">
        <v>0</v>
      </c>
      <c r="L3925" s="199">
        <v>0</v>
      </c>
      <c r="M3925" s="200">
        <f t="shared" si="528"/>
        <v>0</v>
      </c>
      <c r="O3925" s="77" t="b">
        <f t="shared" si="529"/>
        <v>0</v>
      </c>
      <c r="P3925" s="77" t="b">
        <f t="shared" si="530"/>
        <v>0</v>
      </c>
      <c r="Q3925" s="77" t="b">
        <f t="shared" si="531"/>
        <v>0</v>
      </c>
      <c r="R3925" s="77">
        <f t="shared" si="532"/>
        <v>0</v>
      </c>
      <c r="T3925" s="77">
        <v>3914</v>
      </c>
    </row>
    <row r="3926" spans="1:20" s="5" customFormat="1" ht="76.5" outlineLevel="1">
      <c r="A3926" s="879"/>
      <c r="B3926" s="874">
        <v>400</v>
      </c>
      <c r="C3926" s="875">
        <v>479</v>
      </c>
      <c r="D3926" s="876">
        <v>92</v>
      </c>
      <c r="E3926" s="877" t="s">
        <v>2581</v>
      </c>
      <c r="F3926" s="877" t="s">
        <v>2582</v>
      </c>
      <c r="G3926" s="959">
        <v>1</v>
      </c>
      <c r="H3926" s="878" t="s">
        <v>2249</v>
      </c>
      <c r="I3926" s="315"/>
      <c r="J3926" s="159">
        <v>0</v>
      </c>
      <c r="K3926" s="58">
        <v>0</v>
      </c>
      <c r="L3926" s="199">
        <v>0</v>
      </c>
      <c r="M3926" s="200">
        <f t="shared" si="528"/>
        <v>0</v>
      </c>
      <c r="O3926" s="77" t="b">
        <f t="shared" si="529"/>
        <v>0</v>
      </c>
      <c r="P3926" s="77" t="b">
        <f t="shared" si="530"/>
        <v>0</v>
      </c>
      <c r="Q3926" s="77" t="b">
        <f t="shared" si="531"/>
        <v>0</v>
      </c>
      <c r="R3926" s="77">
        <f t="shared" si="532"/>
        <v>0</v>
      </c>
      <c r="T3926" s="77">
        <v>3915</v>
      </c>
    </row>
    <row r="3927" spans="1:20" s="5" customFormat="1" ht="76.5" outlineLevel="1">
      <c r="A3927" s="879"/>
      <c r="B3927" s="874">
        <v>400</v>
      </c>
      <c r="C3927" s="875">
        <v>479</v>
      </c>
      <c r="D3927" s="876">
        <v>93</v>
      </c>
      <c r="E3927" s="877" t="s">
        <v>2583</v>
      </c>
      <c r="F3927" s="877" t="s">
        <v>2584</v>
      </c>
      <c r="G3927" s="959">
        <v>10</v>
      </c>
      <c r="H3927" s="878" t="s">
        <v>2249</v>
      </c>
      <c r="I3927" s="315"/>
      <c r="J3927" s="159">
        <v>0</v>
      </c>
      <c r="K3927" s="58">
        <v>0</v>
      </c>
      <c r="L3927" s="199">
        <v>0</v>
      </c>
      <c r="M3927" s="200">
        <f t="shared" si="528"/>
        <v>0</v>
      </c>
      <c r="O3927" s="77" t="b">
        <f t="shared" si="529"/>
        <v>0</v>
      </c>
      <c r="P3927" s="77" t="b">
        <f t="shared" si="530"/>
        <v>0</v>
      </c>
      <c r="Q3927" s="77" t="b">
        <f t="shared" si="531"/>
        <v>0</v>
      </c>
      <c r="R3927" s="77">
        <f t="shared" si="532"/>
        <v>0</v>
      </c>
      <c r="T3927" s="77">
        <v>3916</v>
      </c>
    </row>
    <row r="3928" spans="1:20" s="5" customFormat="1" ht="76.5" outlineLevel="1">
      <c r="A3928" s="879"/>
      <c r="B3928" s="874">
        <v>400</v>
      </c>
      <c r="C3928" s="875">
        <v>479</v>
      </c>
      <c r="D3928" s="876">
        <v>94</v>
      </c>
      <c r="E3928" s="877" t="s">
        <v>2247</v>
      </c>
      <c r="F3928" s="877" t="s">
        <v>2248</v>
      </c>
      <c r="G3928" s="959">
        <v>7</v>
      </c>
      <c r="H3928" s="878" t="s">
        <v>2249</v>
      </c>
      <c r="I3928" s="315"/>
      <c r="J3928" s="159">
        <v>0</v>
      </c>
      <c r="K3928" s="58">
        <v>0</v>
      </c>
      <c r="L3928" s="199">
        <v>0</v>
      </c>
      <c r="M3928" s="200">
        <f t="shared" si="528"/>
        <v>0</v>
      </c>
      <c r="O3928" s="77" t="b">
        <f t="shared" si="529"/>
        <v>0</v>
      </c>
      <c r="P3928" s="77" t="b">
        <f t="shared" si="530"/>
        <v>0</v>
      </c>
      <c r="Q3928" s="77" t="b">
        <f t="shared" si="531"/>
        <v>0</v>
      </c>
      <c r="R3928" s="77">
        <f t="shared" si="532"/>
        <v>0</v>
      </c>
      <c r="T3928" s="77">
        <v>3917</v>
      </c>
    </row>
    <row r="3929" spans="1:20" s="5" customFormat="1" ht="76.5" outlineLevel="1">
      <c r="A3929" s="879"/>
      <c r="B3929" s="874">
        <v>400</v>
      </c>
      <c r="C3929" s="875">
        <v>479</v>
      </c>
      <c r="D3929" s="876">
        <v>95</v>
      </c>
      <c r="E3929" s="877" t="s">
        <v>2585</v>
      </c>
      <c r="F3929" s="877" t="s">
        <v>2586</v>
      </c>
      <c r="G3929" s="959">
        <v>3</v>
      </c>
      <c r="H3929" s="878" t="s">
        <v>2249</v>
      </c>
      <c r="I3929" s="315"/>
      <c r="J3929" s="159">
        <v>0</v>
      </c>
      <c r="K3929" s="58">
        <v>0</v>
      </c>
      <c r="L3929" s="199">
        <v>0</v>
      </c>
      <c r="M3929" s="200">
        <f t="shared" si="528"/>
        <v>0</v>
      </c>
      <c r="O3929" s="77" t="b">
        <f t="shared" si="529"/>
        <v>0</v>
      </c>
      <c r="P3929" s="77" t="b">
        <f t="shared" si="530"/>
        <v>0</v>
      </c>
      <c r="Q3929" s="77" t="b">
        <f t="shared" si="531"/>
        <v>0</v>
      </c>
      <c r="R3929" s="77">
        <f t="shared" si="532"/>
        <v>0</v>
      </c>
      <c r="T3929" s="77">
        <v>3918</v>
      </c>
    </row>
    <row r="3930" spans="1:20" s="5" customFormat="1" ht="76.5" outlineLevel="1">
      <c r="A3930" s="879"/>
      <c r="B3930" s="874">
        <v>400</v>
      </c>
      <c r="C3930" s="875">
        <v>479</v>
      </c>
      <c r="D3930" s="876">
        <v>96</v>
      </c>
      <c r="E3930" s="877" t="s">
        <v>2252</v>
      </c>
      <c r="F3930" s="877" t="s">
        <v>2253</v>
      </c>
      <c r="G3930" s="959">
        <v>14</v>
      </c>
      <c r="H3930" s="878" t="s">
        <v>2249</v>
      </c>
      <c r="I3930" s="315"/>
      <c r="J3930" s="159">
        <v>0</v>
      </c>
      <c r="K3930" s="58">
        <v>0</v>
      </c>
      <c r="L3930" s="199">
        <v>0</v>
      </c>
      <c r="M3930" s="200">
        <f t="shared" si="528"/>
        <v>0</v>
      </c>
      <c r="O3930" s="77" t="b">
        <f t="shared" si="529"/>
        <v>0</v>
      </c>
      <c r="P3930" s="77" t="b">
        <f t="shared" si="530"/>
        <v>0</v>
      </c>
      <c r="Q3930" s="77" t="b">
        <f t="shared" si="531"/>
        <v>0</v>
      </c>
      <c r="R3930" s="77">
        <f t="shared" si="532"/>
        <v>0</v>
      </c>
      <c r="T3930" s="77">
        <v>3919</v>
      </c>
    </row>
    <row r="3931" spans="1:20" s="5" customFormat="1" ht="76.5" outlineLevel="1">
      <c r="A3931" s="879"/>
      <c r="B3931" s="874">
        <v>400</v>
      </c>
      <c r="C3931" s="875">
        <v>479</v>
      </c>
      <c r="D3931" s="876">
        <v>97</v>
      </c>
      <c r="E3931" s="877" t="s">
        <v>2256</v>
      </c>
      <c r="F3931" s="877" t="s">
        <v>2257</v>
      </c>
      <c r="G3931" s="959">
        <v>4</v>
      </c>
      <c r="H3931" s="878" t="s">
        <v>2249</v>
      </c>
      <c r="I3931" s="315"/>
      <c r="J3931" s="159">
        <v>0</v>
      </c>
      <c r="K3931" s="58">
        <v>0</v>
      </c>
      <c r="L3931" s="199">
        <v>0</v>
      </c>
      <c r="M3931" s="200">
        <f t="shared" si="528"/>
        <v>0</v>
      </c>
      <c r="O3931" s="77" t="b">
        <f t="shared" si="529"/>
        <v>0</v>
      </c>
      <c r="P3931" s="77" t="b">
        <f t="shared" si="530"/>
        <v>0</v>
      </c>
      <c r="Q3931" s="77" t="b">
        <f t="shared" si="531"/>
        <v>0</v>
      </c>
      <c r="R3931" s="77">
        <f t="shared" si="532"/>
        <v>0</v>
      </c>
      <c r="T3931" s="77">
        <v>3920</v>
      </c>
    </row>
    <row r="3932" spans="1:20" s="5" customFormat="1" ht="67.5" outlineLevel="1">
      <c r="A3932" s="879" t="s">
        <v>5251</v>
      </c>
      <c r="B3932" s="874">
        <v>400</v>
      </c>
      <c r="C3932" s="875">
        <v>479</v>
      </c>
      <c r="D3932" s="876">
        <v>98</v>
      </c>
      <c r="E3932" s="880" t="s">
        <v>2258</v>
      </c>
      <c r="F3932" s="880" t="s">
        <v>2259</v>
      </c>
      <c r="G3932" s="959">
        <v>5</v>
      </c>
      <c r="H3932" s="878" t="s">
        <v>2249</v>
      </c>
      <c r="I3932" s="315"/>
      <c r="J3932" s="159">
        <v>0</v>
      </c>
      <c r="K3932" s="58">
        <v>0</v>
      </c>
      <c r="L3932" s="199">
        <v>0</v>
      </c>
      <c r="M3932" s="200">
        <f t="shared" si="528"/>
        <v>0</v>
      </c>
      <c r="O3932" s="77" t="b">
        <f t="shared" si="529"/>
        <v>0</v>
      </c>
      <c r="P3932" s="77" t="b">
        <f t="shared" si="530"/>
        <v>0</v>
      </c>
      <c r="Q3932" s="77" t="b">
        <f t="shared" si="531"/>
        <v>0</v>
      </c>
      <c r="R3932" s="77">
        <f t="shared" si="532"/>
        <v>0</v>
      </c>
      <c r="T3932" s="77">
        <v>3921</v>
      </c>
    </row>
    <row r="3933" spans="1:20" s="5" customFormat="1" ht="76.5" outlineLevel="1">
      <c r="A3933" s="879"/>
      <c r="B3933" s="874">
        <v>400</v>
      </c>
      <c r="C3933" s="875">
        <v>479</v>
      </c>
      <c r="D3933" s="876">
        <v>99</v>
      </c>
      <c r="E3933" s="877" t="s">
        <v>2260</v>
      </c>
      <c r="F3933" s="877" t="s">
        <v>2261</v>
      </c>
      <c r="G3933" s="959">
        <v>2</v>
      </c>
      <c r="H3933" s="878" t="s">
        <v>2249</v>
      </c>
      <c r="I3933" s="315"/>
      <c r="J3933" s="159">
        <v>0</v>
      </c>
      <c r="K3933" s="58">
        <v>0</v>
      </c>
      <c r="L3933" s="199">
        <v>0</v>
      </c>
      <c r="M3933" s="200">
        <f t="shared" si="528"/>
        <v>0</v>
      </c>
      <c r="O3933" s="77" t="b">
        <f t="shared" si="529"/>
        <v>0</v>
      </c>
      <c r="P3933" s="77" t="b">
        <f t="shared" si="530"/>
        <v>0</v>
      </c>
      <c r="Q3933" s="77" t="b">
        <f t="shared" si="531"/>
        <v>0</v>
      </c>
      <c r="R3933" s="77">
        <f t="shared" si="532"/>
        <v>0</v>
      </c>
      <c r="T3933" s="77">
        <v>3922</v>
      </c>
    </row>
    <row r="3934" spans="1:20" s="5" customFormat="1" ht="76.5" outlineLevel="1">
      <c r="A3934" s="879"/>
      <c r="B3934" s="874">
        <v>400</v>
      </c>
      <c r="C3934" s="875">
        <v>479</v>
      </c>
      <c r="D3934" s="876">
        <v>100</v>
      </c>
      <c r="E3934" s="877" t="s">
        <v>2262</v>
      </c>
      <c r="F3934" s="877" t="s">
        <v>2263</v>
      </c>
      <c r="G3934" s="959">
        <v>2</v>
      </c>
      <c r="H3934" s="878" t="s">
        <v>2249</v>
      </c>
      <c r="I3934" s="315"/>
      <c r="J3934" s="159">
        <v>0</v>
      </c>
      <c r="K3934" s="58">
        <v>0</v>
      </c>
      <c r="L3934" s="199">
        <v>0</v>
      </c>
      <c r="M3934" s="200">
        <f t="shared" si="528"/>
        <v>0</v>
      </c>
      <c r="O3934" s="77" t="b">
        <f t="shared" si="529"/>
        <v>0</v>
      </c>
      <c r="P3934" s="77" t="b">
        <f t="shared" si="530"/>
        <v>0</v>
      </c>
      <c r="Q3934" s="77" t="b">
        <f t="shared" si="531"/>
        <v>0</v>
      </c>
      <c r="R3934" s="77">
        <f t="shared" si="532"/>
        <v>0</v>
      </c>
      <c r="T3934" s="77">
        <v>3923</v>
      </c>
    </row>
    <row r="3935" spans="1:20" s="5" customFormat="1" ht="76.5" outlineLevel="1">
      <c r="A3935" s="879"/>
      <c r="B3935" s="874">
        <v>400</v>
      </c>
      <c r="C3935" s="875">
        <v>479</v>
      </c>
      <c r="D3935" s="876">
        <v>101</v>
      </c>
      <c r="E3935" s="877" t="s">
        <v>2264</v>
      </c>
      <c r="F3935" s="877" t="s">
        <v>2265</v>
      </c>
      <c r="G3935" s="959">
        <v>1</v>
      </c>
      <c r="H3935" s="878" t="s">
        <v>2249</v>
      </c>
      <c r="I3935" s="315"/>
      <c r="J3935" s="159">
        <v>0</v>
      </c>
      <c r="K3935" s="58">
        <v>0</v>
      </c>
      <c r="L3935" s="199">
        <v>0</v>
      </c>
      <c r="M3935" s="200">
        <f t="shared" si="528"/>
        <v>0</v>
      </c>
      <c r="O3935" s="77" t="b">
        <f t="shared" si="529"/>
        <v>0</v>
      </c>
      <c r="P3935" s="77" t="b">
        <f t="shared" si="530"/>
        <v>0</v>
      </c>
      <c r="Q3935" s="77" t="b">
        <f t="shared" si="531"/>
        <v>0</v>
      </c>
      <c r="R3935" s="77">
        <f t="shared" si="532"/>
        <v>0</v>
      </c>
      <c r="T3935" s="77">
        <v>3924</v>
      </c>
    </row>
    <row r="3936" spans="1:20" s="5" customFormat="1" ht="76.5" outlineLevel="1">
      <c r="A3936" s="879"/>
      <c r="B3936" s="874">
        <v>400</v>
      </c>
      <c r="C3936" s="875">
        <v>479</v>
      </c>
      <c r="D3936" s="876">
        <v>102</v>
      </c>
      <c r="E3936" s="877" t="s">
        <v>2587</v>
      </c>
      <c r="F3936" s="877" t="s">
        <v>2588</v>
      </c>
      <c r="G3936" s="959">
        <v>1</v>
      </c>
      <c r="H3936" s="878" t="s">
        <v>2249</v>
      </c>
      <c r="I3936" s="315"/>
      <c r="J3936" s="159">
        <v>0</v>
      </c>
      <c r="K3936" s="58">
        <v>0</v>
      </c>
      <c r="L3936" s="199">
        <v>0</v>
      </c>
      <c r="M3936" s="200">
        <f t="shared" si="528"/>
        <v>0</v>
      </c>
      <c r="O3936" s="77" t="b">
        <f t="shared" si="529"/>
        <v>0</v>
      </c>
      <c r="P3936" s="77" t="b">
        <f t="shared" si="530"/>
        <v>0</v>
      </c>
      <c r="Q3936" s="77" t="b">
        <f t="shared" si="531"/>
        <v>0</v>
      </c>
      <c r="R3936" s="77">
        <f t="shared" si="532"/>
        <v>0</v>
      </c>
      <c r="T3936" s="77">
        <v>3925</v>
      </c>
    </row>
    <row r="3937" spans="1:20" s="5" customFormat="1" ht="67.5" outlineLevel="1">
      <c r="A3937" s="879" t="s">
        <v>5251</v>
      </c>
      <c r="B3937" s="874">
        <v>400</v>
      </c>
      <c r="C3937" s="875">
        <v>479</v>
      </c>
      <c r="D3937" s="876">
        <v>103</v>
      </c>
      <c r="E3937" s="880" t="s">
        <v>5528</v>
      </c>
      <c r="F3937" s="880" t="s">
        <v>5529</v>
      </c>
      <c r="G3937" s="959">
        <v>20.5</v>
      </c>
      <c r="H3937" s="878" t="s">
        <v>2249</v>
      </c>
      <c r="I3937" s="315"/>
      <c r="J3937" s="159">
        <v>0</v>
      </c>
      <c r="K3937" s="58">
        <v>0</v>
      </c>
      <c r="L3937" s="199">
        <v>0</v>
      </c>
      <c r="M3937" s="200">
        <f t="shared" si="528"/>
        <v>0</v>
      </c>
      <c r="O3937" s="77" t="b">
        <f t="shared" si="529"/>
        <v>0</v>
      </c>
      <c r="P3937" s="77" t="b">
        <f t="shared" si="530"/>
        <v>0</v>
      </c>
      <c r="Q3937" s="77" t="b">
        <f t="shared" si="531"/>
        <v>0</v>
      </c>
      <c r="R3937" s="77">
        <f t="shared" si="532"/>
        <v>0</v>
      </c>
      <c r="T3937" s="77">
        <v>3926</v>
      </c>
    </row>
    <row r="3938" spans="1:20" s="5" customFormat="1" ht="67.5" outlineLevel="1">
      <c r="A3938" s="879" t="s">
        <v>5251</v>
      </c>
      <c r="B3938" s="874">
        <v>400</v>
      </c>
      <c r="C3938" s="875">
        <v>479</v>
      </c>
      <c r="D3938" s="876">
        <v>104</v>
      </c>
      <c r="E3938" s="880" t="s">
        <v>5530</v>
      </c>
      <c r="F3938" s="880" t="s">
        <v>5531</v>
      </c>
      <c r="G3938" s="959">
        <v>1</v>
      </c>
      <c r="H3938" s="878" t="s">
        <v>2249</v>
      </c>
      <c r="I3938" s="315"/>
      <c r="J3938" s="159">
        <v>0</v>
      </c>
      <c r="K3938" s="58">
        <v>0</v>
      </c>
      <c r="L3938" s="199">
        <v>0</v>
      </c>
      <c r="M3938" s="200">
        <f t="shared" si="528"/>
        <v>0</v>
      </c>
      <c r="O3938" s="77" t="b">
        <f t="shared" si="529"/>
        <v>0</v>
      </c>
      <c r="P3938" s="77" t="b">
        <f t="shared" si="530"/>
        <v>0</v>
      </c>
      <c r="Q3938" s="77" t="b">
        <f t="shared" si="531"/>
        <v>0</v>
      </c>
      <c r="R3938" s="77">
        <f t="shared" si="532"/>
        <v>0</v>
      </c>
      <c r="T3938" s="77">
        <v>3927</v>
      </c>
    </row>
    <row r="3939" spans="1:20" s="5" customFormat="1" ht="67.5" outlineLevel="1">
      <c r="A3939" s="879" t="s">
        <v>5251</v>
      </c>
      <c r="B3939" s="874">
        <v>400</v>
      </c>
      <c r="C3939" s="875">
        <v>479</v>
      </c>
      <c r="D3939" s="876">
        <v>105</v>
      </c>
      <c r="E3939" s="880" t="s">
        <v>5532</v>
      </c>
      <c r="F3939" s="880" t="s">
        <v>5533</v>
      </c>
      <c r="G3939" s="959">
        <v>2</v>
      </c>
      <c r="H3939" s="878" t="s">
        <v>2249</v>
      </c>
      <c r="I3939" s="315"/>
      <c r="J3939" s="159">
        <v>0</v>
      </c>
      <c r="K3939" s="58">
        <v>0</v>
      </c>
      <c r="L3939" s="199">
        <v>0</v>
      </c>
      <c r="M3939" s="200">
        <f t="shared" si="528"/>
        <v>0</v>
      </c>
      <c r="O3939" s="77" t="b">
        <f t="shared" si="529"/>
        <v>0</v>
      </c>
      <c r="P3939" s="77" t="b">
        <f t="shared" si="530"/>
        <v>0</v>
      </c>
      <c r="Q3939" s="77" t="b">
        <f t="shared" si="531"/>
        <v>0</v>
      </c>
      <c r="R3939" s="77">
        <f t="shared" si="532"/>
        <v>0</v>
      </c>
      <c r="T3939" s="77">
        <v>3928</v>
      </c>
    </row>
    <row r="3940" spans="1:20" s="5" customFormat="1" ht="76.5" outlineLevel="1">
      <c r="A3940" s="879"/>
      <c r="B3940" s="874">
        <v>400</v>
      </c>
      <c r="C3940" s="875">
        <v>479</v>
      </c>
      <c r="D3940" s="876">
        <v>106</v>
      </c>
      <c r="E3940" s="877" t="s">
        <v>2266</v>
      </c>
      <c r="F3940" s="877" t="s">
        <v>2267</v>
      </c>
      <c r="G3940" s="959">
        <v>7</v>
      </c>
      <c r="H3940" s="878" t="s">
        <v>2249</v>
      </c>
      <c r="I3940" s="315"/>
      <c r="J3940" s="159">
        <v>0</v>
      </c>
      <c r="K3940" s="58">
        <v>0</v>
      </c>
      <c r="L3940" s="199">
        <v>0</v>
      </c>
      <c r="M3940" s="200">
        <f t="shared" si="528"/>
        <v>0</v>
      </c>
      <c r="O3940" s="77" t="b">
        <f t="shared" si="529"/>
        <v>0</v>
      </c>
      <c r="P3940" s="77" t="b">
        <f t="shared" si="530"/>
        <v>0</v>
      </c>
      <c r="Q3940" s="77" t="b">
        <f t="shared" si="531"/>
        <v>0</v>
      </c>
      <c r="R3940" s="77">
        <f t="shared" si="532"/>
        <v>0</v>
      </c>
      <c r="T3940" s="77">
        <v>3929</v>
      </c>
    </row>
    <row r="3941" spans="1:20" s="5" customFormat="1" ht="76.5" outlineLevel="1">
      <c r="A3941" s="879"/>
      <c r="B3941" s="874">
        <v>400</v>
      </c>
      <c r="C3941" s="875">
        <v>479</v>
      </c>
      <c r="D3941" s="876">
        <v>107</v>
      </c>
      <c r="E3941" s="877" t="s">
        <v>2589</v>
      </c>
      <c r="F3941" s="877" t="s">
        <v>2590</v>
      </c>
      <c r="G3941" s="959">
        <v>16</v>
      </c>
      <c r="H3941" s="878" t="s">
        <v>2249</v>
      </c>
      <c r="I3941" s="315"/>
      <c r="J3941" s="159">
        <v>0</v>
      </c>
      <c r="K3941" s="159">
        <v>0</v>
      </c>
      <c r="L3941" s="232">
        <v>0</v>
      </c>
      <c r="M3941" s="200">
        <f t="shared" si="528"/>
        <v>0</v>
      </c>
      <c r="O3941" s="77" t="b">
        <f t="shared" si="529"/>
        <v>0</v>
      </c>
      <c r="P3941" s="77" t="b">
        <f t="shared" si="530"/>
        <v>0</v>
      </c>
      <c r="Q3941" s="77" t="b">
        <f t="shared" si="531"/>
        <v>0</v>
      </c>
      <c r="R3941" s="77">
        <f t="shared" si="532"/>
        <v>0</v>
      </c>
      <c r="T3941" s="77">
        <v>3930</v>
      </c>
    </row>
    <row r="3942" spans="1:20" s="5" customFormat="1" ht="76.5" outlineLevel="1">
      <c r="A3942" s="879"/>
      <c r="B3942" s="874">
        <v>400</v>
      </c>
      <c r="C3942" s="875">
        <v>479</v>
      </c>
      <c r="D3942" s="876">
        <v>108</v>
      </c>
      <c r="E3942" s="877" t="s">
        <v>2591</v>
      </c>
      <c r="F3942" s="877" t="s">
        <v>2592</v>
      </c>
      <c r="G3942" s="959">
        <v>2</v>
      </c>
      <c r="H3942" s="878" t="s">
        <v>2249</v>
      </c>
      <c r="I3942" s="315"/>
      <c r="J3942" s="159">
        <v>0</v>
      </c>
      <c r="K3942" s="159">
        <v>0</v>
      </c>
      <c r="L3942" s="232">
        <v>0</v>
      </c>
      <c r="M3942" s="200">
        <f t="shared" si="528"/>
        <v>0</v>
      </c>
      <c r="O3942" s="77" t="b">
        <f t="shared" si="529"/>
        <v>0</v>
      </c>
      <c r="P3942" s="77" t="b">
        <f t="shared" si="530"/>
        <v>0</v>
      </c>
      <c r="Q3942" s="77" t="b">
        <f t="shared" si="531"/>
        <v>0</v>
      </c>
      <c r="R3942" s="77">
        <f t="shared" si="532"/>
        <v>0</v>
      </c>
      <c r="T3942" s="77">
        <v>3931</v>
      </c>
    </row>
    <row r="3943" spans="1:20" s="5" customFormat="1" ht="76.5" outlineLevel="1">
      <c r="A3943" s="879"/>
      <c r="B3943" s="874">
        <v>400</v>
      </c>
      <c r="C3943" s="875">
        <v>479</v>
      </c>
      <c r="D3943" s="876">
        <v>109</v>
      </c>
      <c r="E3943" s="877" t="s">
        <v>2593</v>
      </c>
      <c r="F3943" s="877" t="s">
        <v>2594</v>
      </c>
      <c r="G3943" s="959">
        <v>2</v>
      </c>
      <c r="H3943" s="878" t="s">
        <v>2249</v>
      </c>
      <c r="I3943" s="315"/>
      <c r="J3943" s="159">
        <v>0</v>
      </c>
      <c r="K3943" s="58">
        <v>0</v>
      </c>
      <c r="L3943" s="199">
        <v>0</v>
      </c>
      <c r="M3943" s="200">
        <f t="shared" si="528"/>
        <v>0</v>
      </c>
      <c r="O3943" s="77" t="b">
        <f t="shared" si="529"/>
        <v>0</v>
      </c>
      <c r="P3943" s="77" t="b">
        <f t="shared" si="530"/>
        <v>0</v>
      </c>
      <c r="Q3943" s="77" t="b">
        <f t="shared" si="531"/>
        <v>0</v>
      </c>
      <c r="R3943" s="77">
        <f t="shared" si="532"/>
        <v>0</v>
      </c>
      <c r="T3943" s="77">
        <v>3932</v>
      </c>
    </row>
    <row r="3944" spans="1:20" s="5" customFormat="1" ht="67.5" outlineLevel="1">
      <c r="A3944" s="879" t="s">
        <v>5251</v>
      </c>
      <c r="B3944" s="874">
        <v>400</v>
      </c>
      <c r="C3944" s="875">
        <v>479</v>
      </c>
      <c r="D3944" s="876">
        <v>110</v>
      </c>
      <c r="E3944" s="880" t="s">
        <v>2595</v>
      </c>
      <c r="F3944" s="880" t="s">
        <v>2596</v>
      </c>
      <c r="G3944" s="959">
        <v>28</v>
      </c>
      <c r="H3944" s="878" t="s">
        <v>2249</v>
      </c>
      <c r="I3944" s="315"/>
      <c r="J3944" s="159">
        <v>0</v>
      </c>
      <c r="K3944" s="58">
        <v>0</v>
      </c>
      <c r="L3944" s="199">
        <v>0</v>
      </c>
      <c r="M3944" s="200">
        <f t="shared" si="528"/>
        <v>0</v>
      </c>
      <c r="O3944" s="77" t="b">
        <f t="shared" si="529"/>
        <v>0</v>
      </c>
      <c r="P3944" s="77" t="b">
        <f t="shared" si="530"/>
        <v>0</v>
      </c>
      <c r="Q3944" s="77" t="b">
        <f t="shared" si="531"/>
        <v>0</v>
      </c>
      <c r="R3944" s="77">
        <f t="shared" si="532"/>
        <v>0</v>
      </c>
      <c r="T3944" s="77">
        <v>3933</v>
      </c>
    </row>
    <row r="3945" spans="1:20" s="5" customFormat="1" ht="76.5" outlineLevel="1">
      <c r="A3945" s="879"/>
      <c r="B3945" s="874">
        <v>400</v>
      </c>
      <c r="C3945" s="875">
        <v>479</v>
      </c>
      <c r="D3945" s="876">
        <v>111</v>
      </c>
      <c r="E3945" s="877" t="s">
        <v>2597</v>
      </c>
      <c r="F3945" s="877" t="s">
        <v>2598</v>
      </c>
      <c r="G3945" s="959">
        <v>2</v>
      </c>
      <c r="H3945" s="878" t="s">
        <v>2249</v>
      </c>
      <c r="I3945" s="315"/>
      <c r="J3945" s="159">
        <v>0</v>
      </c>
      <c r="K3945" s="58">
        <v>0</v>
      </c>
      <c r="L3945" s="199">
        <v>0</v>
      </c>
      <c r="M3945" s="200">
        <f t="shared" si="528"/>
        <v>0</v>
      </c>
      <c r="O3945" s="77" t="b">
        <f t="shared" si="529"/>
        <v>0</v>
      </c>
      <c r="P3945" s="77" t="b">
        <f t="shared" si="530"/>
        <v>0</v>
      </c>
      <c r="Q3945" s="77" t="b">
        <f t="shared" si="531"/>
        <v>0</v>
      </c>
      <c r="R3945" s="77">
        <f t="shared" si="532"/>
        <v>0</v>
      </c>
      <c r="T3945" s="77">
        <v>3934</v>
      </c>
    </row>
    <row r="3946" spans="1:20" s="5" customFormat="1" ht="76.5" outlineLevel="1">
      <c r="A3946" s="879"/>
      <c r="B3946" s="874">
        <v>400</v>
      </c>
      <c r="C3946" s="875">
        <v>479</v>
      </c>
      <c r="D3946" s="876">
        <v>112</v>
      </c>
      <c r="E3946" s="877" t="s">
        <v>2599</v>
      </c>
      <c r="F3946" s="877" t="s">
        <v>2600</v>
      </c>
      <c r="G3946" s="959">
        <v>1</v>
      </c>
      <c r="H3946" s="878" t="s">
        <v>2249</v>
      </c>
      <c r="I3946" s="315"/>
      <c r="J3946" s="159">
        <v>0</v>
      </c>
      <c r="K3946" s="58">
        <v>0</v>
      </c>
      <c r="L3946" s="199">
        <v>0</v>
      </c>
      <c r="M3946" s="200">
        <f t="shared" si="528"/>
        <v>0</v>
      </c>
      <c r="O3946" s="77" t="b">
        <f t="shared" si="529"/>
        <v>0</v>
      </c>
      <c r="P3946" s="77" t="b">
        <f t="shared" si="530"/>
        <v>0</v>
      </c>
      <c r="Q3946" s="77" t="b">
        <f t="shared" si="531"/>
        <v>0</v>
      </c>
      <c r="R3946" s="77">
        <f t="shared" si="532"/>
        <v>0</v>
      </c>
      <c r="T3946" s="77">
        <v>3935</v>
      </c>
    </row>
    <row r="3947" spans="1:20" s="5" customFormat="1" ht="76.5" outlineLevel="1">
      <c r="A3947" s="879"/>
      <c r="B3947" s="874">
        <v>400</v>
      </c>
      <c r="C3947" s="875">
        <v>479</v>
      </c>
      <c r="D3947" s="876">
        <v>113</v>
      </c>
      <c r="E3947" s="877" t="s">
        <v>2601</v>
      </c>
      <c r="F3947" s="877" t="s">
        <v>2602</v>
      </c>
      <c r="G3947" s="959">
        <v>7</v>
      </c>
      <c r="H3947" s="878" t="s">
        <v>2249</v>
      </c>
      <c r="I3947" s="315"/>
      <c r="J3947" s="159">
        <v>0</v>
      </c>
      <c r="K3947" s="58">
        <v>0</v>
      </c>
      <c r="L3947" s="199">
        <v>0</v>
      </c>
      <c r="M3947" s="200">
        <f t="shared" si="528"/>
        <v>0</v>
      </c>
      <c r="O3947" s="77" t="b">
        <f t="shared" si="529"/>
        <v>0</v>
      </c>
      <c r="P3947" s="77" t="b">
        <f t="shared" si="530"/>
        <v>0</v>
      </c>
      <c r="Q3947" s="77" t="b">
        <f t="shared" si="531"/>
        <v>0</v>
      </c>
      <c r="R3947" s="77">
        <f t="shared" si="532"/>
        <v>0</v>
      </c>
      <c r="T3947" s="77">
        <v>3936</v>
      </c>
    </row>
    <row r="3948" spans="1:20" s="5" customFormat="1" ht="67.5" outlineLevel="1">
      <c r="A3948" s="879" t="s">
        <v>5251</v>
      </c>
      <c r="B3948" s="874">
        <v>400</v>
      </c>
      <c r="C3948" s="875">
        <v>479</v>
      </c>
      <c r="D3948" s="876">
        <v>114</v>
      </c>
      <c r="E3948" s="880" t="s">
        <v>2274</v>
      </c>
      <c r="F3948" s="880" t="s">
        <v>2275</v>
      </c>
      <c r="G3948" s="959">
        <v>3.5</v>
      </c>
      <c r="H3948" s="878" t="s">
        <v>2249</v>
      </c>
      <c r="I3948" s="315"/>
      <c r="J3948" s="159">
        <v>0</v>
      </c>
      <c r="K3948" s="58">
        <v>0</v>
      </c>
      <c r="L3948" s="199">
        <v>0</v>
      </c>
      <c r="M3948" s="200">
        <f t="shared" si="528"/>
        <v>0</v>
      </c>
      <c r="O3948" s="77" t="b">
        <f t="shared" si="529"/>
        <v>0</v>
      </c>
      <c r="P3948" s="77" t="b">
        <f t="shared" si="530"/>
        <v>0</v>
      </c>
      <c r="Q3948" s="77" t="b">
        <f t="shared" si="531"/>
        <v>0</v>
      </c>
      <c r="R3948" s="77">
        <f t="shared" si="532"/>
        <v>0</v>
      </c>
      <c r="T3948" s="77">
        <v>3937</v>
      </c>
    </row>
    <row r="3949" spans="1:20" s="5" customFormat="1" ht="67.5" outlineLevel="1">
      <c r="A3949" s="879" t="s">
        <v>5251</v>
      </c>
      <c r="B3949" s="874">
        <v>400</v>
      </c>
      <c r="C3949" s="875">
        <v>479</v>
      </c>
      <c r="D3949" s="876">
        <v>115</v>
      </c>
      <c r="E3949" s="880" t="s">
        <v>2603</v>
      </c>
      <c r="F3949" s="880" t="s">
        <v>2604</v>
      </c>
      <c r="G3949" s="959">
        <v>35</v>
      </c>
      <c r="H3949" s="878" t="s">
        <v>2249</v>
      </c>
      <c r="I3949" s="315"/>
      <c r="J3949" s="159">
        <v>0</v>
      </c>
      <c r="K3949" s="58">
        <v>0</v>
      </c>
      <c r="L3949" s="199">
        <v>0</v>
      </c>
      <c r="M3949" s="200">
        <f t="shared" si="528"/>
        <v>0</v>
      </c>
      <c r="O3949" s="77" t="b">
        <f t="shared" si="529"/>
        <v>0</v>
      </c>
      <c r="P3949" s="77" t="b">
        <f t="shared" si="530"/>
        <v>0</v>
      </c>
      <c r="Q3949" s="77" t="b">
        <f t="shared" si="531"/>
        <v>0</v>
      </c>
      <c r="R3949" s="77">
        <f t="shared" si="532"/>
        <v>0</v>
      </c>
      <c r="T3949" s="77">
        <v>3938</v>
      </c>
    </row>
    <row r="3950" spans="1:20" s="5" customFormat="1" ht="76.5" outlineLevel="1">
      <c r="A3950" s="879"/>
      <c r="B3950" s="874">
        <v>400</v>
      </c>
      <c r="C3950" s="875">
        <v>479</v>
      </c>
      <c r="D3950" s="876">
        <v>116</v>
      </c>
      <c r="E3950" s="877" t="s">
        <v>2605</v>
      </c>
      <c r="F3950" s="877" t="s">
        <v>2606</v>
      </c>
      <c r="G3950" s="959">
        <v>2</v>
      </c>
      <c r="H3950" s="878" t="s">
        <v>2249</v>
      </c>
      <c r="I3950" s="315"/>
      <c r="J3950" s="159">
        <v>0</v>
      </c>
      <c r="K3950" s="58">
        <v>0</v>
      </c>
      <c r="L3950" s="199">
        <v>0</v>
      </c>
      <c r="M3950" s="200">
        <f t="shared" si="528"/>
        <v>0</v>
      </c>
      <c r="O3950" s="77" t="b">
        <f t="shared" si="529"/>
        <v>0</v>
      </c>
      <c r="P3950" s="77" t="b">
        <f t="shared" si="530"/>
        <v>0</v>
      </c>
      <c r="Q3950" s="77" t="b">
        <f t="shared" si="531"/>
        <v>0</v>
      </c>
      <c r="R3950" s="77">
        <f t="shared" si="532"/>
        <v>0</v>
      </c>
      <c r="T3950" s="77">
        <v>3939</v>
      </c>
    </row>
    <row r="3951" spans="1:20" s="5" customFormat="1" ht="76.5" outlineLevel="1">
      <c r="A3951" s="879"/>
      <c r="B3951" s="874">
        <v>400</v>
      </c>
      <c r="C3951" s="875">
        <v>479</v>
      </c>
      <c r="D3951" s="876">
        <v>117</v>
      </c>
      <c r="E3951" s="877" t="s">
        <v>2276</v>
      </c>
      <c r="F3951" s="877" t="s">
        <v>2277</v>
      </c>
      <c r="G3951" s="959">
        <v>3</v>
      </c>
      <c r="H3951" s="878" t="s">
        <v>2249</v>
      </c>
      <c r="I3951" s="315"/>
      <c r="J3951" s="159">
        <v>0</v>
      </c>
      <c r="K3951" s="58">
        <v>0</v>
      </c>
      <c r="L3951" s="199">
        <v>0</v>
      </c>
      <c r="M3951" s="200">
        <f t="shared" si="528"/>
        <v>0</v>
      </c>
      <c r="O3951" s="77" t="b">
        <f t="shared" si="529"/>
        <v>0</v>
      </c>
      <c r="P3951" s="77" t="b">
        <f t="shared" si="530"/>
        <v>0</v>
      </c>
      <c r="Q3951" s="77" t="b">
        <f t="shared" si="531"/>
        <v>0</v>
      </c>
      <c r="R3951" s="77">
        <f t="shared" si="532"/>
        <v>0</v>
      </c>
      <c r="T3951" s="77">
        <v>3940</v>
      </c>
    </row>
    <row r="3952" spans="1:20" s="5" customFormat="1" ht="67.5" outlineLevel="1">
      <c r="A3952" s="879" t="s">
        <v>5251</v>
      </c>
      <c r="B3952" s="874">
        <v>400</v>
      </c>
      <c r="C3952" s="875">
        <v>479</v>
      </c>
      <c r="D3952" s="876">
        <v>118</v>
      </c>
      <c r="E3952" s="880" t="s">
        <v>2278</v>
      </c>
      <c r="F3952" s="880" t="s">
        <v>2279</v>
      </c>
      <c r="G3952" s="959">
        <v>11</v>
      </c>
      <c r="H3952" s="878" t="s">
        <v>2249</v>
      </c>
      <c r="I3952" s="315"/>
      <c r="J3952" s="159">
        <v>0</v>
      </c>
      <c r="K3952" s="58">
        <v>0</v>
      </c>
      <c r="L3952" s="199">
        <v>0</v>
      </c>
      <c r="M3952" s="200">
        <f t="shared" si="528"/>
        <v>0</v>
      </c>
      <c r="O3952" s="77" t="b">
        <f t="shared" si="529"/>
        <v>0</v>
      </c>
      <c r="P3952" s="77" t="b">
        <f t="shared" si="530"/>
        <v>0</v>
      </c>
      <c r="Q3952" s="77" t="b">
        <f t="shared" si="531"/>
        <v>0</v>
      </c>
      <c r="R3952" s="77">
        <f t="shared" si="532"/>
        <v>0</v>
      </c>
      <c r="T3952" s="77">
        <v>3941</v>
      </c>
    </row>
    <row r="3953" spans="1:20" s="5" customFormat="1" ht="76.5" outlineLevel="1">
      <c r="A3953" s="879"/>
      <c r="B3953" s="874">
        <v>400</v>
      </c>
      <c r="C3953" s="875">
        <v>479</v>
      </c>
      <c r="D3953" s="876">
        <v>119</v>
      </c>
      <c r="E3953" s="877" t="s">
        <v>2607</v>
      </c>
      <c r="F3953" s="877" t="s">
        <v>2608</v>
      </c>
      <c r="G3953" s="959">
        <v>2</v>
      </c>
      <c r="H3953" s="878" t="s">
        <v>2249</v>
      </c>
      <c r="I3953" s="315"/>
      <c r="J3953" s="159">
        <v>0</v>
      </c>
      <c r="K3953" s="58">
        <v>0</v>
      </c>
      <c r="L3953" s="199">
        <v>0</v>
      </c>
      <c r="M3953" s="200">
        <f t="shared" si="528"/>
        <v>0</v>
      </c>
      <c r="O3953" s="77" t="b">
        <f t="shared" si="529"/>
        <v>0</v>
      </c>
      <c r="P3953" s="77" t="b">
        <f t="shared" si="530"/>
        <v>0</v>
      </c>
      <c r="Q3953" s="77" t="b">
        <f t="shared" si="531"/>
        <v>0</v>
      </c>
      <c r="R3953" s="77">
        <f t="shared" si="532"/>
        <v>0</v>
      </c>
      <c r="T3953" s="77">
        <v>3942</v>
      </c>
    </row>
    <row r="3954" spans="1:20" s="5" customFormat="1" ht="76.5" outlineLevel="1">
      <c r="A3954" s="879"/>
      <c r="B3954" s="874">
        <v>400</v>
      </c>
      <c r="C3954" s="875">
        <v>479</v>
      </c>
      <c r="D3954" s="876">
        <v>120</v>
      </c>
      <c r="E3954" s="877" t="s">
        <v>2609</v>
      </c>
      <c r="F3954" s="877" t="s">
        <v>2610</v>
      </c>
      <c r="G3954" s="959">
        <v>3</v>
      </c>
      <c r="H3954" s="878" t="s">
        <v>2249</v>
      </c>
      <c r="I3954" s="315"/>
      <c r="J3954" s="159">
        <v>0</v>
      </c>
      <c r="K3954" s="58">
        <v>0</v>
      </c>
      <c r="L3954" s="199">
        <v>0</v>
      </c>
      <c r="M3954" s="200">
        <f t="shared" si="528"/>
        <v>0</v>
      </c>
      <c r="O3954" s="77" t="b">
        <f t="shared" si="529"/>
        <v>0</v>
      </c>
      <c r="P3954" s="77" t="b">
        <f t="shared" si="530"/>
        <v>0</v>
      </c>
      <c r="Q3954" s="77" t="b">
        <f t="shared" si="531"/>
        <v>0</v>
      </c>
      <c r="R3954" s="77">
        <f t="shared" si="532"/>
        <v>0</v>
      </c>
      <c r="T3954" s="77">
        <v>3943</v>
      </c>
    </row>
    <row r="3955" spans="1:20" s="5" customFormat="1" ht="76.5" outlineLevel="1">
      <c r="A3955" s="879"/>
      <c r="B3955" s="874">
        <v>400</v>
      </c>
      <c r="C3955" s="875">
        <v>479</v>
      </c>
      <c r="D3955" s="876">
        <v>121</v>
      </c>
      <c r="E3955" s="877" t="s">
        <v>2280</v>
      </c>
      <c r="F3955" s="877" t="s">
        <v>2281</v>
      </c>
      <c r="G3955" s="959">
        <v>5</v>
      </c>
      <c r="H3955" s="878" t="s">
        <v>2249</v>
      </c>
      <c r="I3955" s="315"/>
      <c r="J3955" s="159">
        <v>0</v>
      </c>
      <c r="K3955" s="58">
        <v>0</v>
      </c>
      <c r="L3955" s="199">
        <v>0</v>
      </c>
      <c r="M3955" s="200">
        <f t="shared" si="528"/>
        <v>0</v>
      </c>
      <c r="O3955" s="77" t="b">
        <f t="shared" si="529"/>
        <v>0</v>
      </c>
      <c r="P3955" s="77" t="b">
        <f t="shared" si="530"/>
        <v>0</v>
      </c>
      <c r="Q3955" s="77" t="b">
        <f t="shared" si="531"/>
        <v>0</v>
      </c>
      <c r="R3955" s="77">
        <f t="shared" si="532"/>
        <v>0</v>
      </c>
      <c r="T3955" s="77">
        <v>3944</v>
      </c>
    </row>
    <row r="3956" spans="1:20" s="5" customFormat="1" ht="76.5" outlineLevel="1">
      <c r="A3956" s="879"/>
      <c r="B3956" s="874">
        <v>400</v>
      </c>
      <c r="C3956" s="875">
        <v>479</v>
      </c>
      <c r="D3956" s="876">
        <v>122</v>
      </c>
      <c r="E3956" s="877" t="s">
        <v>2611</v>
      </c>
      <c r="F3956" s="877" t="s">
        <v>2612</v>
      </c>
      <c r="G3956" s="959">
        <v>2</v>
      </c>
      <c r="H3956" s="878" t="s">
        <v>2249</v>
      </c>
      <c r="I3956" s="315"/>
      <c r="J3956" s="159">
        <v>0</v>
      </c>
      <c r="K3956" s="58">
        <v>0</v>
      </c>
      <c r="L3956" s="199">
        <v>0</v>
      </c>
      <c r="M3956" s="200">
        <f t="shared" si="528"/>
        <v>0</v>
      </c>
      <c r="O3956" s="77" t="b">
        <f t="shared" si="529"/>
        <v>0</v>
      </c>
      <c r="P3956" s="77" t="b">
        <f t="shared" si="530"/>
        <v>0</v>
      </c>
      <c r="Q3956" s="77" t="b">
        <f t="shared" si="531"/>
        <v>0</v>
      </c>
      <c r="R3956" s="77">
        <f t="shared" si="532"/>
        <v>0</v>
      </c>
      <c r="T3956" s="77">
        <v>3945</v>
      </c>
    </row>
    <row r="3957" spans="1:20" s="5" customFormat="1" ht="76.5" outlineLevel="1">
      <c r="A3957" s="879"/>
      <c r="B3957" s="874">
        <v>400</v>
      </c>
      <c r="C3957" s="875">
        <v>479</v>
      </c>
      <c r="D3957" s="876">
        <v>123</v>
      </c>
      <c r="E3957" s="877" t="s">
        <v>2613</v>
      </c>
      <c r="F3957" s="877" t="s">
        <v>2614</v>
      </c>
      <c r="G3957" s="959">
        <v>1</v>
      </c>
      <c r="H3957" s="878" t="s">
        <v>2249</v>
      </c>
      <c r="I3957" s="315"/>
      <c r="J3957" s="159">
        <v>0</v>
      </c>
      <c r="K3957" s="58">
        <v>0</v>
      </c>
      <c r="L3957" s="199">
        <v>0</v>
      </c>
      <c r="M3957" s="200">
        <f t="shared" si="528"/>
        <v>0</v>
      </c>
      <c r="O3957" s="77" t="b">
        <f t="shared" si="529"/>
        <v>0</v>
      </c>
      <c r="P3957" s="77" t="b">
        <f t="shared" si="530"/>
        <v>0</v>
      </c>
      <c r="Q3957" s="77" t="b">
        <f t="shared" si="531"/>
        <v>0</v>
      </c>
      <c r="R3957" s="77">
        <f t="shared" si="532"/>
        <v>0</v>
      </c>
      <c r="T3957" s="77">
        <v>3946</v>
      </c>
    </row>
    <row r="3958" spans="1:20" s="5" customFormat="1" ht="76.5" outlineLevel="1">
      <c r="A3958" s="879"/>
      <c r="B3958" s="874">
        <v>400</v>
      </c>
      <c r="C3958" s="875">
        <v>479</v>
      </c>
      <c r="D3958" s="876">
        <v>124</v>
      </c>
      <c r="E3958" s="877" t="s">
        <v>2282</v>
      </c>
      <c r="F3958" s="877" t="s">
        <v>2283</v>
      </c>
      <c r="G3958" s="959">
        <v>3</v>
      </c>
      <c r="H3958" s="878" t="s">
        <v>2249</v>
      </c>
      <c r="I3958" s="315"/>
      <c r="J3958" s="159">
        <v>0</v>
      </c>
      <c r="K3958" s="58">
        <v>0</v>
      </c>
      <c r="L3958" s="199">
        <v>0</v>
      </c>
      <c r="M3958" s="200">
        <f t="shared" si="528"/>
        <v>0</v>
      </c>
      <c r="O3958" s="77" t="b">
        <f t="shared" si="529"/>
        <v>0</v>
      </c>
      <c r="P3958" s="77" t="b">
        <f t="shared" si="530"/>
        <v>0</v>
      </c>
      <c r="Q3958" s="77" t="b">
        <f t="shared" si="531"/>
        <v>0</v>
      </c>
      <c r="R3958" s="77">
        <f t="shared" si="532"/>
        <v>0</v>
      </c>
      <c r="T3958" s="77">
        <v>3947</v>
      </c>
    </row>
    <row r="3959" spans="1:20" s="5" customFormat="1" ht="76.5" outlineLevel="1">
      <c r="A3959" s="879"/>
      <c r="B3959" s="874">
        <v>400</v>
      </c>
      <c r="C3959" s="875">
        <v>479</v>
      </c>
      <c r="D3959" s="876">
        <v>125</v>
      </c>
      <c r="E3959" s="877" t="s">
        <v>2615</v>
      </c>
      <c r="F3959" s="877" t="s">
        <v>2616</v>
      </c>
      <c r="G3959" s="959">
        <v>1</v>
      </c>
      <c r="H3959" s="878" t="s">
        <v>2249</v>
      </c>
      <c r="I3959" s="315"/>
      <c r="J3959" s="159">
        <v>0</v>
      </c>
      <c r="K3959" s="58">
        <v>0</v>
      </c>
      <c r="L3959" s="199">
        <v>0</v>
      </c>
      <c r="M3959" s="200">
        <f t="shared" si="528"/>
        <v>0</v>
      </c>
      <c r="O3959" s="77" t="b">
        <f t="shared" si="529"/>
        <v>0</v>
      </c>
      <c r="P3959" s="77" t="b">
        <f t="shared" si="530"/>
        <v>0</v>
      </c>
      <c r="Q3959" s="77" t="b">
        <f t="shared" si="531"/>
        <v>0</v>
      </c>
      <c r="R3959" s="77">
        <f t="shared" si="532"/>
        <v>0</v>
      </c>
      <c r="T3959" s="77">
        <v>3948</v>
      </c>
    </row>
    <row r="3960" spans="1:20" s="5" customFormat="1" ht="67.5" outlineLevel="1">
      <c r="A3960" s="879" t="s">
        <v>5251</v>
      </c>
      <c r="B3960" s="874">
        <v>400</v>
      </c>
      <c r="C3960" s="875">
        <v>479</v>
      </c>
      <c r="D3960" s="876">
        <v>126</v>
      </c>
      <c r="E3960" s="880" t="s">
        <v>5534</v>
      </c>
      <c r="F3960" s="880" t="s">
        <v>5535</v>
      </c>
      <c r="G3960" s="959">
        <v>1</v>
      </c>
      <c r="H3960" s="878" t="s">
        <v>2249</v>
      </c>
      <c r="I3960" s="315"/>
      <c r="J3960" s="159">
        <v>0</v>
      </c>
      <c r="K3960" s="58">
        <v>0</v>
      </c>
      <c r="L3960" s="199">
        <v>0</v>
      </c>
      <c r="M3960" s="200">
        <f t="shared" si="528"/>
        <v>0</v>
      </c>
      <c r="O3960" s="77" t="b">
        <f t="shared" si="529"/>
        <v>0</v>
      </c>
      <c r="P3960" s="77" t="b">
        <f t="shared" si="530"/>
        <v>0</v>
      </c>
      <c r="Q3960" s="77" t="b">
        <f t="shared" si="531"/>
        <v>0</v>
      </c>
      <c r="R3960" s="77">
        <f t="shared" si="532"/>
        <v>0</v>
      </c>
      <c r="T3960" s="77">
        <v>3949</v>
      </c>
    </row>
    <row r="3961" spans="1:20" s="5" customFormat="1" ht="76.5" outlineLevel="1">
      <c r="A3961" s="879"/>
      <c r="B3961" s="874">
        <v>400</v>
      </c>
      <c r="C3961" s="875">
        <v>479</v>
      </c>
      <c r="D3961" s="876">
        <v>127</v>
      </c>
      <c r="E3961" s="877" t="s">
        <v>2292</v>
      </c>
      <c r="F3961" s="877" t="s">
        <v>2293</v>
      </c>
      <c r="G3961" s="959">
        <v>1</v>
      </c>
      <c r="H3961" s="878" t="s">
        <v>2249</v>
      </c>
      <c r="I3961" s="315"/>
      <c r="J3961" s="159">
        <v>0</v>
      </c>
      <c r="K3961" s="58">
        <v>0</v>
      </c>
      <c r="L3961" s="199">
        <v>0</v>
      </c>
      <c r="M3961" s="200">
        <f t="shared" si="528"/>
        <v>0</v>
      </c>
      <c r="O3961" s="77" t="b">
        <f t="shared" si="529"/>
        <v>0</v>
      </c>
      <c r="P3961" s="77" t="b">
        <f t="shared" si="530"/>
        <v>0</v>
      </c>
      <c r="Q3961" s="77" t="b">
        <f t="shared" si="531"/>
        <v>0</v>
      </c>
      <c r="R3961" s="77">
        <f t="shared" si="532"/>
        <v>0</v>
      </c>
      <c r="T3961" s="77">
        <v>3950</v>
      </c>
    </row>
    <row r="3962" spans="1:20" s="5" customFormat="1" ht="76.5" outlineLevel="1">
      <c r="A3962" s="879"/>
      <c r="B3962" s="874">
        <v>400</v>
      </c>
      <c r="C3962" s="875">
        <v>479</v>
      </c>
      <c r="D3962" s="876">
        <v>128</v>
      </c>
      <c r="E3962" s="877" t="s">
        <v>2617</v>
      </c>
      <c r="F3962" s="877" t="s">
        <v>2618</v>
      </c>
      <c r="G3962" s="959">
        <v>2</v>
      </c>
      <c r="H3962" s="878" t="s">
        <v>2249</v>
      </c>
      <c r="I3962" s="315"/>
      <c r="J3962" s="159">
        <v>0</v>
      </c>
      <c r="K3962" s="58">
        <v>0</v>
      </c>
      <c r="L3962" s="199">
        <v>0</v>
      </c>
      <c r="M3962" s="200">
        <f t="shared" si="528"/>
        <v>0</v>
      </c>
      <c r="O3962" s="77" t="b">
        <f t="shared" si="529"/>
        <v>0</v>
      </c>
      <c r="P3962" s="77" t="b">
        <f t="shared" si="530"/>
        <v>0</v>
      </c>
      <c r="Q3962" s="77" t="b">
        <f t="shared" si="531"/>
        <v>0</v>
      </c>
      <c r="R3962" s="77">
        <f t="shared" si="532"/>
        <v>0</v>
      </c>
      <c r="T3962" s="77">
        <v>3951</v>
      </c>
    </row>
    <row r="3963" spans="1:20" s="5" customFormat="1" ht="76.5" outlineLevel="1">
      <c r="A3963" s="879"/>
      <c r="B3963" s="874">
        <v>400</v>
      </c>
      <c r="C3963" s="875">
        <v>479</v>
      </c>
      <c r="D3963" s="876">
        <v>129</v>
      </c>
      <c r="E3963" s="877" t="s">
        <v>2619</v>
      </c>
      <c r="F3963" s="877" t="s">
        <v>2620</v>
      </c>
      <c r="G3963" s="959">
        <v>1</v>
      </c>
      <c r="H3963" s="878" t="s">
        <v>2249</v>
      </c>
      <c r="I3963" s="315"/>
      <c r="J3963" s="159">
        <v>0</v>
      </c>
      <c r="K3963" s="58">
        <v>0</v>
      </c>
      <c r="L3963" s="199">
        <v>0</v>
      </c>
      <c r="M3963" s="200">
        <f t="shared" ref="M3963:M4026" si="533">L3963*(G3963+I3963)</f>
        <v>0</v>
      </c>
      <c r="O3963" s="77" t="b">
        <f t="shared" si="529"/>
        <v>0</v>
      </c>
      <c r="P3963" s="77" t="b">
        <f t="shared" si="530"/>
        <v>0</v>
      </c>
      <c r="Q3963" s="77" t="b">
        <f t="shared" si="531"/>
        <v>0</v>
      </c>
      <c r="R3963" s="77">
        <f t="shared" si="532"/>
        <v>0</v>
      </c>
      <c r="T3963" s="77">
        <v>3952</v>
      </c>
    </row>
    <row r="3964" spans="1:20" s="5" customFormat="1" ht="76.5" outlineLevel="1">
      <c r="A3964" s="879"/>
      <c r="B3964" s="874">
        <v>400</v>
      </c>
      <c r="C3964" s="875">
        <v>479</v>
      </c>
      <c r="D3964" s="876">
        <v>130</v>
      </c>
      <c r="E3964" s="877" t="s">
        <v>2621</v>
      </c>
      <c r="F3964" s="877" t="s">
        <v>2622</v>
      </c>
      <c r="G3964" s="959">
        <v>1</v>
      </c>
      <c r="H3964" s="878" t="s">
        <v>2249</v>
      </c>
      <c r="I3964" s="315"/>
      <c r="J3964" s="159">
        <v>0</v>
      </c>
      <c r="K3964" s="58">
        <v>0</v>
      </c>
      <c r="L3964" s="199">
        <v>0</v>
      </c>
      <c r="M3964" s="200">
        <f t="shared" si="533"/>
        <v>0</v>
      </c>
      <c r="O3964" s="77" t="b">
        <f t="shared" si="529"/>
        <v>0</v>
      </c>
      <c r="P3964" s="77" t="b">
        <f t="shared" si="530"/>
        <v>0</v>
      </c>
      <c r="Q3964" s="77" t="b">
        <f t="shared" si="531"/>
        <v>0</v>
      </c>
      <c r="R3964" s="77">
        <f t="shared" si="532"/>
        <v>0</v>
      </c>
      <c r="T3964" s="77">
        <v>3953</v>
      </c>
    </row>
    <row r="3965" spans="1:20" s="5" customFormat="1" ht="76.5" outlineLevel="1">
      <c r="A3965" s="879"/>
      <c r="B3965" s="874">
        <v>400</v>
      </c>
      <c r="C3965" s="875">
        <v>479</v>
      </c>
      <c r="D3965" s="876">
        <v>131</v>
      </c>
      <c r="E3965" s="877" t="s">
        <v>2623</v>
      </c>
      <c r="F3965" s="877" t="s">
        <v>2624</v>
      </c>
      <c r="G3965" s="959">
        <v>1</v>
      </c>
      <c r="H3965" s="878" t="s">
        <v>2249</v>
      </c>
      <c r="I3965" s="315"/>
      <c r="J3965" s="159">
        <v>0</v>
      </c>
      <c r="K3965" s="58">
        <v>0</v>
      </c>
      <c r="L3965" s="199">
        <v>0</v>
      </c>
      <c r="M3965" s="200">
        <f t="shared" si="533"/>
        <v>0</v>
      </c>
      <c r="O3965" s="77" t="b">
        <f t="shared" si="529"/>
        <v>0</v>
      </c>
      <c r="P3965" s="77" t="b">
        <f t="shared" si="530"/>
        <v>0</v>
      </c>
      <c r="Q3965" s="77" t="b">
        <f t="shared" si="531"/>
        <v>0</v>
      </c>
      <c r="R3965" s="77">
        <f t="shared" si="532"/>
        <v>0</v>
      </c>
      <c r="T3965" s="77">
        <v>3954</v>
      </c>
    </row>
    <row r="3966" spans="1:20" s="5" customFormat="1" ht="25.5" outlineLevel="1">
      <c r="A3966" s="879"/>
      <c r="B3966" s="874">
        <v>400</v>
      </c>
      <c r="C3966" s="875">
        <v>479</v>
      </c>
      <c r="D3966" s="876">
        <v>132</v>
      </c>
      <c r="E3966" s="877" t="s">
        <v>2294</v>
      </c>
      <c r="F3966" s="877" t="s">
        <v>2295</v>
      </c>
      <c r="G3966" s="959">
        <v>6</v>
      </c>
      <c r="H3966" s="878" t="s">
        <v>2162</v>
      </c>
      <c r="I3966" s="315"/>
      <c r="J3966" s="159">
        <v>0</v>
      </c>
      <c r="K3966" s="58">
        <v>0</v>
      </c>
      <c r="L3966" s="199">
        <v>0</v>
      </c>
      <c r="M3966" s="200">
        <f t="shared" si="533"/>
        <v>0</v>
      </c>
      <c r="O3966" s="77" t="b">
        <f t="shared" si="529"/>
        <v>0</v>
      </c>
      <c r="P3966" s="77" t="b">
        <f t="shared" si="530"/>
        <v>0</v>
      </c>
      <c r="Q3966" s="77" t="b">
        <f t="shared" si="531"/>
        <v>0</v>
      </c>
      <c r="R3966" s="77">
        <f t="shared" si="532"/>
        <v>0</v>
      </c>
      <c r="T3966" s="77">
        <v>3955</v>
      </c>
    </row>
    <row r="3967" spans="1:20" s="5" customFormat="1" ht="25.5" outlineLevel="1">
      <c r="A3967" s="879"/>
      <c r="B3967" s="874">
        <v>400</v>
      </c>
      <c r="C3967" s="875">
        <v>479</v>
      </c>
      <c r="D3967" s="876">
        <v>133</v>
      </c>
      <c r="E3967" s="877" t="s">
        <v>2296</v>
      </c>
      <c r="F3967" s="877" t="s">
        <v>2297</v>
      </c>
      <c r="G3967" s="959">
        <v>6</v>
      </c>
      <c r="H3967" s="878" t="s">
        <v>2162</v>
      </c>
      <c r="I3967" s="315"/>
      <c r="J3967" s="159">
        <v>0</v>
      </c>
      <c r="K3967" s="58">
        <v>0</v>
      </c>
      <c r="L3967" s="199">
        <v>0</v>
      </c>
      <c r="M3967" s="200">
        <f t="shared" si="533"/>
        <v>0</v>
      </c>
      <c r="O3967" s="77" t="b">
        <f t="shared" si="529"/>
        <v>0</v>
      </c>
      <c r="P3967" s="77" t="b">
        <f t="shared" si="530"/>
        <v>0</v>
      </c>
      <c r="Q3967" s="77" t="b">
        <f t="shared" si="531"/>
        <v>0</v>
      </c>
      <c r="R3967" s="77">
        <f t="shared" si="532"/>
        <v>0</v>
      </c>
      <c r="T3967" s="77">
        <v>3956</v>
      </c>
    </row>
    <row r="3968" spans="1:20" s="5" customFormat="1" ht="51" outlineLevel="1">
      <c r="A3968" s="879"/>
      <c r="B3968" s="874">
        <v>400</v>
      </c>
      <c r="C3968" s="875">
        <v>479</v>
      </c>
      <c r="D3968" s="876">
        <v>134</v>
      </c>
      <c r="E3968" s="877" t="s">
        <v>2298</v>
      </c>
      <c r="F3968" s="877" t="s">
        <v>2299</v>
      </c>
      <c r="G3968" s="959">
        <v>139</v>
      </c>
      <c r="H3968" s="878" t="s">
        <v>2162</v>
      </c>
      <c r="I3968" s="315"/>
      <c r="J3968" s="159">
        <v>0</v>
      </c>
      <c r="K3968" s="58">
        <v>0</v>
      </c>
      <c r="L3968" s="199">
        <v>0</v>
      </c>
      <c r="M3968" s="200">
        <f t="shared" si="533"/>
        <v>0</v>
      </c>
      <c r="O3968" s="77" t="b">
        <f t="shared" si="529"/>
        <v>0</v>
      </c>
      <c r="P3968" s="77" t="b">
        <f t="shared" si="530"/>
        <v>0</v>
      </c>
      <c r="Q3968" s="77" t="b">
        <f t="shared" si="531"/>
        <v>0</v>
      </c>
      <c r="R3968" s="77">
        <f t="shared" si="532"/>
        <v>0</v>
      </c>
      <c r="T3968" s="77">
        <v>3957</v>
      </c>
    </row>
    <row r="3969" spans="1:20" s="5" customFormat="1" ht="51" outlineLevel="1">
      <c r="A3969" s="879"/>
      <c r="B3969" s="874">
        <v>400</v>
      </c>
      <c r="C3969" s="875">
        <v>479</v>
      </c>
      <c r="D3969" s="876">
        <v>135</v>
      </c>
      <c r="E3969" s="877" t="s">
        <v>2300</v>
      </c>
      <c r="F3969" s="877" t="s">
        <v>2301</v>
      </c>
      <c r="G3969" s="959">
        <v>43</v>
      </c>
      <c r="H3969" s="878" t="s">
        <v>2162</v>
      </c>
      <c r="I3969" s="315"/>
      <c r="J3969" s="159">
        <v>0</v>
      </c>
      <c r="K3969" s="58">
        <v>0</v>
      </c>
      <c r="L3969" s="199">
        <v>0</v>
      </c>
      <c r="M3969" s="200">
        <f t="shared" si="533"/>
        <v>0</v>
      </c>
      <c r="O3969" s="77" t="b">
        <f t="shared" si="529"/>
        <v>0</v>
      </c>
      <c r="P3969" s="77" t="b">
        <f t="shared" si="530"/>
        <v>0</v>
      </c>
      <c r="Q3969" s="77" t="b">
        <f t="shared" si="531"/>
        <v>0</v>
      </c>
      <c r="R3969" s="77">
        <f t="shared" si="532"/>
        <v>0</v>
      </c>
      <c r="T3969" s="77">
        <v>3958</v>
      </c>
    </row>
    <row r="3970" spans="1:20" s="5" customFormat="1" ht="45" outlineLevel="1">
      <c r="A3970" s="879" t="s">
        <v>5251</v>
      </c>
      <c r="B3970" s="874">
        <v>400</v>
      </c>
      <c r="C3970" s="875">
        <v>479</v>
      </c>
      <c r="D3970" s="876">
        <v>136</v>
      </c>
      <c r="E3970" s="880" t="s">
        <v>2302</v>
      </c>
      <c r="F3970" s="880" t="s">
        <v>2303</v>
      </c>
      <c r="G3970" s="959">
        <v>82</v>
      </c>
      <c r="H3970" s="878" t="s">
        <v>2162</v>
      </c>
      <c r="I3970" s="315"/>
      <c r="J3970" s="159">
        <v>0</v>
      </c>
      <c r="K3970" s="58">
        <v>0</v>
      </c>
      <c r="L3970" s="199">
        <v>0</v>
      </c>
      <c r="M3970" s="200">
        <f t="shared" si="533"/>
        <v>0</v>
      </c>
      <c r="O3970" s="77" t="b">
        <f t="shared" si="529"/>
        <v>0</v>
      </c>
      <c r="P3970" s="77" t="b">
        <f t="shared" si="530"/>
        <v>0</v>
      </c>
      <c r="Q3970" s="77" t="b">
        <f t="shared" si="531"/>
        <v>0</v>
      </c>
      <c r="R3970" s="77">
        <f t="shared" si="532"/>
        <v>0</v>
      </c>
      <c r="T3970" s="77">
        <v>3959</v>
      </c>
    </row>
    <row r="3971" spans="1:20" s="5" customFormat="1" ht="51" outlineLevel="1">
      <c r="A3971" s="879"/>
      <c r="B3971" s="874">
        <v>400</v>
      </c>
      <c r="C3971" s="875">
        <v>479</v>
      </c>
      <c r="D3971" s="876">
        <v>137</v>
      </c>
      <c r="E3971" s="877" t="s">
        <v>2304</v>
      </c>
      <c r="F3971" s="877" t="s">
        <v>2305</v>
      </c>
      <c r="G3971" s="959">
        <v>12</v>
      </c>
      <c r="H3971" s="878" t="s">
        <v>2162</v>
      </c>
      <c r="I3971" s="315"/>
      <c r="J3971" s="159">
        <v>0</v>
      </c>
      <c r="K3971" s="58">
        <v>0</v>
      </c>
      <c r="L3971" s="199">
        <v>0</v>
      </c>
      <c r="M3971" s="200">
        <f t="shared" si="533"/>
        <v>0</v>
      </c>
      <c r="O3971" s="77" t="b">
        <f t="shared" si="529"/>
        <v>0</v>
      </c>
      <c r="P3971" s="77" t="b">
        <f t="shared" si="530"/>
        <v>0</v>
      </c>
      <c r="Q3971" s="77" t="b">
        <f t="shared" si="531"/>
        <v>0</v>
      </c>
      <c r="R3971" s="77">
        <f t="shared" si="532"/>
        <v>0</v>
      </c>
      <c r="T3971" s="77">
        <v>3960</v>
      </c>
    </row>
    <row r="3972" spans="1:20" s="5" customFormat="1" ht="45" outlineLevel="1">
      <c r="A3972" s="879" t="s">
        <v>5251</v>
      </c>
      <c r="B3972" s="874">
        <v>400</v>
      </c>
      <c r="C3972" s="875">
        <v>479</v>
      </c>
      <c r="D3972" s="876">
        <v>138</v>
      </c>
      <c r="E3972" s="880" t="s">
        <v>2306</v>
      </c>
      <c r="F3972" s="880" t="s">
        <v>2307</v>
      </c>
      <c r="G3972" s="959">
        <v>69</v>
      </c>
      <c r="H3972" s="878" t="s">
        <v>2162</v>
      </c>
      <c r="I3972" s="315"/>
      <c r="J3972" s="159">
        <v>0</v>
      </c>
      <c r="K3972" s="58">
        <v>0</v>
      </c>
      <c r="L3972" s="199">
        <v>0</v>
      </c>
      <c r="M3972" s="200">
        <f t="shared" si="533"/>
        <v>0</v>
      </c>
      <c r="O3972" s="77" t="b">
        <f t="shared" si="529"/>
        <v>0</v>
      </c>
      <c r="P3972" s="77" t="b">
        <f t="shared" si="530"/>
        <v>0</v>
      </c>
      <c r="Q3972" s="77" t="b">
        <f t="shared" si="531"/>
        <v>0</v>
      </c>
      <c r="R3972" s="77">
        <f t="shared" si="532"/>
        <v>0</v>
      </c>
      <c r="T3972" s="77">
        <v>3961</v>
      </c>
    </row>
    <row r="3973" spans="1:20" s="5" customFormat="1" ht="45" outlineLevel="1">
      <c r="A3973" s="879" t="s">
        <v>5251</v>
      </c>
      <c r="B3973" s="874">
        <v>400</v>
      </c>
      <c r="C3973" s="875">
        <v>479</v>
      </c>
      <c r="D3973" s="876">
        <v>139</v>
      </c>
      <c r="E3973" s="880" t="s">
        <v>2308</v>
      </c>
      <c r="F3973" s="880" t="s">
        <v>2309</v>
      </c>
      <c r="G3973" s="959">
        <v>143</v>
      </c>
      <c r="H3973" s="878" t="s">
        <v>2162</v>
      </c>
      <c r="I3973" s="315"/>
      <c r="J3973" s="159">
        <v>0</v>
      </c>
      <c r="K3973" s="58">
        <v>0</v>
      </c>
      <c r="L3973" s="199">
        <v>0</v>
      </c>
      <c r="M3973" s="200">
        <f t="shared" si="533"/>
        <v>0</v>
      </c>
      <c r="O3973" s="77" t="b">
        <f t="shared" si="529"/>
        <v>0</v>
      </c>
      <c r="P3973" s="77" t="b">
        <f t="shared" si="530"/>
        <v>0</v>
      </c>
      <c r="Q3973" s="77" t="b">
        <f t="shared" si="531"/>
        <v>0</v>
      </c>
      <c r="R3973" s="77">
        <f t="shared" si="532"/>
        <v>0</v>
      </c>
      <c r="T3973" s="77">
        <v>3962</v>
      </c>
    </row>
    <row r="3974" spans="1:20" s="5" customFormat="1" ht="45" outlineLevel="1">
      <c r="A3974" s="879" t="s">
        <v>5251</v>
      </c>
      <c r="B3974" s="874">
        <v>400</v>
      </c>
      <c r="C3974" s="875">
        <v>479</v>
      </c>
      <c r="D3974" s="876">
        <v>140</v>
      </c>
      <c r="E3974" s="880" t="s">
        <v>2310</v>
      </c>
      <c r="F3974" s="880" t="s">
        <v>2311</v>
      </c>
      <c r="G3974" s="959">
        <v>40</v>
      </c>
      <c r="H3974" s="878" t="s">
        <v>2162</v>
      </c>
      <c r="I3974" s="315"/>
      <c r="J3974" s="159">
        <v>0</v>
      </c>
      <c r="K3974" s="58">
        <v>0</v>
      </c>
      <c r="L3974" s="199">
        <v>0</v>
      </c>
      <c r="M3974" s="200">
        <f t="shared" si="533"/>
        <v>0</v>
      </c>
      <c r="O3974" s="77" t="b">
        <f t="shared" si="529"/>
        <v>0</v>
      </c>
      <c r="P3974" s="77" t="b">
        <f t="shared" si="530"/>
        <v>0</v>
      </c>
      <c r="Q3974" s="77" t="b">
        <f t="shared" si="531"/>
        <v>0</v>
      </c>
      <c r="R3974" s="77">
        <f t="shared" si="532"/>
        <v>0</v>
      </c>
      <c r="T3974" s="77">
        <v>3963</v>
      </c>
    </row>
    <row r="3975" spans="1:20" s="5" customFormat="1" ht="45" outlineLevel="1">
      <c r="A3975" s="879" t="s">
        <v>5251</v>
      </c>
      <c r="B3975" s="874">
        <v>400</v>
      </c>
      <c r="C3975" s="875">
        <v>479</v>
      </c>
      <c r="D3975" s="876">
        <v>141</v>
      </c>
      <c r="E3975" s="880" t="s">
        <v>2312</v>
      </c>
      <c r="F3975" s="880" t="s">
        <v>2313</v>
      </c>
      <c r="G3975" s="959">
        <v>49</v>
      </c>
      <c r="H3975" s="878" t="s">
        <v>2162</v>
      </c>
      <c r="I3975" s="315"/>
      <c r="J3975" s="159">
        <v>0</v>
      </c>
      <c r="K3975" s="58">
        <v>0</v>
      </c>
      <c r="L3975" s="199">
        <v>0</v>
      </c>
      <c r="M3975" s="200">
        <f t="shared" si="533"/>
        <v>0</v>
      </c>
      <c r="O3975" s="77" t="b">
        <f t="shared" si="529"/>
        <v>0</v>
      </c>
      <c r="P3975" s="77" t="b">
        <f t="shared" si="530"/>
        <v>0</v>
      </c>
      <c r="Q3975" s="77" t="b">
        <f t="shared" si="531"/>
        <v>0</v>
      </c>
      <c r="R3975" s="77">
        <f t="shared" si="532"/>
        <v>0</v>
      </c>
      <c r="T3975" s="77">
        <v>3964</v>
      </c>
    </row>
    <row r="3976" spans="1:20" s="5" customFormat="1" ht="45" outlineLevel="1">
      <c r="A3976" s="879" t="s">
        <v>5251</v>
      </c>
      <c r="B3976" s="874">
        <v>400</v>
      </c>
      <c r="C3976" s="875">
        <v>479</v>
      </c>
      <c r="D3976" s="876">
        <v>142</v>
      </c>
      <c r="E3976" s="880" t="s">
        <v>2314</v>
      </c>
      <c r="F3976" s="880" t="s">
        <v>2315</v>
      </c>
      <c r="G3976" s="959">
        <v>49</v>
      </c>
      <c r="H3976" s="878" t="s">
        <v>2162</v>
      </c>
      <c r="I3976" s="315"/>
      <c r="J3976" s="159">
        <v>0</v>
      </c>
      <c r="K3976" s="58">
        <v>0</v>
      </c>
      <c r="L3976" s="199">
        <v>0</v>
      </c>
      <c r="M3976" s="200">
        <f t="shared" si="533"/>
        <v>0</v>
      </c>
      <c r="O3976" s="77" t="b">
        <f t="shared" si="529"/>
        <v>0</v>
      </c>
      <c r="P3976" s="77" t="b">
        <f t="shared" si="530"/>
        <v>0</v>
      </c>
      <c r="Q3976" s="77" t="b">
        <f t="shared" si="531"/>
        <v>0</v>
      </c>
      <c r="R3976" s="77">
        <f t="shared" si="532"/>
        <v>0</v>
      </c>
      <c r="T3976" s="77">
        <v>3965</v>
      </c>
    </row>
    <row r="3977" spans="1:20" s="5" customFormat="1" ht="51" outlineLevel="1">
      <c r="A3977" s="879"/>
      <c r="B3977" s="874">
        <v>400</v>
      </c>
      <c r="C3977" s="875">
        <v>479</v>
      </c>
      <c r="D3977" s="876">
        <v>143</v>
      </c>
      <c r="E3977" s="877" t="s">
        <v>2625</v>
      </c>
      <c r="F3977" s="877" t="s">
        <v>2626</v>
      </c>
      <c r="G3977" s="959">
        <v>28</v>
      </c>
      <c r="H3977" s="878" t="s">
        <v>2162</v>
      </c>
      <c r="I3977" s="315"/>
      <c r="J3977" s="159">
        <v>0</v>
      </c>
      <c r="K3977" s="58">
        <v>0</v>
      </c>
      <c r="L3977" s="199">
        <v>0</v>
      </c>
      <c r="M3977" s="200">
        <f t="shared" si="533"/>
        <v>0</v>
      </c>
      <c r="O3977" s="77" t="b">
        <f t="shared" si="529"/>
        <v>0</v>
      </c>
      <c r="P3977" s="77" t="b">
        <f t="shared" si="530"/>
        <v>0</v>
      </c>
      <c r="Q3977" s="77" t="b">
        <f t="shared" si="531"/>
        <v>0</v>
      </c>
      <c r="R3977" s="77">
        <f t="shared" si="532"/>
        <v>0</v>
      </c>
      <c r="T3977" s="77">
        <v>3966</v>
      </c>
    </row>
    <row r="3978" spans="1:20" s="5" customFormat="1" ht="45" outlineLevel="1">
      <c r="A3978" s="879" t="s">
        <v>5251</v>
      </c>
      <c r="B3978" s="874">
        <v>400</v>
      </c>
      <c r="C3978" s="875">
        <v>479</v>
      </c>
      <c r="D3978" s="876">
        <v>144</v>
      </c>
      <c r="E3978" s="880" t="s">
        <v>2316</v>
      </c>
      <c r="F3978" s="880" t="s">
        <v>2317</v>
      </c>
      <c r="G3978" s="959">
        <v>36</v>
      </c>
      <c r="H3978" s="878" t="s">
        <v>2162</v>
      </c>
      <c r="I3978" s="315"/>
      <c r="J3978" s="159">
        <v>0</v>
      </c>
      <c r="K3978" s="58">
        <v>0</v>
      </c>
      <c r="L3978" s="199">
        <v>0</v>
      </c>
      <c r="M3978" s="200">
        <f t="shared" si="533"/>
        <v>0</v>
      </c>
      <c r="O3978" s="77" t="b">
        <f t="shared" si="529"/>
        <v>0</v>
      </c>
      <c r="P3978" s="77" t="b">
        <f t="shared" si="530"/>
        <v>0</v>
      </c>
      <c r="Q3978" s="77" t="b">
        <f t="shared" si="531"/>
        <v>0</v>
      </c>
      <c r="R3978" s="77">
        <f t="shared" si="532"/>
        <v>0</v>
      </c>
      <c r="T3978" s="77">
        <v>3967</v>
      </c>
    </row>
    <row r="3979" spans="1:20" s="5" customFormat="1" ht="45" outlineLevel="1">
      <c r="A3979" s="879" t="s">
        <v>5251</v>
      </c>
      <c r="B3979" s="874">
        <v>400</v>
      </c>
      <c r="C3979" s="875">
        <v>479</v>
      </c>
      <c r="D3979" s="876">
        <v>145</v>
      </c>
      <c r="E3979" s="880" t="s">
        <v>2627</v>
      </c>
      <c r="F3979" s="880" t="s">
        <v>2628</v>
      </c>
      <c r="G3979" s="959">
        <v>2</v>
      </c>
      <c r="H3979" s="878" t="s">
        <v>2162</v>
      </c>
      <c r="I3979" s="315"/>
      <c r="J3979" s="159">
        <v>0</v>
      </c>
      <c r="K3979" s="58">
        <v>0</v>
      </c>
      <c r="L3979" s="199">
        <v>0</v>
      </c>
      <c r="M3979" s="200">
        <f t="shared" si="533"/>
        <v>0</v>
      </c>
      <c r="O3979" s="77" t="b">
        <f t="shared" si="529"/>
        <v>0</v>
      </c>
      <c r="P3979" s="77" t="b">
        <f t="shared" si="530"/>
        <v>0</v>
      </c>
      <c r="Q3979" s="77" t="b">
        <f t="shared" si="531"/>
        <v>0</v>
      </c>
      <c r="R3979" s="77">
        <f t="shared" si="532"/>
        <v>0</v>
      </c>
      <c r="T3979" s="77">
        <v>3968</v>
      </c>
    </row>
    <row r="3980" spans="1:20" s="5" customFormat="1" ht="51" outlineLevel="1">
      <c r="A3980" s="879"/>
      <c r="B3980" s="874">
        <v>400</v>
      </c>
      <c r="C3980" s="875">
        <v>479</v>
      </c>
      <c r="D3980" s="876">
        <v>146</v>
      </c>
      <c r="E3980" s="877" t="s">
        <v>2318</v>
      </c>
      <c r="F3980" s="877" t="s">
        <v>2319</v>
      </c>
      <c r="G3980" s="959">
        <v>1</v>
      </c>
      <c r="H3980" s="878" t="s">
        <v>2162</v>
      </c>
      <c r="I3980" s="315"/>
      <c r="J3980" s="159">
        <v>0</v>
      </c>
      <c r="K3980" s="58">
        <v>0</v>
      </c>
      <c r="L3980" s="199">
        <v>0</v>
      </c>
      <c r="M3980" s="200">
        <f t="shared" si="533"/>
        <v>0</v>
      </c>
      <c r="O3980" s="77" t="b">
        <f t="shared" si="529"/>
        <v>0</v>
      </c>
      <c r="P3980" s="77" t="b">
        <f t="shared" si="530"/>
        <v>0</v>
      </c>
      <c r="Q3980" s="77" t="b">
        <f t="shared" si="531"/>
        <v>0</v>
      </c>
      <c r="R3980" s="77">
        <f t="shared" si="532"/>
        <v>0</v>
      </c>
      <c r="T3980" s="77">
        <v>3969</v>
      </c>
    </row>
    <row r="3981" spans="1:20" s="5" customFormat="1" ht="51" outlineLevel="1">
      <c r="A3981" s="879"/>
      <c r="B3981" s="874">
        <v>400</v>
      </c>
      <c r="C3981" s="875">
        <v>479</v>
      </c>
      <c r="D3981" s="876">
        <v>147</v>
      </c>
      <c r="E3981" s="877" t="s">
        <v>2324</v>
      </c>
      <c r="F3981" s="877" t="s">
        <v>2325</v>
      </c>
      <c r="G3981" s="959">
        <v>1</v>
      </c>
      <c r="H3981" s="878" t="s">
        <v>2162</v>
      </c>
      <c r="I3981" s="315"/>
      <c r="J3981" s="159">
        <v>0</v>
      </c>
      <c r="K3981" s="58">
        <v>0</v>
      </c>
      <c r="L3981" s="199">
        <v>0</v>
      </c>
      <c r="M3981" s="200">
        <f t="shared" si="533"/>
        <v>0</v>
      </c>
      <c r="O3981" s="77" t="b">
        <f t="shared" si="529"/>
        <v>0</v>
      </c>
      <c r="P3981" s="77" t="b">
        <f t="shared" si="530"/>
        <v>0</v>
      </c>
      <c r="Q3981" s="77" t="b">
        <f t="shared" si="531"/>
        <v>0</v>
      </c>
      <c r="R3981" s="77">
        <f t="shared" si="532"/>
        <v>0</v>
      </c>
      <c r="T3981" s="77">
        <v>3970</v>
      </c>
    </row>
    <row r="3982" spans="1:20" s="5" customFormat="1" ht="51" outlineLevel="1">
      <c r="A3982" s="879"/>
      <c r="B3982" s="874">
        <v>400</v>
      </c>
      <c r="C3982" s="875">
        <v>479</v>
      </c>
      <c r="D3982" s="876">
        <v>148</v>
      </c>
      <c r="E3982" s="877" t="s">
        <v>2629</v>
      </c>
      <c r="F3982" s="877" t="s">
        <v>2630</v>
      </c>
      <c r="G3982" s="959">
        <v>1</v>
      </c>
      <c r="H3982" s="878" t="s">
        <v>2162</v>
      </c>
      <c r="I3982" s="315"/>
      <c r="J3982" s="159">
        <v>0</v>
      </c>
      <c r="K3982" s="58">
        <v>0</v>
      </c>
      <c r="L3982" s="199">
        <v>0</v>
      </c>
      <c r="M3982" s="200">
        <f t="shared" si="533"/>
        <v>0</v>
      </c>
      <c r="O3982" s="77" t="b">
        <f t="shared" si="529"/>
        <v>0</v>
      </c>
      <c r="P3982" s="77" t="b">
        <f t="shared" si="530"/>
        <v>0</v>
      </c>
      <c r="Q3982" s="77" t="b">
        <f t="shared" si="531"/>
        <v>0</v>
      </c>
      <c r="R3982" s="77">
        <f t="shared" si="532"/>
        <v>0</v>
      </c>
      <c r="T3982" s="77">
        <v>3971</v>
      </c>
    </row>
    <row r="3983" spans="1:20" s="5" customFormat="1" ht="51" outlineLevel="1">
      <c r="A3983" s="879"/>
      <c r="B3983" s="874">
        <v>400</v>
      </c>
      <c r="C3983" s="875">
        <v>479</v>
      </c>
      <c r="D3983" s="876">
        <v>149</v>
      </c>
      <c r="E3983" s="877" t="s">
        <v>2631</v>
      </c>
      <c r="F3983" s="877" t="s">
        <v>2632</v>
      </c>
      <c r="G3983" s="959">
        <v>1</v>
      </c>
      <c r="H3983" s="878" t="s">
        <v>2162</v>
      </c>
      <c r="I3983" s="315"/>
      <c r="J3983" s="159">
        <v>0</v>
      </c>
      <c r="K3983" s="58">
        <v>0</v>
      </c>
      <c r="L3983" s="199">
        <v>0</v>
      </c>
      <c r="M3983" s="200">
        <f t="shared" si="533"/>
        <v>0</v>
      </c>
      <c r="O3983" s="77" t="b">
        <f t="shared" si="529"/>
        <v>0</v>
      </c>
      <c r="P3983" s="77" t="b">
        <f t="shared" si="530"/>
        <v>0</v>
      </c>
      <c r="Q3983" s="77" t="b">
        <f t="shared" si="531"/>
        <v>0</v>
      </c>
      <c r="R3983" s="77">
        <f t="shared" si="532"/>
        <v>0</v>
      </c>
      <c r="T3983" s="77">
        <v>3972</v>
      </c>
    </row>
    <row r="3984" spans="1:20" s="5" customFormat="1" ht="51" outlineLevel="1">
      <c r="A3984" s="879"/>
      <c r="B3984" s="874">
        <v>400</v>
      </c>
      <c r="C3984" s="875">
        <v>479</v>
      </c>
      <c r="D3984" s="876">
        <v>150</v>
      </c>
      <c r="E3984" s="877" t="s">
        <v>2633</v>
      </c>
      <c r="F3984" s="877" t="s">
        <v>2634</v>
      </c>
      <c r="G3984" s="959">
        <v>1</v>
      </c>
      <c r="H3984" s="878" t="s">
        <v>2162</v>
      </c>
      <c r="I3984" s="315"/>
      <c r="J3984" s="159">
        <v>0</v>
      </c>
      <c r="K3984" s="58">
        <v>0</v>
      </c>
      <c r="L3984" s="199">
        <v>0</v>
      </c>
      <c r="M3984" s="200">
        <f t="shared" si="533"/>
        <v>0</v>
      </c>
      <c r="O3984" s="77" t="b">
        <f t="shared" si="529"/>
        <v>0</v>
      </c>
      <c r="P3984" s="77" t="b">
        <f t="shared" si="530"/>
        <v>0</v>
      </c>
      <c r="Q3984" s="77" t="b">
        <f t="shared" si="531"/>
        <v>0</v>
      </c>
      <c r="R3984" s="77">
        <f t="shared" si="532"/>
        <v>0</v>
      </c>
      <c r="T3984" s="77">
        <v>3973</v>
      </c>
    </row>
    <row r="3985" spans="1:20" s="5" customFormat="1" ht="51" outlineLevel="1">
      <c r="A3985" s="879"/>
      <c r="B3985" s="874">
        <v>400</v>
      </c>
      <c r="C3985" s="875">
        <v>479</v>
      </c>
      <c r="D3985" s="876">
        <v>151</v>
      </c>
      <c r="E3985" s="877" t="s">
        <v>2635</v>
      </c>
      <c r="F3985" s="877" t="s">
        <v>2636</v>
      </c>
      <c r="G3985" s="959">
        <v>2</v>
      </c>
      <c r="H3985" s="878" t="s">
        <v>2162</v>
      </c>
      <c r="I3985" s="315"/>
      <c r="J3985" s="159">
        <v>0</v>
      </c>
      <c r="K3985" s="58">
        <v>0</v>
      </c>
      <c r="L3985" s="199">
        <v>0</v>
      </c>
      <c r="M3985" s="200">
        <f t="shared" si="533"/>
        <v>0</v>
      </c>
      <c r="O3985" s="77" t="b">
        <f t="shared" si="529"/>
        <v>0</v>
      </c>
      <c r="P3985" s="77" t="b">
        <f t="shared" si="530"/>
        <v>0</v>
      </c>
      <c r="Q3985" s="77" t="b">
        <f t="shared" si="531"/>
        <v>0</v>
      </c>
      <c r="R3985" s="77">
        <f t="shared" si="532"/>
        <v>0</v>
      </c>
      <c r="T3985" s="77">
        <v>3974</v>
      </c>
    </row>
    <row r="3986" spans="1:20" s="5" customFormat="1" ht="51" outlineLevel="1">
      <c r="A3986" s="879"/>
      <c r="B3986" s="874">
        <v>400</v>
      </c>
      <c r="C3986" s="875">
        <v>479</v>
      </c>
      <c r="D3986" s="876">
        <v>152</v>
      </c>
      <c r="E3986" s="877" t="s">
        <v>2637</v>
      </c>
      <c r="F3986" s="877" t="s">
        <v>2638</v>
      </c>
      <c r="G3986" s="959">
        <v>1</v>
      </c>
      <c r="H3986" s="878" t="s">
        <v>2162</v>
      </c>
      <c r="I3986" s="315"/>
      <c r="J3986" s="159">
        <v>0</v>
      </c>
      <c r="K3986" s="58">
        <v>0</v>
      </c>
      <c r="L3986" s="199">
        <v>0</v>
      </c>
      <c r="M3986" s="200">
        <f t="shared" si="533"/>
        <v>0</v>
      </c>
      <c r="O3986" s="77" t="b">
        <f t="shared" si="529"/>
        <v>0</v>
      </c>
      <c r="P3986" s="77" t="b">
        <f t="shared" si="530"/>
        <v>0</v>
      </c>
      <c r="Q3986" s="77" t="b">
        <f t="shared" si="531"/>
        <v>0</v>
      </c>
      <c r="R3986" s="77">
        <f t="shared" si="532"/>
        <v>0</v>
      </c>
      <c r="T3986" s="77">
        <v>3975</v>
      </c>
    </row>
    <row r="3987" spans="1:20" s="5" customFormat="1" ht="51" outlineLevel="1">
      <c r="A3987" s="879"/>
      <c r="B3987" s="874">
        <v>400</v>
      </c>
      <c r="C3987" s="875">
        <v>479</v>
      </c>
      <c r="D3987" s="876">
        <v>153</v>
      </c>
      <c r="E3987" s="877" t="s">
        <v>2639</v>
      </c>
      <c r="F3987" s="877" t="s">
        <v>2640</v>
      </c>
      <c r="G3987" s="959">
        <v>1</v>
      </c>
      <c r="H3987" s="878" t="s">
        <v>2162</v>
      </c>
      <c r="I3987" s="315"/>
      <c r="J3987" s="159">
        <v>0</v>
      </c>
      <c r="K3987" s="58">
        <v>0</v>
      </c>
      <c r="L3987" s="199">
        <v>0</v>
      </c>
      <c r="M3987" s="200">
        <f t="shared" si="533"/>
        <v>0</v>
      </c>
      <c r="O3987" s="77" t="b">
        <f t="shared" ref="O3987:O4050" si="534">ISBLANK(D3987)</f>
        <v>0</v>
      </c>
      <c r="P3987" s="77" t="b">
        <f t="shared" ref="P3987:P4050" si="535">ISBLANK(G3987)</f>
        <v>0</v>
      </c>
      <c r="Q3987" s="77" t="b">
        <f t="shared" ref="Q3987:Q4050" si="536">ISBLANK(M3987)</f>
        <v>0</v>
      </c>
      <c r="R3987" s="77">
        <f t="shared" ref="R3987:R4050" si="537">IF(AND(O3987=P3987,O3987=Q3987),,"!!!")</f>
        <v>0</v>
      </c>
      <c r="T3987" s="77">
        <v>3976</v>
      </c>
    </row>
    <row r="3988" spans="1:20" s="5" customFormat="1" ht="51" outlineLevel="1">
      <c r="A3988" s="879"/>
      <c r="B3988" s="874">
        <v>400</v>
      </c>
      <c r="C3988" s="875">
        <v>479</v>
      </c>
      <c r="D3988" s="876">
        <v>154</v>
      </c>
      <c r="E3988" s="877" t="s">
        <v>2641</v>
      </c>
      <c r="F3988" s="877" t="s">
        <v>2642</v>
      </c>
      <c r="G3988" s="959">
        <v>1</v>
      </c>
      <c r="H3988" s="878" t="s">
        <v>2162</v>
      </c>
      <c r="I3988" s="315"/>
      <c r="J3988" s="159">
        <v>0</v>
      </c>
      <c r="K3988" s="159">
        <v>0</v>
      </c>
      <c r="L3988" s="232">
        <v>0</v>
      </c>
      <c r="M3988" s="200">
        <f t="shared" si="533"/>
        <v>0</v>
      </c>
      <c r="O3988" s="77" t="b">
        <f t="shared" si="534"/>
        <v>0</v>
      </c>
      <c r="P3988" s="77" t="b">
        <f t="shared" si="535"/>
        <v>0</v>
      </c>
      <c r="Q3988" s="77" t="b">
        <f t="shared" si="536"/>
        <v>0</v>
      </c>
      <c r="R3988" s="77">
        <f t="shared" si="537"/>
        <v>0</v>
      </c>
      <c r="T3988" s="77">
        <v>3977</v>
      </c>
    </row>
    <row r="3989" spans="1:20" s="5" customFormat="1" ht="51" outlineLevel="1">
      <c r="A3989" s="879"/>
      <c r="B3989" s="874">
        <v>400</v>
      </c>
      <c r="C3989" s="875">
        <v>479</v>
      </c>
      <c r="D3989" s="876">
        <v>155</v>
      </c>
      <c r="E3989" s="877" t="s">
        <v>2643</v>
      </c>
      <c r="F3989" s="877" t="s">
        <v>2644</v>
      </c>
      <c r="G3989" s="959">
        <v>1</v>
      </c>
      <c r="H3989" s="878" t="s">
        <v>2162</v>
      </c>
      <c r="I3989" s="315"/>
      <c r="J3989" s="159">
        <v>0</v>
      </c>
      <c r="K3989" s="159">
        <v>0</v>
      </c>
      <c r="L3989" s="232">
        <v>0</v>
      </c>
      <c r="M3989" s="200">
        <f t="shared" si="533"/>
        <v>0</v>
      </c>
      <c r="O3989" s="77" t="b">
        <f t="shared" si="534"/>
        <v>0</v>
      </c>
      <c r="P3989" s="77" t="b">
        <f t="shared" si="535"/>
        <v>0</v>
      </c>
      <c r="Q3989" s="77" t="b">
        <f t="shared" si="536"/>
        <v>0</v>
      </c>
      <c r="R3989" s="77">
        <f t="shared" si="537"/>
        <v>0</v>
      </c>
      <c r="T3989" s="77">
        <v>3978</v>
      </c>
    </row>
    <row r="3990" spans="1:20" s="5" customFormat="1" ht="51" outlineLevel="1">
      <c r="A3990" s="879"/>
      <c r="B3990" s="874">
        <v>400</v>
      </c>
      <c r="C3990" s="875">
        <v>479</v>
      </c>
      <c r="D3990" s="876">
        <v>156</v>
      </c>
      <c r="E3990" s="877" t="s">
        <v>2330</v>
      </c>
      <c r="F3990" s="877" t="s">
        <v>2331</v>
      </c>
      <c r="G3990" s="959">
        <v>4</v>
      </c>
      <c r="H3990" s="878" t="s">
        <v>2162</v>
      </c>
      <c r="I3990" s="315"/>
      <c r="J3990" s="159">
        <v>0</v>
      </c>
      <c r="K3990" s="58">
        <v>0</v>
      </c>
      <c r="L3990" s="199">
        <v>0</v>
      </c>
      <c r="M3990" s="200">
        <f t="shared" si="533"/>
        <v>0</v>
      </c>
      <c r="O3990" s="77" t="b">
        <f t="shared" si="534"/>
        <v>0</v>
      </c>
      <c r="P3990" s="77" t="b">
        <f t="shared" si="535"/>
        <v>0</v>
      </c>
      <c r="Q3990" s="77" t="b">
        <f t="shared" si="536"/>
        <v>0</v>
      </c>
      <c r="R3990" s="77">
        <f t="shared" si="537"/>
        <v>0</v>
      </c>
      <c r="T3990" s="77">
        <v>3979</v>
      </c>
    </row>
    <row r="3991" spans="1:20" s="5" customFormat="1" ht="51" outlineLevel="1">
      <c r="A3991" s="879"/>
      <c r="B3991" s="874">
        <v>400</v>
      </c>
      <c r="C3991" s="875">
        <v>479</v>
      </c>
      <c r="D3991" s="876">
        <v>157</v>
      </c>
      <c r="E3991" s="877" t="s">
        <v>2334</v>
      </c>
      <c r="F3991" s="877" t="s">
        <v>2335</v>
      </c>
      <c r="G3991" s="959">
        <v>4</v>
      </c>
      <c r="H3991" s="878" t="s">
        <v>2162</v>
      </c>
      <c r="I3991" s="315"/>
      <c r="J3991" s="159">
        <v>0</v>
      </c>
      <c r="K3991" s="58">
        <v>0</v>
      </c>
      <c r="L3991" s="199">
        <v>0</v>
      </c>
      <c r="M3991" s="200">
        <f t="shared" si="533"/>
        <v>0</v>
      </c>
      <c r="O3991" s="77" t="b">
        <f t="shared" si="534"/>
        <v>0</v>
      </c>
      <c r="P3991" s="77" t="b">
        <f t="shared" si="535"/>
        <v>0</v>
      </c>
      <c r="Q3991" s="77" t="b">
        <f t="shared" si="536"/>
        <v>0</v>
      </c>
      <c r="R3991" s="77">
        <f t="shared" si="537"/>
        <v>0</v>
      </c>
      <c r="T3991" s="77">
        <v>3980</v>
      </c>
    </row>
    <row r="3992" spans="1:20" s="5" customFormat="1" ht="51" outlineLevel="1">
      <c r="A3992" s="879"/>
      <c r="B3992" s="874">
        <v>400</v>
      </c>
      <c r="C3992" s="875">
        <v>479</v>
      </c>
      <c r="D3992" s="876">
        <v>158</v>
      </c>
      <c r="E3992" s="877" t="s">
        <v>2338</v>
      </c>
      <c r="F3992" s="877" t="s">
        <v>2339</v>
      </c>
      <c r="G3992" s="959">
        <v>1</v>
      </c>
      <c r="H3992" s="878" t="s">
        <v>2162</v>
      </c>
      <c r="I3992" s="315"/>
      <c r="J3992" s="159">
        <v>0</v>
      </c>
      <c r="K3992" s="58">
        <v>0</v>
      </c>
      <c r="L3992" s="199">
        <v>0</v>
      </c>
      <c r="M3992" s="200">
        <f t="shared" si="533"/>
        <v>0</v>
      </c>
      <c r="O3992" s="77" t="b">
        <f t="shared" si="534"/>
        <v>0</v>
      </c>
      <c r="P3992" s="77" t="b">
        <f t="shared" si="535"/>
        <v>0</v>
      </c>
      <c r="Q3992" s="77" t="b">
        <f t="shared" si="536"/>
        <v>0</v>
      </c>
      <c r="R3992" s="77">
        <f t="shared" si="537"/>
        <v>0</v>
      </c>
      <c r="T3992" s="77">
        <v>3981</v>
      </c>
    </row>
    <row r="3993" spans="1:20" s="5" customFormat="1" ht="51" outlineLevel="1">
      <c r="A3993" s="879"/>
      <c r="B3993" s="874">
        <v>400</v>
      </c>
      <c r="C3993" s="875">
        <v>479</v>
      </c>
      <c r="D3993" s="876">
        <v>159</v>
      </c>
      <c r="E3993" s="877" t="s">
        <v>2346</v>
      </c>
      <c r="F3993" s="877" t="s">
        <v>2347</v>
      </c>
      <c r="G3993" s="959">
        <v>3</v>
      </c>
      <c r="H3993" s="878" t="s">
        <v>2162</v>
      </c>
      <c r="I3993" s="315"/>
      <c r="J3993" s="159">
        <v>0</v>
      </c>
      <c r="K3993" s="58">
        <v>0</v>
      </c>
      <c r="L3993" s="199">
        <v>0</v>
      </c>
      <c r="M3993" s="200">
        <f t="shared" si="533"/>
        <v>0</v>
      </c>
      <c r="O3993" s="77" t="b">
        <f t="shared" si="534"/>
        <v>0</v>
      </c>
      <c r="P3993" s="77" t="b">
        <f t="shared" si="535"/>
        <v>0</v>
      </c>
      <c r="Q3993" s="77" t="b">
        <f t="shared" si="536"/>
        <v>0</v>
      </c>
      <c r="R3993" s="77">
        <f t="shared" si="537"/>
        <v>0</v>
      </c>
      <c r="T3993" s="77">
        <v>3982</v>
      </c>
    </row>
    <row r="3994" spans="1:20" s="5" customFormat="1" ht="51" outlineLevel="1">
      <c r="A3994" s="879"/>
      <c r="B3994" s="874">
        <v>400</v>
      </c>
      <c r="C3994" s="875">
        <v>479</v>
      </c>
      <c r="D3994" s="876">
        <v>160</v>
      </c>
      <c r="E3994" s="877" t="s">
        <v>2645</v>
      </c>
      <c r="F3994" s="877" t="s">
        <v>2646</v>
      </c>
      <c r="G3994" s="959">
        <v>1</v>
      </c>
      <c r="H3994" s="878" t="s">
        <v>2162</v>
      </c>
      <c r="I3994" s="315"/>
      <c r="J3994" s="159">
        <v>0</v>
      </c>
      <c r="K3994" s="58">
        <v>0</v>
      </c>
      <c r="L3994" s="199">
        <v>0</v>
      </c>
      <c r="M3994" s="200">
        <f t="shared" si="533"/>
        <v>0</v>
      </c>
      <c r="O3994" s="77" t="b">
        <f t="shared" si="534"/>
        <v>0</v>
      </c>
      <c r="P3994" s="77" t="b">
        <f t="shared" si="535"/>
        <v>0</v>
      </c>
      <c r="Q3994" s="77" t="b">
        <f t="shared" si="536"/>
        <v>0</v>
      </c>
      <c r="R3994" s="77">
        <f t="shared" si="537"/>
        <v>0</v>
      </c>
      <c r="T3994" s="77">
        <v>3983</v>
      </c>
    </row>
    <row r="3995" spans="1:20" s="5" customFormat="1" ht="51" outlineLevel="1">
      <c r="A3995" s="879"/>
      <c r="B3995" s="874">
        <v>400</v>
      </c>
      <c r="C3995" s="875">
        <v>479</v>
      </c>
      <c r="D3995" s="876">
        <v>161</v>
      </c>
      <c r="E3995" s="877" t="s">
        <v>2647</v>
      </c>
      <c r="F3995" s="877" t="s">
        <v>2648</v>
      </c>
      <c r="G3995" s="959">
        <v>2</v>
      </c>
      <c r="H3995" s="878" t="s">
        <v>2162</v>
      </c>
      <c r="I3995" s="315"/>
      <c r="J3995" s="159">
        <v>0</v>
      </c>
      <c r="K3995" s="58">
        <v>0</v>
      </c>
      <c r="L3995" s="199">
        <v>0</v>
      </c>
      <c r="M3995" s="200">
        <f t="shared" si="533"/>
        <v>0</v>
      </c>
      <c r="O3995" s="77" t="b">
        <f t="shared" si="534"/>
        <v>0</v>
      </c>
      <c r="P3995" s="77" t="b">
        <f t="shared" si="535"/>
        <v>0</v>
      </c>
      <c r="Q3995" s="77" t="b">
        <f t="shared" si="536"/>
        <v>0</v>
      </c>
      <c r="R3995" s="77">
        <f t="shared" si="537"/>
        <v>0</v>
      </c>
      <c r="T3995" s="77">
        <v>3984</v>
      </c>
    </row>
    <row r="3996" spans="1:20" s="5" customFormat="1" ht="51" outlineLevel="1">
      <c r="A3996" s="879"/>
      <c r="B3996" s="874">
        <v>400</v>
      </c>
      <c r="C3996" s="875">
        <v>479</v>
      </c>
      <c r="D3996" s="876">
        <v>162</v>
      </c>
      <c r="E3996" s="877" t="s">
        <v>2649</v>
      </c>
      <c r="F3996" s="877" t="s">
        <v>2650</v>
      </c>
      <c r="G3996" s="959">
        <v>1</v>
      </c>
      <c r="H3996" s="878" t="s">
        <v>2162</v>
      </c>
      <c r="I3996" s="315"/>
      <c r="J3996" s="159">
        <v>0</v>
      </c>
      <c r="K3996" s="58">
        <v>0</v>
      </c>
      <c r="L3996" s="199">
        <v>0</v>
      </c>
      <c r="M3996" s="200">
        <f t="shared" si="533"/>
        <v>0</v>
      </c>
      <c r="O3996" s="77" t="b">
        <f t="shared" si="534"/>
        <v>0</v>
      </c>
      <c r="P3996" s="77" t="b">
        <f t="shared" si="535"/>
        <v>0</v>
      </c>
      <c r="Q3996" s="77" t="b">
        <f t="shared" si="536"/>
        <v>0</v>
      </c>
      <c r="R3996" s="77">
        <f t="shared" si="537"/>
        <v>0</v>
      </c>
      <c r="T3996" s="77">
        <v>3985</v>
      </c>
    </row>
    <row r="3997" spans="1:20" s="5" customFormat="1" ht="51" outlineLevel="1">
      <c r="A3997" s="879"/>
      <c r="B3997" s="874">
        <v>400</v>
      </c>
      <c r="C3997" s="875">
        <v>479</v>
      </c>
      <c r="D3997" s="876">
        <v>163</v>
      </c>
      <c r="E3997" s="877" t="s">
        <v>2348</v>
      </c>
      <c r="F3997" s="877" t="s">
        <v>2349</v>
      </c>
      <c r="G3997" s="959">
        <v>2</v>
      </c>
      <c r="H3997" s="878" t="s">
        <v>2162</v>
      </c>
      <c r="I3997" s="315"/>
      <c r="J3997" s="159">
        <v>0</v>
      </c>
      <c r="K3997" s="58">
        <v>0</v>
      </c>
      <c r="L3997" s="199">
        <v>0</v>
      </c>
      <c r="M3997" s="200">
        <f t="shared" si="533"/>
        <v>0</v>
      </c>
      <c r="O3997" s="77" t="b">
        <f t="shared" si="534"/>
        <v>0</v>
      </c>
      <c r="P3997" s="77" t="b">
        <f t="shared" si="535"/>
        <v>0</v>
      </c>
      <c r="Q3997" s="77" t="b">
        <f t="shared" si="536"/>
        <v>0</v>
      </c>
      <c r="R3997" s="77">
        <f t="shared" si="537"/>
        <v>0</v>
      </c>
      <c r="T3997" s="77">
        <v>3986</v>
      </c>
    </row>
    <row r="3998" spans="1:20" s="5" customFormat="1" ht="51" outlineLevel="1">
      <c r="A3998" s="879"/>
      <c r="B3998" s="874">
        <v>400</v>
      </c>
      <c r="C3998" s="875">
        <v>479</v>
      </c>
      <c r="D3998" s="876">
        <v>164</v>
      </c>
      <c r="E3998" s="877" t="s">
        <v>2651</v>
      </c>
      <c r="F3998" s="877" t="s">
        <v>2652</v>
      </c>
      <c r="G3998" s="959">
        <v>1</v>
      </c>
      <c r="H3998" s="878" t="s">
        <v>2162</v>
      </c>
      <c r="I3998" s="315"/>
      <c r="J3998" s="159">
        <v>0</v>
      </c>
      <c r="K3998" s="58">
        <v>0</v>
      </c>
      <c r="L3998" s="199">
        <v>0</v>
      </c>
      <c r="M3998" s="200">
        <f t="shared" si="533"/>
        <v>0</v>
      </c>
      <c r="O3998" s="77" t="b">
        <f t="shared" si="534"/>
        <v>0</v>
      </c>
      <c r="P3998" s="77" t="b">
        <f t="shared" si="535"/>
        <v>0</v>
      </c>
      <c r="Q3998" s="77" t="b">
        <f t="shared" si="536"/>
        <v>0</v>
      </c>
      <c r="R3998" s="77">
        <f t="shared" si="537"/>
        <v>0</v>
      </c>
      <c r="T3998" s="77">
        <v>3987</v>
      </c>
    </row>
    <row r="3999" spans="1:20" s="5" customFormat="1" ht="51" outlineLevel="1">
      <c r="A3999" s="879"/>
      <c r="B3999" s="874">
        <v>400</v>
      </c>
      <c r="C3999" s="875">
        <v>479</v>
      </c>
      <c r="D3999" s="876">
        <v>165</v>
      </c>
      <c r="E3999" s="877" t="s">
        <v>2653</v>
      </c>
      <c r="F3999" s="877" t="s">
        <v>2654</v>
      </c>
      <c r="G3999" s="959">
        <v>2</v>
      </c>
      <c r="H3999" s="878" t="s">
        <v>2162</v>
      </c>
      <c r="I3999" s="315"/>
      <c r="J3999" s="159">
        <v>0</v>
      </c>
      <c r="K3999" s="58">
        <v>0</v>
      </c>
      <c r="L3999" s="199">
        <v>0</v>
      </c>
      <c r="M3999" s="200">
        <f t="shared" si="533"/>
        <v>0</v>
      </c>
      <c r="O3999" s="77" t="b">
        <f t="shared" si="534"/>
        <v>0</v>
      </c>
      <c r="P3999" s="77" t="b">
        <f t="shared" si="535"/>
        <v>0</v>
      </c>
      <c r="Q3999" s="77" t="b">
        <f t="shared" si="536"/>
        <v>0</v>
      </c>
      <c r="R3999" s="77">
        <f t="shared" si="537"/>
        <v>0</v>
      </c>
      <c r="T3999" s="77">
        <v>3988</v>
      </c>
    </row>
    <row r="4000" spans="1:20" s="5" customFormat="1" ht="51" outlineLevel="1">
      <c r="A4000" s="879"/>
      <c r="B4000" s="874">
        <v>400</v>
      </c>
      <c r="C4000" s="875">
        <v>479</v>
      </c>
      <c r="D4000" s="876">
        <v>166</v>
      </c>
      <c r="E4000" s="877" t="s">
        <v>2655</v>
      </c>
      <c r="F4000" s="877" t="s">
        <v>2656</v>
      </c>
      <c r="G4000" s="959">
        <v>1</v>
      </c>
      <c r="H4000" s="878" t="s">
        <v>2162</v>
      </c>
      <c r="I4000" s="315"/>
      <c r="J4000" s="159">
        <v>0</v>
      </c>
      <c r="K4000" s="58">
        <v>0</v>
      </c>
      <c r="L4000" s="199">
        <v>0</v>
      </c>
      <c r="M4000" s="200">
        <f t="shared" si="533"/>
        <v>0</v>
      </c>
      <c r="O4000" s="77" t="b">
        <f t="shared" si="534"/>
        <v>0</v>
      </c>
      <c r="P4000" s="77" t="b">
        <f t="shared" si="535"/>
        <v>0</v>
      </c>
      <c r="Q4000" s="77" t="b">
        <f t="shared" si="536"/>
        <v>0</v>
      </c>
      <c r="R4000" s="77">
        <f t="shared" si="537"/>
        <v>0</v>
      </c>
      <c r="T4000" s="77">
        <v>3989</v>
      </c>
    </row>
    <row r="4001" spans="1:20" s="5" customFormat="1" ht="51" outlineLevel="1">
      <c r="A4001" s="879"/>
      <c r="B4001" s="874">
        <v>400</v>
      </c>
      <c r="C4001" s="875">
        <v>479</v>
      </c>
      <c r="D4001" s="876">
        <v>167</v>
      </c>
      <c r="E4001" s="877" t="s">
        <v>2657</v>
      </c>
      <c r="F4001" s="877" t="s">
        <v>2658</v>
      </c>
      <c r="G4001" s="959">
        <v>5</v>
      </c>
      <c r="H4001" s="878" t="s">
        <v>2162</v>
      </c>
      <c r="I4001" s="315"/>
      <c r="J4001" s="159">
        <v>0</v>
      </c>
      <c r="K4001" s="58">
        <v>0</v>
      </c>
      <c r="L4001" s="199">
        <v>0</v>
      </c>
      <c r="M4001" s="200">
        <f t="shared" si="533"/>
        <v>0</v>
      </c>
      <c r="O4001" s="77" t="b">
        <f t="shared" si="534"/>
        <v>0</v>
      </c>
      <c r="P4001" s="77" t="b">
        <f t="shared" si="535"/>
        <v>0</v>
      </c>
      <c r="Q4001" s="77" t="b">
        <f t="shared" si="536"/>
        <v>0</v>
      </c>
      <c r="R4001" s="77">
        <f t="shared" si="537"/>
        <v>0</v>
      </c>
      <c r="T4001" s="77">
        <v>3990</v>
      </c>
    </row>
    <row r="4002" spans="1:20" s="5" customFormat="1" ht="51" outlineLevel="1">
      <c r="A4002" s="879"/>
      <c r="B4002" s="874">
        <v>400</v>
      </c>
      <c r="C4002" s="875">
        <v>479</v>
      </c>
      <c r="D4002" s="876">
        <v>168</v>
      </c>
      <c r="E4002" s="877" t="s">
        <v>2659</v>
      </c>
      <c r="F4002" s="877" t="s">
        <v>2660</v>
      </c>
      <c r="G4002" s="959">
        <v>8</v>
      </c>
      <c r="H4002" s="878" t="s">
        <v>2162</v>
      </c>
      <c r="I4002" s="315"/>
      <c r="J4002" s="159">
        <v>0</v>
      </c>
      <c r="K4002" s="58">
        <v>0</v>
      </c>
      <c r="L4002" s="199">
        <v>0</v>
      </c>
      <c r="M4002" s="200">
        <f t="shared" si="533"/>
        <v>0</v>
      </c>
      <c r="O4002" s="77" t="b">
        <f t="shared" si="534"/>
        <v>0</v>
      </c>
      <c r="P4002" s="77" t="b">
        <f t="shared" si="535"/>
        <v>0</v>
      </c>
      <c r="Q4002" s="77" t="b">
        <f t="shared" si="536"/>
        <v>0</v>
      </c>
      <c r="R4002" s="77">
        <f t="shared" si="537"/>
        <v>0</v>
      </c>
      <c r="T4002" s="77">
        <v>3991</v>
      </c>
    </row>
    <row r="4003" spans="1:20" s="5" customFormat="1" ht="51" outlineLevel="1">
      <c r="A4003" s="879"/>
      <c r="B4003" s="874">
        <v>400</v>
      </c>
      <c r="C4003" s="875">
        <v>479</v>
      </c>
      <c r="D4003" s="876">
        <v>169</v>
      </c>
      <c r="E4003" s="877" t="s">
        <v>2661</v>
      </c>
      <c r="F4003" s="877" t="s">
        <v>2662</v>
      </c>
      <c r="G4003" s="959">
        <v>1</v>
      </c>
      <c r="H4003" s="878" t="s">
        <v>2162</v>
      </c>
      <c r="I4003" s="315"/>
      <c r="J4003" s="159">
        <v>0</v>
      </c>
      <c r="K4003" s="58">
        <v>0</v>
      </c>
      <c r="L4003" s="199">
        <v>0</v>
      </c>
      <c r="M4003" s="200">
        <f t="shared" si="533"/>
        <v>0</v>
      </c>
      <c r="O4003" s="77" t="b">
        <f t="shared" si="534"/>
        <v>0</v>
      </c>
      <c r="P4003" s="77" t="b">
        <f t="shared" si="535"/>
        <v>0</v>
      </c>
      <c r="Q4003" s="77" t="b">
        <f t="shared" si="536"/>
        <v>0</v>
      </c>
      <c r="R4003" s="77">
        <f t="shared" si="537"/>
        <v>0</v>
      </c>
      <c r="T4003" s="77">
        <v>3992</v>
      </c>
    </row>
    <row r="4004" spans="1:20" s="5" customFormat="1" ht="45" outlineLevel="1">
      <c r="A4004" s="879" t="s">
        <v>5251</v>
      </c>
      <c r="B4004" s="874">
        <v>400</v>
      </c>
      <c r="C4004" s="875">
        <v>479</v>
      </c>
      <c r="D4004" s="876">
        <v>170</v>
      </c>
      <c r="E4004" s="880" t="s">
        <v>2663</v>
      </c>
      <c r="F4004" s="880" t="s">
        <v>2664</v>
      </c>
      <c r="G4004" s="959">
        <v>13</v>
      </c>
      <c r="H4004" s="878" t="s">
        <v>2162</v>
      </c>
      <c r="I4004" s="315"/>
      <c r="J4004" s="159">
        <v>0</v>
      </c>
      <c r="K4004" s="58">
        <v>0</v>
      </c>
      <c r="L4004" s="199">
        <v>0</v>
      </c>
      <c r="M4004" s="200">
        <f t="shared" si="533"/>
        <v>0</v>
      </c>
      <c r="O4004" s="77" t="b">
        <f t="shared" si="534"/>
        <v>0</v>
      </c>
      <c r="P4004" s="77" t="b">
        <f t="shared" si="535"/>
        <v>0</v>
      </c>
      <c r="Q4004" s="77" t="b">
        <f t="shared" si="536"/>
        <v>0</v>
      </c>
      <c r="R4004" s="77">
        <f t="shared" si="537"/>
        <v>0</v>
      </c>
      <c r="T4004" s="77">
        <v>3993</v>
      </c>
    </row>
    <row r="4005" spans="1:20" s="5" customFormat="1" ht="51" outlineLevel="1">
      <c r="A4005" s="879"/>
      <c r="B4005" s="874">
        <v>400</v>
      </c>
      <c r="C4005" s="875">
        <v>479</v>
      </c>
      <c r="D4005" s="876">
        <v>171</v>
      </c>
      <c r="E4005" s="877" t="s">
        <v>2665</v>
      </c>
      <c r="F4005" s="877" t="s">
        <v>2666</v>
      </c>
      <c r="G4005" s="959">
        <v>1</v>
      </c>
      <c r="H4005" s="878" t="s">
        <v>2162</v>
      </c>
      <c r="I4005" s="315"/>
      <c r="J4005" s="159">
        <v>0</v>
      </c>
      <c r="K4005" s="58">
        <v>0</v>
      </c>
      <c r="L4005" s="199">
        <v>0</v>
      </c>
      <c r="M4005" s="200">
        <f t="shared" si="533"/>
        <v>0</v>
      </c>
      <c r="O4005" s="77" t="b">
        <f t="shared" si="534"/>
        <v>0</v>
      </c>
      <c r="P4005" s="77" t="b">
        <f t="shared" si="535"/>
        <v>0</v>
      </c>
      <c r="Q4005" s="77" t="b">
        <f t="shared" si="536"/>
        <v>0</v>
      </c>
      <c r="R4005" s="77">
        <f t="shared" si="537"/>
        <v>0</v>
      </c>
      <c r="T4005" s="77">
        <v>3994</v>
      </c>
    </row>
    <row r="4006" spans="1:20" s="5" customFormat="1" ht="51" outlineLevel="1">
      <c r="A4006" s="879"/>
      <c r="B4006" s="874">
        <v>400</v>
      </c>
      <c r="C4006" s="875">
        <v>479</v>
      </c>
      <c r="D4006" s="876">
        <v>172</v>
      </c>
      <c r="E4006" s="877" t="s">
        <v>2667</v>
      </c>
      <c r="F4006" s="877" t="s">
        <v>2668</v>
      </c>
      <c r="G4006" s="959">
        <v>1</v>
      </c>
      <c r="H4006" s="878" t="s">
        <v>2162</v>
      </c>
      <c r="I4006" s="315"/>
      <c r="J4006" s="159">
        <v>0</v>
      </c>
      <c r="K4006" s="58">
        <v>0</v>
      </c>
      <c r="L4006" s="199">
        <v>0</v>
      </c>
      <c r="M4006" s="200">
        <f t="shared" si="533"/>
        <v>0</v>
      </c>
      <c r="O4006" s="77" t="b">
        <f t="shared" si="534"/>
        <v>0</v>
      </c>
      <c r="P4006" s="77" t="b">
        <f t="shared" si="535"/>
        <v>0</v>
      </c>
      <c r="Q4006" s="77" t="b">
        <f t="shared" si="536"/>
        <v>0</v>
      </c>
      <c r="R4006" s="77">
        <f t="shared" si="537"/>
        <v>0</v>
      </c>
      <c r="T4006" s="77">
        <v>3995</v>
      </c>
    </row>
    <row r="4007" spans="1:20" s="5" customFormat="1" ht="51" outlineLevel="1">
      <c r="A4007" s="879"/>
      <c r="B4007" s="874">
        <v>400</v>
      </c>
      <c r="C4007" s="875">
        <v>479</v>
      </c>
      <c r="D4007" s="876">
        <v>173</v>
      </c>
      <c r="E4007" s="877" t="s">
        <v>2669</v>
      </c>
      <c r="F4007" s="877" t="s">
        <v>2670</v>
      </c>
      <c r="G4007" s="959">
        <v>2</v>
      </c>
      <c r="H4007" s="878" t="s">
        <v>2162</v>
      </c>
      <c r="I4007" s="315"/>
      <c r="J4007" s="159">
        <v>0</v>
      </c>
      <c r="K4007" s="58">
        <v>0</v>
      </c>
      <c r="L4007" s="199">
        <v>0</v>
      </c>
      <c r="M4007" s="200">
        <f t="shared" si="533"/>
        <v>0</v>
      </c>
      <c r="O4007" s="77" t="b">
        <f t="shared" si="534"/>
        <v>0</v>
      </c>
      <c r="P4007" s="77" t="b">
        <f t="shared" si="535"/>
        <v>0</v>
      </c>
      <c r="Q4007" s="77" t="b">
        <f t="shared" si="536"/>
        <v>0</v>
      </c>
      <c r="R4007" s="77">
        <f t="shared" si="537"/>
        <v>0</v>
      </c>
      <c r="T4007" s="77">
        <v>3996</v>
      </c>
    </row>
    <row r="4008" spans="1:20" s="5" customFormat="1" ht="51" outlineLevel="1">
      <c r="A4008" s="879"/>
      <c r="B4008" s="874">
        <v>400</v>
      </c>
      <c r="C4008" s="875">
        <v>479</v>
      </c>
      <c r="D4008" s="876">
        <v>174</v>
      </c>
      <c r="E4008" s="877" t="s">
        <v>2671</v>
      </c>
      <c r="F4008" s="877" t="s">
        <v>2672</v>
      </c>
      <c r="G4008" s="959">
        <v>3</v>
      </c>
      <c r="H4008" s="878" t="s">
        <v>2162</v>
      </c>
      <c r="I4008" s="315"/>
      <c r="J4008" s="159">
        <v>0</v>
      </c>
      <c r="K4008" s="159">
        <v>0</v>
      </c>
      <c r="L4008" s="232">
        <v>0</v>
      </c>
      <c r="M4008" s="200">
        <f t="shared" si="533"/>
        <v>0</v>
      </c>
      <c r="O4008" s="77" t="b">
        <f t="shared" si="534"/>
        <v>0</v>
      </c>
      <c r="P4008" s="77" t="b">
        <f t="shared" si="535"/>
        <v>0</v>
      </c>
      <c r="Q4008" s="77" t="b">
        <f t="shared" si="536"/>
        <v>0</v>
      </c>
      <c r="R4008" s="77">
        <f t="shared" si="537"/>
        <v>0</v>
      </c>
      <c r="T4008" s="77">
        <v>3997</v>
      </c>
    </row>
    <row r="4009" spans="1:20" s="5" customFormat="1" ht="51" outlineLevel="1">
      <c r="A4009" s="879"/>
      <c r="B4009" s="874">
        <v>400</v>
      </c>
      <c r="C4009" s="875">
        <v>479</v>
      </c>
      <c r="D4009" s="876">
        <v>175</v>
      </c>
      <c r="E4009" s="877" t="s">
        <v>2673</v>
      </c>
      <c r="F4009" s="877" t="s">
        <v>2674</v>
      </c>
      <c r="G4009" s="959">
        <v>3</v>
      </c>
      <c r="H4009" s="878" t="s">
        <v>2162</v>
      </c>
      <c r="I4009" s="315"/>
      <c r="J4009" s="159">
        <v>0</v>
      </c>
      <c r="K4009" s="159">
        <v>0</v>
      </c>
      <c r="L4009" s="232">
        <v>0</v>
      </c>
      <c r="M4009" s="200">
        <f t="shared" si="533"/>
        <v>0</v>
      </c>
      <c r="O4009" s="77" t="b">
        <f t="shared" si="534"/>
        <v>0</v>
      </c>
      <c r="P4009" s="77" t="b">
        <f t="shared" si="535"/>
        <v>0</v>
      </c>
      <c r="Q4009" s="77" t="b">
        <f t="shared" si="536"/>
        <v>0</v>
      </c>
      <c r="R4009" s="77">
        <f t="shared" si="537"/>
        <v>0</v>
      </c>
      <c r="T4009" s="77">
        <v>3998</v>
      </c>
    </row>
    <row r="4010" spans="1:20" s="5" customFormat="1" ht="51" outlineLevel="1">
      <c r="A4010" s="879"/>
      <c r="B4010" s="874">
        <v>400</v>
      </c>
      <c r="C4010" s="875">
        <v>479</v>
      </c>
      <c r="D4010" s="876">
        <v>176</v>
      </c>
      <c r="E4010" s="877" t="s">
        <v>2675</v>
      </c>
      <c r="F4010" s="877" t="s">
        <v>2676</v>
      </c>
      <c r="G4010" s="959">
        <v>1</v>
      </c>
      <c r="H4010" s="878" t="s">
        <v>2162</v>
      </c>
      <c r="I4010" s="315"/>
      <c r="J4010" s="159">
        <v>0</v>
      </c>
      <c r="K4010" s="58">
        <v>0</v>
      </c>
      <c r="L4010" s="199">
        <v>0</v>
      </c>
      <c r="M4010" s="200">
        <f t="shared" si="533"/>
        <v>0</v>
      </c>
      <c r="O4010" s="77" t="b">
        <f t="shared" si="534"/>
        <v>0</v>
      </c>
      <c r="P4010" s="77" t="b">
        <f t="shared" si="535"/>
        <v>0</v>
      </c>
      <c r="Q4010" s="77" t="b">
        <f t="shared" si="536"/>
        <v>0</v>
      </c>
      <c r="R4010" s="77">
        <f t="shared" si="537"/>
        <v>0</v>
      </c>
      <c r="T4010" s="77">
        <v>3999</v>
      </c>
    </row>
    <row r="4011" spans="1:20" s="5" customFormat="1" ht="51" outlineLevel="1">
      <c r="A4011" s="879"/>
      <c r="B4011" s="874">
        <v>400</v>
      </c>
      <c r="C4011" s="875">
        <v>479</v>
      </c>
      <c r="D4011" s="876">
        <v>177</v>
      </c>
      <c r="E4011" s="877" t="s">
        <v>2677</v>
      </c>
      <c r="F4011" s="877" t="s">
        <v>2678</v>
      </c>
      <c r="G4011" s="959">
        <v>1</v>
      </c>
      <c r="H4011" s="878" t="s">
        <v>2162</v>
      </c>
      <c r="I4011" s="315"/>
      <c r="J4011" s="159">
        <v>0</v>
      </c>
      <c r="K4011" s="58">
        <v>0</v>
      </c>
      <c r="L4011" s="199">
        <v>0</v>
      </c>
      <c r="M4011" s="200">
        <f t="shared" si="533"/>
        <v>0</v>
      </c>
      <c r="O4011" s="77" t="b">
        <f t="shared" si="534"/>
        <v>0</v>
      </c>
      <c r="P4011" s="77" t="b">
        <f t="shared" si="535"/>
        <v>0</v>
      </c>
      <c r="Q4011" s="77" t="b">
        <f t="shared" si="536"/>
        <v>0</v>
      </c>
      <c r="R4011" s="77">
        <f t="shared" si="537"/>
        <v>0</v>
      </c>
      <c r="T4011" s="77">
        <v>4000</v>
      </c>
    </row>
    <row r="4012" spans="1:20" s="5" customFormat="1" ht="51" outlineLevel="1">
      <c r="A4012" s="879"/>
      <c r="B4012" s="874">
        <v>400</v>
      </c>
      <c r="C4012" s="875">
        <v>479</v>
      </c>
      <c r="D4012" s="876">
        <v>178</v>
      </c>
      <c r="E4012" s="877" t="s">
        <v>2354</v>
      </c>
      <c r="F4012" s="877" t="s">
        <v>2355</v>
      </c>
      <c r="G4012" s="959">
        <v>1</v>
      </c>
      <c r="H4012" s="878" t="s">
        <v>2162</v>
      </c>
      <c r="I4012" s="315"/>
      <c r="J4012" s="159">
        <v>0</v>
      </c>
      <c r="K4012" s="58">
        <v>0</v>
      </c>
      <c r="L4012" s="199">
        <v>0</v>
      </c>
      <c r="M4012" s="200">
        <f t="shared" si="533"/>
        <v>0</v>
      </c>
      <c r="O4012" s="77" t="b">
        <f t="shared" si="534"/>
        <v>0</v>
      </c>
      <c r="P4012" s="77" t="b">
        <f t="shared" si="535"/>
        <v>0</v>
      </c>
      <c r="Q4012" s="77" t="b">
        <f t="shared" si="536"/>
        <v>0</v>
      </c>
      <c r="R4012" s="77">
        <f t="shared" si="537"/>
        <v>0</v>
      </c>
      <c r="T4012" s="77">
        <v>4001</v>
      </c>
    </row>
    <row r="4013" spans="1:20" s="5" customFormat="1" ht="51" outlineLevel="1">
      <c r="A4013" s="879"/>
      <c r="B4013" s="874">
        <v>400</v>
      </c>
      <c r="C4013" s="875">
        <v>479</v>
      </c>
      <c r="D4013" s="876">
        <v>179</v>
      </c>
      <c r="E4013" s="877" t="s">
        <v>2360</v>
      </c>
      <c r="F4013" s="877" t="s">
        <v>2361</v>
      </c>
      <c r="G4013" s="959">
        <v>1</v>
      </c>
      <c r="H4013" s="878" t="s">
        <v>2162</v>
      </c>
      <c r="I4013" s="315"/>
      <c r="J4013" s="159">
        <v>0</v>
      </c>
      <c r="K4013" s="58">
        <v>0</v>
      </c>
      <c r="L4013" s="199">
        <v>0</v>
      </c>
      <c r="M4013" s="200">
        <f t="shared" si="533"/>
        <v>0</v>
      </c>
      <c r="O4013" s="77" t="b">
        <f t="shared" si="534"/>
        <v>0</v>
      </c>
      <c r="P4013" s="77" t="b">
        <f t="shared" si="535"/>
        <v>0</v>
      </c>
      <c r="Q4013" s="77" t="b">
        <f t="shared" si="536"/>
        <v>0</v>
      </c>
      <c r="R4013" s="77">
        <f t="shared" si="537"/>
        <v>0</v>
      </c>
      <c r="T4013" s="77">
        <v>4002</v>
      </c>
    </row>
    <row r="4014" spans="1:20" s="5" customFormat="1" ht="51" outlineLevel="1">
      <c r="A4014" s="879"/>
      <c r="B4014" s="874">
        <v>400</v>
      </c>
      <c r="C4014" s="875">
        <v>479</v>
      </c>
      <c r="D4014" s="876">
        <v>180</v>
      </c>
      <c r="E4014" s="877" t="s">
        <v>2679</v>
      </c>
      <c r="F4014" s="877" t="s">
        <v>2680</v>
      </c>
      <c r="G4014" s="959">
        <v>1</v>
      </c>
      <c r="H4014" s="878" t="s">
        <v>2162</v>
      </c>
      <c r="I4014" s="315"/>
      <c r="J4014" s="159">
        <v>0</v>
      </c>
      <c r="K4014" s="58">
        <v>0</v>
      </c>
      <c r="L4014" s="199">
        <v>0</v>
      </c>
      <c r="M4014" s="200">
        <f t="shared" si="533"/>
        <v>0</v>
      </c>
      <c r="O4014" s="77" t="b">
        <f t="shared" si="534"/>
        <v>0</v>
      </c>
      <c r="P4014" s="77" t="b">
        <f t="shared" si="535"/>
        <v>0</v>
      </c>
      <c r="Q4014" s="77" t="b">
        <f t="shared" si="536"/>
        <v>0</v>
      </c>
      <c r="R4014" s="77">
        <f t="shared" si="537"/>
        <v>0</v>
      </c>
      <c r="T4014" s="77">
        <v>4003</v>
      </c>
    </row>
    <row r="4015" spans="1:20" s="5" customFormat="1" ht="51" outlineLevel="1">
      <c r="A4015" s="879"/>
      <c r="B4015" s="874">
        <v>400</v>
      </c>
      <c r="C4015" s="875">
        <v>479</v>
      </c>
      <c r="D4015" s="876">
        <v>181</v>
      </c>
      <c r="E4015" s="877" t="s">
        <v>2681</v>
      </c>
      <c r="F4015" s="877" t="s">
        <v>2682</v>
      </c>
      <c r="G4015" s="959">
        <v>1</v>
      </c>
      <c r="H4015" s="878" t="s">
        <v>2162</v>
      </c>
      <c r="I4015" s="315"/>
      <c r="J4015" s="159">
        <v>0</v>
      </c>
      <c r="K4015" s="58">
        <v>0</v>
      </c>
      <c r="L4015" s="199">
        <v>0</v>
      </c>
      <c r="M4015" s="200">
        <f t="shared" si="533"/>
        <v>0</v>
      </c>
      <c r="O4015" s="77" t="b">
        <f t="shared" si="534"/>
        <v>0</v>
      </c>
      <c r="P4015" s="77" t="b">
        <f t="shared" si="535"/>
        <v>0</v>
      </c>
      <c r="Q4015" s="77" t="b">
        <f t="shared" si="536"/>
        <v>0</v>
      </c>
      <c r="R4015" s="77">
        <f t="shared" si="537"/>
        <v>0</v>
      </c>
      <c r="T4015" s="77">
        <v>4004</v>
      </c>
    </row>
    <row r="4016" spans="1:20" s="5" customFormat="1" ht="51" outlineLevel="1">
      <c r="A4016" s="879"/>
      <c r="B4016" s="874">
        <v>400</v>
      </c>
      <c r="C4016" s="875">
        <v>479</v>
      </c>
      <c r="D4016" s="876">
        <v>182</v>
      </c>
      <c r="E4016" s="877" t="s">
        <v>2683</v>
      </c>
      <c r="F4016" s="877" t="s">
        <v>2684</v>
      </c>
      <c r="G4016" s="959">
        <v>1</v>
      </c>
      <c r="H4016" s="878" t="s">
        <v>2162</v>
      </c>
      <c r="I4016" s="315"/>
      <c r="J4016" s="159">
        <v>0</v>
      </c>
      <c r="K4016" s="58">
        <v>0</v>
      </c>
      <c r="L4016" s="199">
        <v>0</v>
      </c>
      <c r="M4016" s="200">
        <f t="shared" si="533"/>
        <v>0</v>
      </c>
      <c r="O4016" s="77" t="b">
        <f t="shared" si="534"/>
        <v>0</v>
      </c>
      <c r="P4016" s="77" t="b">
        <f t="shared" si="535"/>
        <v>0</v>
      </c>
      <c r="Q4016" s="77" t="b">
        <f t="shared" si="536"/>
        <v>0</v>
      </c>
      <c r="R4016" s="77">
        <f t="shared" si="537"/>
        <v>0</v>
      </c>
      <c r="T4016" s="77">
        <v>4005</v>
      </c>
    </row>
    <row r="4017" spans="1:20" s="5" customFormat="1" ht="51" outlineLevel="1">
      <c r="A4017" s="879"/>
      <c r="B4017" s="874">
        <v>400</v>
      </c>
      <c r="C4017" s="875">
        <v>479</v>
      </c>
      <c r="D4017" s="876">
        <v>183</v>
      </c>
      <c r="E4017" s="877" t="s">
        <v>2685</v>
      </c>
      <c r="F4017" s="877" t="s">
        <v>2686</v>
      </c>
      <c r="G4017" s="959">
        <v>1</v>
      </c>
      <c r="H4017" s="878" t="s">
        <v>2162</v>
      </c>
      <c r="I4017" s="315"/>
      <c r="J4017" s="159">
        <v>0</v>
      </c>
      <c r="K4017" s="58">
        <v>0</v>
      </c>
      <c r="L4017" s="199">
        <v>0</v>
      </c>
      <c r="M4017" s="200">
        <f t="shared" si="533"/>
        <v>0</v>
      </c>
      <c r="O4017" s="77" t="b">
        <f t="shared" si="534"/>
        <v>0</v>
      </c>
      <c r="P4017" s="77" t="b">
        <f t="shared" si="535"/>
        <v>0</v>
      </c>
      <c r="Q4017" s="77" t="b">
        <f t="shared" si="536"/>
        <v>0</v>
      </c>
      <c r="R4017" s="77">
        <f t="shared" si="537"/>
        <v>0</v>
      </c>
      <c r="T4017" s="77">
        <v>4006</v>
      </c>
    </row>
    <row r="4018" spans="1:20" s="5" customFormat="1" ht="51" outlineLevel="1">
      <c r="A4018" s="879"/>
      <c r="B4018" s="874">
        <v>400</v>
      </c>
      <c r="C4018" s="875">
        <v>479</v>
      </c>
      <c r="D4018" s="876">
        <v>184</v>
      </c>
      <c r="E4018" s="877" t="s">
        <v>2687</v>
      </c>
      <c r="F4018" s="877" t="s">
        <v>2688</v>
      </c>
      <c r="G4018" s="959">
        <v>1</v>
      </c>
      <c r="H4018" s="878" t="s">
        <v>2162</v>
      </c>
      <c r="I4018" s="315"/>
      <c r="J4018" s="159">
        <v>0</v>
      </c>
      <c r="K4018" s="58">
        <v>0</v>
      </c>
      <c r="L4018" s="199">
        <v>0</v>
      </c>
      <c r="M4018" s="200">
        <f t="shared" si="533"/>
        <v>0</v>
      </c>
      <c r="O4018" s="77" t="b">
        <f t="shared" si="534"/>
        <v>0</v>
      </c>
      <c r="P4018" s="77" t="b">
        <f t="shared" si="535"/>
        <v>0</v>
      </c>
      <c r="Q4018" s="77" t="b">
        <f t="shared" si="536"/>
        <v>0</v>
      </c>
      <c r="R4018" s="77">
        <f t="shared" si="537"/>
        <v>0</v>
      </c>
      <c r="T4018" s="77">
        <v>4007</v>
      </c>
    </row>
    <row r="4019" spans="1:20" s="5" customFormat="1" ht="63.75" outlineLevel="1">
      <c r="A4019" s="879"/>
      <c r="B4019" s="874">
        <v>400</v>
      </c>
      <c r="C4019" s="875">
        <v>479</v>
      </c>
      <c r="D4019" s="876">
        <v>185</v>
      </c>
      <c r="E4019" s="877" t="s">
        <v>2689</v>
      </c>
      <c r="F4019" s="877" t="s">
        <v>2690</v>
      </c>
      <c r="G4019" s="959">
        <v>1</v>
      </c>
      <c r="H4019" s="878" t="s">
        <v>2162</v>
      </c>
      <c r="I4019" s="315"/>
      <c r="J4019" s="159">
        <v>0</v>
      </c>
      <c r="K4019" s="58">
        <v>0</v>
      </c>
      <c r="L4019" s="199">
        <v>0</v>
      </c>
      <c r="M4019" s="200">
        <f t="shared" si="533"/>
        <v>0</v>
      </c>
      <c r="O4019" s="77" t="b">
        <f t="shared" si="534"/>
        <v>0</v>
      </c>
      <c r="P4019" s="77" t="b">
        <f t="shared" si="535"/>
        <v>0</v>
      </c>
      <c r="Q4019" s="77" t="b">
        <f t="shared" si="536"/>
        <v>0</v>
      </c>
      <c r="R4019" s="77">
        <f t="shared" si="537"/>
        <v>0</v>
      </c>
      <c r="T4019" s="77">
        <v>4008</v>
      </c>
    </row>
    <row r="4020" spans="1:20" s="5" customFormat="1" ht="51" outlineLevel="1">
      <c r="A4020" s="879"/>
      <c r="B4020" s="874">
        <v>400</v>
      </c>
      <c r="C4020" s="875">
        <v>479</v>
      </c>
      <c r="D4020" s="876">
        <v>186</v>
      </c>
      <c r="E4020" s="877" t="s">
        <v>2364</v>
      </c>
      <c r="F4020" s="877" t="s">
        <v>2365</v>
      </c>
      <c r="G4020" s="959">
        <v>1</v>
      </c>
      <c r="H4020" s="878" t="s">
        <v>2162</v>
      </c>
      <c r="I4020" s="315"/>
      <c r="J4020" s="159">
        <v>0</v>
      </c>
      <c r="K4020" s="58">
        <v>0</v>
      </c>
      <c r="L4020" s="199">
        <v>0</v>
      </c>
      <c r="M4020" s="200">
        <f t="shared" si="533"/>
        <v>0</v>
      </c>
      <c r="O4020" s="77" t="b">
        <f t="shared" si="534"/>
        <v>0</v>
      </c>
      <c r="P4020" s="77" t="b">
        <f t="shared" si="535"/>
        <v>0</v>
      </c>
      <c r="Q4020" s="77" t="b">
        <f t="shared" si="536"/>
        <v>0</v>
      </c>
      <c r="R4020" s="77">
        <f t="shared" si="537"/>
        <v>0</v>
      </c>
      <c r="T4020" s="77">
        <v>4009</v>
      </c>
    </row>
    <row r="4021" spans="1:20" s="5" customFormat="1" ht="51" outlineLevel="1">
      <c r="A4021" s="879"/>
      <c r="B4021" s="874">
        <v>400</v>
      </c>
      <c r="C4021" s="875">
        <v>479</v>
      </c>
      <c r="D4021" s="876">
        <v>187</v>
      </c>
      <c r="E4021" s="877" t="s">
        <v>2366</v>
      </c>
      <c r="F4021" s="877" t="s">
        <v>2367</v>
      </c>
      <c r="G4021" s="959">
        <v>1</v>
      </c>
      <c r="H4021" s="878" t="s">
        <v>2162</v>
      </c>
      <c r="I4021" s="315"/>
      <c r="J4021" s="159">
        <v>0</v>
      </c>
      <c r="K4021" s="58">
        <v>0</v>
      </c>
      <c r="L4021" s="199">
        <v>0</v>
      </c>
      <c r="M4021" s="200">
        <f t="shared" si="533"/>
        <v>0</v>
      </c>
      <c r="O4021" s="77" t="b">
        <f t="shared" si="534"/>
        <v>0</v>
      </c>
      <c r="P4021" s="77" t="b">
        <f t="shared" si="535"/>
        <v>0</v>
      </c>
      <c r="Q4021" s="77" t="b">
        <f t="shared" si="536"/>
        <v>0</v>
      </c>
      <c r="R4021" s="77">
        <f t="shared" si="537"/>
        <v>0</v>
      </c>
      <c r="T4021" s="77">
        <v>4010</v>
      </c>
    </row>
    <row r="4022" spans="1:20" s="5" customFormat="1" ht="51" outlineLevel="1">
      <c r="A4022" s="879"/>
      <c r="B4022" s="874">
        <v>400</v>
      </c>
      <c r="C4022" s="875">
        <v>479</v>
      </c>
      <c r="D4022" s="876">
        <v>188</v>
      </c>
      <c r="E4022" s="877" t="s">
        <v>2372</v>
      </c>
      <c r="F4022" s="877" t="s">
        <v>2373</v>
      </c>
      <c r="G4022" s="959">
        <v>1</v>
      </c>
      <c r="H4022" s="878" t="s">
        <v>2162</v>
      </c>
      <c r="I4022" s="315"/>
      <c r="J4022" s="159">
        <v>0</v>
      </c>
      <c r="K4022" s="58">
        <v>0</v>
      </c>
      <c r="L4022" s="199">
        <v>0</v>
      </c>
      <c r="M4022" s="200">
        <f t="shared" si="533"/>
        <v>0</v>
      </c>
      <c r="O4022" s="77" t="b">
        <f t="shared" si="534"/>
        <v>0</v>
      </c>
      <c r="P4022" s="77" t="b">
        <f t="shared" si="535"/>
        <v>0</v>
      </c>
      <c r="Q4022" s="77" t="b">
        <f t="shared" si="536"/>
        <v>0</v>
      </c>
      <c r="R4022" s="77">
        <f t="shared" si="537"/>
        <v>0</v>
      </c>
      <c r="T4022" s="77">
        <v>4011</v>
      </c>
    </row>
    <row r="4023" spans="1:20" s="5" customFormat="1" ht="51" outlineLevel="1">
      <c r="A4023" s="879"/>
      <c r="B4023" s="874">
        <v>400</v>
      </c>
      <c r="C4023" s="875">
        <v>479</v>
      </c>
      <c r="D4023" s="876">
        <v>189</v>
      </c>
      <c r="E4023" s="877" t="s">
        <v>2691</v>
      </c>
      <c r="F4023" s="877" t="s">
        <v>2692</v>
      </c>
      <c r="G4023" s="959">
        <v>1</v>
      </c>
      <c r="H4023" s="878" t="s">
        <v>2162</v>
      </c>
      <c r="I4023" s="315"/>
      <c r="J4023" s="159">
        <v>0</v>
      </c>
      <c r="K4023" s="58">
        <v>0</v>
      </c>
      <c r="L4023" s="199">
        <v>0</v>
      </c>
      <c r="M4023" s="200">
        <f t="shared" si="533"/>
        <v>0</v>
      </c>
      <c r="O4023" s="77" t="b">
        <f t="shared" si="534"/>
        <v>0</v>
      </c>
      <c r="P4023" s="77" t="b">
        <f t="shared" si="535"/>
        <v>0</v>
      </c>
      <c r="Q4023" s="77" t="b">
        <f t="shared" si="536"/>
        <v>0</v>
      </c>
      <c r="R4023" s="77">
        <f t="shared" si="537"/>
        <v>0</v>
      </c>
      <c r="T4023" s="77">
        <v>4012</v>
      </c>
    </row>
    <row r="4024" spans="1:20" s="5" customFormat="1" ht="51" outlineLevel="1">
      <c r="A4024" s="879"/>
      <c r="B4024" s="874">
        <v>400</v>
      </c>
      <c r="C4024" s="875">
        <v>479</v>
      </c>
      <c r="D4024" s="876">
        <v>190</v>
      </c>
      <c r="E4024" s="877" t="s">
        <v>2693</v>
      </c>
      <c r="F4024" s="877" t="s">
        <v>2694</v>
      </c>
      <c r="G4024" s="959">
        <v>1</v>
      </c>
      <c r="H4024" s="878" t="s">
        <v>2162</v>
      </c>
      <c r="I4024" s="315"/>
      <c r="J4024" s="159">
        <v>0</v>
      </c>
      <c r="K4024" s="58">
        <v>0</v>
      </c>
      <c r="L4024" s="199">
        <v>0</v>
      </c>
      <c r="M4024" s="200">
        <f t="shared" si="533"/>
        <v>0</v>
      </c>
      <c r="O4024" s="77" t="b">
        <f t="shared" si="534"/>
        <v>0</v>
      </c>
      <c r="P4024" s="77" t="b">
        <f t="shared" si="535"/>
        <v>0</v>
      </c>
      <c r="Q4024" s="77" t="b">
        <f t="shared" si="536"/>
        <v>0</v>
      </c>
      <c r="R4024" s="77">
        <f t="shared" si="537"/>
        <v>0</v>
      </c>
      <c r="T4024" s="77">
        <v>4013</v>
      </c>
    </row>
    <row r="4025" spans="1:20" s="5" customFormat="1" ht="51" outlineLevel="1">
      <c r="A4025" s="879"/>
      <c r="B4025" s="874">
        <v>400</v>
      </c>
      <c r="C4025" s="875">
        <v>479</v>
      </c>
      <c r="D4025" s="876">
        <v>191</v>
      </c>
      <c r="E4025" s="877" t="s">
        <v>2380</v>
      </c>
      <c r="F4025" s="877" t="s">
        <v>2381</v>
      </c>
      <c r="G4025" s="959">
        <v>1</v>
      </c>
      <c r="H4025" s="878" t="s">
        <v>2162</v>
      </c>
      <c r="I4025" s="315"/>
      <c r="J4025" s="159">
        <v>0</v>
      </c>
      <c r="K4025" s="58">
        <v>0</v>
      </c>
      <c r="L4025" s="199">
        <v>0</v>
      </c>
      <c r="M4025" s="200">
        <f t="shared" si="533"/>
        <v>0</v>
      </c>
      <c r="O4025" s="77" t="b">
        <f t="shared" si="534"/>
        <v>0</v>
      </c>
      <c r="P4025" s="77" t="b">
        <f t="shared" si="535"/>
        <v>0</v>
      </c>
      <c r="Q4025" s="77" t="b">
        <f t="shared" si="536"/>
        <v>0</v>
      </c>
      <c r="R4025" s="77">
        <f t="shared" si="537"/>
        <v>0</v>
      </c>
      <c r="T4025" s="77">
        <v>4014</v>
      </c>
    </row>
    <row r="4026" spans="1:20" s="5" customFormat="1" ht="51" outlineLevel="1">
      <c r="A4026" s="879"/>
      <c r="B4026" s="874">
        <v>400</v>
      </c>
      <c r="C4026" s="875">
        <v>479</v>
      </c>
      <c r="D4026" s="876">
        <v>192</v>
      </c>
      <c r="E4026" s="877" t="s">
        <v>2390</v>
      </c>
      <c r="F4026" s="877" t="s">
        <v>2391</v>
      </c>
      <c r="G4026" s="959">
        <v>1</v>
      </c>
      <c r="H4026" s="878" t="s">
        <v>2162</v>
      </c>
      <c r="I4026" s="315"/>
      <c r="J4026" s="159">
        <v>0</v>
      </c>
      <c r="K4026" s="58">
        <v>0</v>
      </c>
      <c r="L4026" s="199">
        <v>0</v>
      </c>
      <c r="M4026" s="200">
        <f t="shared" si="533"/>
        <v>0</v>
      </c>
      <c r="O4026" s="77" t="b">
        <f t="shared" si="534"/>
        <v>0</v>
      </c>
      <c r="P4026" s="77" t="b">
        <f t="shared" si="535"/>
        <v>0</v>
      </c>
      <c r="Q4026" s="77" t="b">
        <f t="shared" si="536"/>
        <v>0</v>
      </c>
      <c r="R4026" s="77">
        <f t="shared" si="537"/>
        <v>0</v>
      </c>
      <c r="T4026" s="77">
        <v>4015</v>
      </c>
    </row>
    <row r="4027" spans="1:20" s="5" customFormat="1" ht="51" outlineLevel="1">
      <c r="A4027" s="879"/>
      <c r="B4027" s="874">
        <v>400</v>
      </c>
      <c r="C4027" s="875">
        <v>479</v>
      </c>
      <c r="D4027" s="876">
        <v>193</v>
      </c>
      <c r="E4027" s="877" t="s">
        <v>2695</v>
      </c>
      <c r="F4027" s="877" t="s">
        <v>2696</v>
      </c>
      <c r="G4027" s="959">
        <v>1</v>
      </c>
      <c r="H4027" s="878" t="s">
        <v>2162</v>
      </c>
      <c r="I4027" s="315"/>
      <c r="J4027" s="159">
        <v>0</v>
      </c>
      <c r="K4027" s="58">
        <v>0</v>
      </c>
      <c r="L4027" s="199">
        <v>0</v>
      </c>
      <c r="M4027" s="200">
        <f t="shared" ref="M4027:M4090" si="538">L4027*(G4027+I4027)</f>
        <v>0</v>
      </c>
      <c r="O4027" s="77" t="b">
        <f t="shared" si="534"/>
        <v>0</v>
      </c>
      <c r="P4027" s="77" t="b">
        <f t="shared" si="535"/>
        <v>0</v>
      </c>
      <c r="Q4027" s="77" t="b">
        <f t="shared" si="536"/>
        <v>0</v>
      </c>
      <c r="R4027" s="77">
        <f t="shared" si="537"/>
        <v>0</v>
      </c>
      <c r="T4027" s="77">
        <v>4016</v>
      </c>
    </row>
    <row r="4028" spans="1:20" s="5" customFormat="1" ht="51" outlineLevel="1">
      <c r="A4028" s="879"/>
      <c r="B4028" s="874">
        <v>400</v>
      </c>
      <c r="C4028" s="875">
        <v>479</v>
      </c>
      <c r="D4028" s="876">
        <v>194</v>
      </c>
      <c r="E4028" s="877" t="s">
        <v>2697</v>
      </c>
      <c r="F4028" s="877" t="s">
        <v>2698</v>
      </c>
      <c r="G4028" s="959">
        <v>1</v>
      </c>
      <c r="H4028" s="878" t="s">
        <v>2162</v>
      </c>
      <c r="I4028" s="315"/>
      <c r="J4028" s="159">
        <v>0</v>
      </c>
      <c r="K4028" s="58">
        <v>0</v>
      </c>
      <c r="L4028" s="199">
        <v>0</v>
      </c>
      <c r="M4028" s="200">
        <f t="shared" si="538"/>
        <v>0</v>
      </c>
      <c r="O4028" s="77" t="b">
        <f t="shared" si="534"/>
        <v>0</v>
      </c>
      <c r="P4028" s="77" t="b">
        <f t="shared" si="535"/>
        <v>0</v>
      </c>
      <c r="Q4028" s="77" t="b">
        <f t="shared" si="536"/>
        <v>0</v>
      </c>
      <c r="R4028" s="77">
        <f t="shared" si="537"/>
        <v>0</v>
      </c>
      <c r="T4028" s="77">
        <v>4017</v>
      </c>
    </row>
    <row r="4029" spans="1:20" s="5" customFormat="1" ht="51" outlineLevel="1">
      <c r="A4029" s="879"/>
      <c r="B4029" s="874">
        <v>400</v>
      </c>
      <c r="C4029" s="875">
        <v>479</v>
      </c>
      <c r="D4029" s="876">
        <v>195</v>
      </c>
      <c r="E4029" s="877" t="s">
        <v>2699</v>
      </c>
      <c r="F4029" s="877" t="s">
        <v>2700</v>
      </c>
      <c r="G4029" s="959">
        <v>1</v>
      </c>
      <c r="H4029" s="878" t="s">
        <v>2162</v>
      </c>
      <c r="I4029" s="315"/>
      <c r="J4029" s="159">
        <v>0</v>
      </c>
      <c r="K4029" s="58">
        <v>0</v>
      </c>
      <c r="L4029" s="199">
        <v>0</v>
      </c>
      <c r="M4029" s="200">
        <f t="shared" si="538"/>
        <v>0</v>
      </c>
      <c r="O4029" s="77" t="b">
        <f t="shared" si="534"/>
        <v>0</v>
      </c>
      <c r="P4029" s="77" t="b">
        <f t="shared" si="535"/>
        <v>0</v>
      </c>
      <c r="Q4029" s="77" t="b">
        <f t="shared" si="536"/>
        <v>0</v>
      </c>
      <c r="R4029" s="77">
        <f t="shared" si="537"/>
        <v>0</v>
      </c>
      <c r="T4029" s="77">
        <v>4018</v>
      </c>
    </row>
    <row r="4030" spans="1:20" s="5" customFormat="1" ht="51" outlineLevel="1">
      <c r="A4030" s="879"/>
      <c r="B4030" s="874">
        <v>400</v>
      </c>
      <c r="C4030" s="875">
        <v>479</v>
      </c>
      <c r="D4030" s="876">
        <v>196</v>
      </c>
      <c r="E4030" s="877" t="s">
        <v>2701</v>
      </c>
      <c r="F4030" s="877" t="s">
        <v>2702</v>
      </c>
      <c r="G4030" s="959">
        <v>2</v>
      </c>
      <c r="H4030" s="878" t="s">
        <v>2162</v>
      </c>
      <c r="I4030" s="315"/>
      <c r="J4030" s="159">
        <v>0</v>
      </c>
      <c r="K4030" s="58">
        <v>0</v>
      </c>
      <c r="L4030" s="199">
        <v>0</v>
      </c>
      <c r="M4030" s="200">
        <f t="shared" si="538"/>
        <v>0</v>
      </c>
      <c r="O4030" s="77" t="b">
        <f t="shared" si="534"/>
        <v>0</v>
      </c>
      <c r="P4030" s="77" t="b">
        <f t="shared" si="535"/>
        <v>0</v>
      </c>
      <c r="Q4030" s="77" t="b">
        <f t="shared" si="536"/>
        <v>0</v>
      </c>
      <c r="R4030" s="77">
        <f t="shared" si="537"/>
        <v>0</v>
      </c>
      <c r="T4030" s="77">
        <v>4019</v>
      </c>
    </row>
    <row r="4031" spans="1:20" s="5" customFormat="1" ht="51" outlineLevel="1">
      <c r="A4031" s="879"/>
      <c r="B4031" s="874">
        <v>400</v>
      </c>
      <c r="C4031" s="875">
        <v>479</v>
      </c>
      <c r="D4031" s="876">
        <v>197</v>
      </c>
      <c r="E4031" s="877" t="s">
        <v>2703</v>
      </c>
      <c r="F4031" s="877" t="s">
        <v>2704</v>
      </c>
      <c r="G4031" s="959">
        <v>1</v>
      </c>
      <c r="H4031" s="878" t="s">
        <v>2162</v>
      </c>
      <c r="I4031" s="315"/>
      <c r="J4031" s="159">
        <v>0</v>
      </c>
      <c r="K4031" s="58">
        <v>0</v>
      </c>
      <c r="L4031" s="199">
        <v>0</v>
      </c>
      <c r="M4031" s="200">
        <f t="shared" si="538"/>
        <v>0</v>
      </c>
      <c r="O4031" s="77" t="b">
        <f t="shared" si="534"/>
        <v>0</v>
      </c>
      <c r="P4031" s="77" t="b">
        <f t="shared" si="535"/>
        <v>0</v>
      </c>
      <c r="Q4031" s="77" t="b">
        <f t="shared" si="536"/>
        <v>0</v>
      </c>
      <c r="R4031" s="77">
        <f t="shared" si="537"/>
        <v>0</v>
      </c>
      <c r="T4031" s="77">
        <v>4020</v>
      </c>
    </row>
    <row r="4032" spans="1:20" s="5" customFormat="1" ht="51" outlineLevel="1">
      <c r="A4032" s="879"/>
      <c r="B4032" s="874">
        <v>400</v>
      </c>
      <c r="C4032" s="875">
        <v>479</v>
      </c>
      <c r="D4032" s="876">
        <v>198</v>
      </c>
      <c r="E4032" s="877" t="s">
        <v>2705</v>
      </c>
      <c r="F4032" s="877" t="s">
        <v>2706</v>
      </c>
      <c r="G4032" s="959">
        <v>2</v>
      </c>
      <c r="H4032" s="878" t="s">
        <v>2162</v>
      </c>
      <c r="I4032" s="315"/>
      <c r="J4032" s="159">
        <v>0</v>
      </c>
      <c r="K4032" s="58">
        <v>0</v>
      </c>
      <c r="L4032" s="199">
        <v>0</v>
      </c>
      <c r="M4032" s="200">
        <f t="shared" si="538"/>
        <v>0</v>
      </c>
      <c r="O4032" s="77" t="b">
        <f t="shared" si="534"/>
        <v>0</v>
      </c>
      <c r="P4032" s="77" t="b">
        <f t="shared" si="535"/>
        <v>0</v>
      </c>
      <c r="Q4032" s="77" t="b">
        <f t="shared" si="536"/>
        <v>0</v>
      </c>
      <c r="R4032" s="77">
        <f t="shared" si="537"/>
        <v>0</v>
      </c>
      <c r="T4032" s="77">
        <v>4021</v>
      </c>
    </row>
    <row r="4033" spans="1:20" s="5" customFormat="1" ht="51" outlineLevel="1">
      <c r="A4033" s="879"/>
      <c r="B4033" s="874">
        <v>400</v>
      </c>
      <c r="C4033" s="875">
        <v>479</v>
      </c>
      <c r="D4033" s="876">
        <v>199</v>
      </c>
      <c r="E4033" s="877" t="s">
        <v>2707</v>
      </c>
      <c r="F4033" s="877" t="s">
        <v>2708</v>
      </c>
      <c r="G4033" s="959">
        <v>1</v>
      </c>
      <c r="H4033" s="878" t="s">
        <v>2162</v>
      </c>
      <c r="I4033" s="315"/>
      <c r="J4033" s="159">
        <v>0</v>
      </c>
      <c r="K4033" s="58">
        <v>0</v>
      </c>
      <c r="L4033" s="199">
        <v>0</v>
      </c>
      <c r="M4033" s="200">
        <f t="shared" si="538"/>
        <v>0</v>
      </c>
      <c r="O4033" s="77" t="b">
        <f t="shared" si="534"/>
        <v>0</v>
      </c>
      <c r="P4033" s="77" t="b">
        <f t="shared" si="535"/>
        <v>0</v>
      </c>
      <c r="Q4033" s="77" t="b">
        <f t="shared" si="536"/>
        <v>0</v>
      </c>
      <c r="R4033" s="77">
        <f t="shared" si="537"/>
        <v>0</v>
      </c>
      <c r="T4033" s="77">
        <v>4022</v>
      </c>
    </row>
    <row r="4034" spans="1:20" s="5" customFormat="1" ht="38.25" outlineLevel="1">
      <c r="A4034" s="879"/>
      <c r="B4034" s="874">
        <v>400</v>
      </c>
      <c r="C4034" s="875">
        <v>479</v>
      </c>
      <c r="D4034" s="876">
        <v>200</v>
      </c>
      <c r="E4034" s="877" t="s">
        <v>2709</v>
      </c>
      <c r="F4034" s="877" t="s">
        <v>2710</v>
      </c>
      <c r="G4034" s="959">
        <v>1</v>
      </c>
      <c r="H4034" s="878" t="s">
        <v>2162</v>
      </c>
      <c r="I4034" s="315"/>
      <c r="J4034" s="159">
        <v>0</v>
      </c>
      <c r="K4034" s="58">
        <v>0</v>
      </c>
      <c r="L4034" s="199">
        <v>0</v>
      </c>
      <c r="M4034" s="200">
        <f t="shared" si="538"/>
        <v>0</v>
      </c>
      <c r="O4034" s="77" t="b">
        <f t="shared" si="534"/>
        <v>0</v>
      </c>
      <c r="P4034" s="77" t="b">
        <f t="shared" si="535"/>
        <v>0</v>
      </c>
      <c r="Q4034" s="77" t="b">
        <f t="shared" si="536"/>
        <v>0</v>
      </c>
      <c r="R4034" s="77">
        <f t="shared" si="537"/>
        <v>0</v>
      </c>
      <c r="T4034" s="77">
        <v>4023</v>
      </c>
    </row>
    <row r="4035" spans="1:20" s="5" customFormat="1" ht="38.25" outlineLevel="1">
      <c r="A4035" s="879"/>
      <c r="B4035" s="874">
        <v>400</v>
      </c>
      <c r="C4035" s="875">
        <v>479</v>
      </c>
      <c r="D4035" s="876">
        <v>201</v>
      </c>
      <c r="E4035" s="877" t="s">
        <v>2711</v>
      </c>
      <c r="F4035" s="877" t="s">
        <v>2712</v>
      </c>
      <c r="G4035" s="959">
        <v>1</v>
      </c>
      <c r="H4035" s="878" t="s">
        <v>2162</v>
      </c>
      <c r="I4035" s="315"/>
      <c r="J4035" s="159">
        <v>0</v>
      </c>
      <c r="K4035" s="58">
        <v>0</v>
      </c>
      <c r="L4035" s="199">
        <v>0</v>
      </c>
      <c r="M4035" s="200">
        <f t="shared" si="538"/>
        <v>0</v>
      </c>
      <c r="O4035" s="77" t="b">
        <f t="shared" si="534"/>
        <v>0</v>
      </c>
      <c r="P4035" s="77" t="b">
        <f t="shared" si="535"/>
        <v>0</v>
      </c>
      <c r="Q4035" s="77" t="b">
        <f t="shared" si="536"/>
        <v>0</v>
      </c>
      <c r="R4035" s="77">
        <f t="shared" si="537"/>
        <v>0</v>
      </c>
      <c r="T4035" s="77">
        <v>4024</v>
      </c>
    </row>
    <row r="4036" spans="1:20" s="5" customFormat="1" ht="38.25" outlineLevel="1">
      <c r="A4036" s="879"/>
      <c r="B4036" s="874">
        <v>400</v>
      </c>
      <c r="C4036" s="875">
        <v>479</v>
      </c>
      <c r="D4036" s="876">
        <v>202</v>
      </c>
      <c r="E4036" s="877" t="s">
        <v>2713</v>
      </c>
      <c r="F4036" s="877" t="s">
        <v>2714</v>
      </c>
      <c r="G4036" s="959">
        <v>1</v>
      </c>
      <c r="H4036" s="878" t="s">
        <v>2162</v>
      </c>
      <c r="I4036" s="315"/>
      <c r="J4036" s="159">
        <v>0</v>
      </c>
      <c r="K4036" s="58">
        <v>0</v>
      </c>
      <c r="L4036" s="199">
        <v>0</v>
      </c>
      <c r="M4036" s="200">
        <f t="shared" si="538"/>
        <v>0</v>
      </c>
      <c r="O4036" s="77" t="b">
        <f t="shared" si="534"/>
        <v>0</v>
      </c>
      <c r="P4036" s="77" t="b">
        <f t="shared" si="535"/>
        <v>0</v>
      </c>
      <c r="Q4036" s="77" t="b">
        <f t="shared" si="536"/>
        <v>0</v>
      </c>
      <c r="R4036" s="77">
        <f t="shared" si="537"/>
        <v>0</v>
      </c>
      <c r="T4036" s="77">
        <v>4025</v>
      </c>
    </row>
    <row r="4037" spans="1:20" s="5" customFormat="1" ht="51" outlineLevel="1">
      <c r="A4037" s="879"/>
      <c r="B4037" s="874">
        <v>400</v>
      </c>
      <c r="C4037" s="875">
        <v>479</v>
      </c>
      <c r="D4037" s="876">
        <v>203</v>
      </c>
      <c r="E4037" s="877" t="s">
        <v>2396</v>
      </c>
      <c r="F4037" s="877" t="s">
        <v>2397</v>
      </c>
      <c r="G4037" s="959">
        <v>55</v>
      </c>
      <c r="H4037" s="878" t="s">
        <v>2162</v>
      </c>
      <c r="I4037" s="315"/>
      <c r="J4037" s="159">
        <v>0</v>
      </c>
      <c r="K4037" s="58">
        <v>0</v>
      </c>
      <c r="L4037" s="199">
        <v>0</v>
      </c>
      <c r="M4037" s="200">
        <f t="shared" si="538"/>
        <v>0</v>
      </c>
      <c r="O4037" s="77" t="b">
        <f t="shared" si="534"/>
        <v>0</v>
      </c>
      <c r="P4037" s="77" t="b">
        <f t="shared" si="535"/>
        <v>0</v>
      </c>
      <c r="Q4037" s="77" t="b">
        <f t="shared" si="536"/>
        <v>0</v>
      </c>
      <c r="R4037" s="77">
        <f t="shared" si="537"/>
        <v>0</v>
      </c>
      <c r="T4037" s="77">
        <v>4026</v>
      </c>
    </row>
    <row r="4038" spans="1:20" s="5" customFormat="1" ht="51" outlineLevel="1">
      <c r="A4038" s="879"/>
      <c r="B4038" s="874">
        <v>400</v>
      </c>
      <c r="C4038" s="875">
        <v>479</v>
      </c>
      <c r="D4038" s="876">
        <v>204</v>
      </c>
      <c r="E4038" s="877" t="s">
        <v>2715</v>
      </c>
      <c r="F4038" s="877" t="s">
        <v>2716</v>
      </c>
      <c r="G4038" s="959">
        <v>29</v>
      </c>
      <c r="H4038" s="878" t="s">
        <v>2162</v>
      </c>
      <c r="I4038" s="315"/>
      <c r="J4038" s="159">
        <v>0</v>
      </c>
      <c r="K4038" s="58">
        <v>0</v>
      </c>
      <c r="L4038" s="199">
        <v>0</v>
      </c>
      <c r="M4038" s="200">
        <f t="shared" si="538"/>
        <v>0</v>
      </c>
      <c r="O4038" s="77" t="b">
        <f t="shared" si="534"/>
        <v>0</v>
      </c>
      <c r="P4038" s="77" t="b">
        <f t="shared" si="535"/>
        <v>0</v>
      </c>
      <c r="Q4038" s="77" t="b">
        <f t="shared" si="536"/>
        <v>0</v>
      </c>
      <c r="R4038" s="77">
        <f t="shared" si="537"/>
        <v>0</v>
      </c>
      <c r="T4038" s="77">
        <v>4027</v>
      </c>
    </row>
    <row r="4039" spans="1:20" s="5" customFormat="1" ht="51" outlineLevel="1">
      <c r="A4039" s="879"/>
      <c r="B4039" s="874">
        <v>400</v>
      </c>
      <c r="C4039" s="875">
        <v>479</v>
      </c>
      <c r="D4039" s="876">
        <v>205</v>
      </c>
      <c r="E4039" s="877" t="s">
        <v>2398</v>
      </c>
      <c r="F4039" s="877" t="s">
        <v>2399</v>
      </c>
      <c r="G4039" s="959">
        <v>22</v>
      </c>
      <c r="H4039" s="878" t="s">
        <v>2162</v>
      </c>
      <c r="I4039" s="315"/>
      <c r="J4039" s="159">
        <v>0</v>
      </c>
      <c r="K4039" s="58">
        <v>0</v>
      </c>
      <c r="L4039" s="199">
        <v>0</v>
      </c>
      <c r="M4039" s="200">
        <f t="shared" si="538"/>
        <v>0</v>
      </c>
      <c r="O4039" s="77" t="b">
        <f t="shared" si="534"/>
        <v>0</v>
      </c>
      <c r="P4039" s="77" t="b">
        <f t="shared" si="535"/>
        <v>0</v>
      </c>
      <c r="Q4039" s="77" t="b">
        <f t="shared" si="536"/>
        <v>0</v>
      </c>
      <c r="R4039" s="77">
        <f t="shared" si="537"/>
        <v>0</v>
      </c>
      <c r="T4039" s="77">
        <v>4028</v>
      </c>
    </row>
    <row r="4040" spans="1:20" s="5" customFormat="1" ht="51" outlineLevel="1">
      <c r="A4040" s="879"/>
      <c r="B4040" s="874">
        <v>400</v>
      </c>
      <c r="C4040" s="875">
        <v>479</v>
      </c>
      <c r="D4040" s="876">
        <v>206</v>
      </c>
      <c r="E4040" s="877" t="s">
        <v>2400</v>
      </c>
      <c r="F4040" s="877" t="s">
        <v>2401</v>
      </c>
      <c r="G4040" s="959">
        <v>1</v>
      </c>
      <c r="H4040" s="878" t="s">
        <v>2162</v>
      </c>
      <c r="I4040" s="315"/>
      <c r="J4040" s="159">
        <v>0</v>
      </c>
      <c r="K4040" s="58">
        <v>0</v>
      </c>
      <c r="L4040" s="199">
        <v>0</v>
      </c>
      <c r="M4040" s="200">
        <f t="shared" si="538"/>
        <v>0</v>
      </c>
      <c r="O4040" s="77" t="b">
        <f t="shared" si="534"/>
        <v>0</v>
      </c>
      <c r="P4040" s="77" t="b">
        <f t="shared" si="535"/>
        <v>0</v>
      </c>
      <c r="Q4040" s="77" t="b">
        <f t="shared" si="536"/>
        <v>0</v>
      </c>
      <c r="R4040" s="77">
        <f t="shared" si="537"/>
        <v>0</v>
      </c>
      <c r="T4040" s="77">
        <v>4029</v>
      </c>
    </row>
    <row r="4041" spans="1:20" s="5" customFormat="1" ht="45" outlineLevel="1">
      <c r="A4041" s="879" t="s">
        <v>5251</v>
      </c>
      <c r="B4041" s="874">
        <v>400</v>
      </c>
      <c r="C4041" s="875">
        <v>479</v>
      </c>
      <c r="D4041" s="876">
        <v>207</v>
      </c>
      <c r="E4041" s="880" t="s">
        <v>2402</v>
      </c>
      <c r="F4041" s="880" t="s">
        <v>2403</v>
      </c>
      <c r="G4041" s="959">
        <v>15</v>
      </c>
      <c r="H4041" s="878" t="s">
        <v>2162</v>
      </c>
      <c r="I4041" s="315"/>
      <c r="J4041" s="159">
        <v>0</v>
      </c>
      <c r="K4041" s="58">
        <v>0</v>
      </c>
      <c r="L4041" s="199">
        <v>0</v>
      </c>
      <c r="M4041" s="200">
        <f t="shared" si="538"/>
        <v>0</v>
      </c>
      <c r="O4041" s="77" t="b">
        <f t="shared" si="534"/>
        <v>0</v>
      </c>
      <c r="P4041" s="77" t="b">
        <f t="shared" si="535"/>
        <v>0</v>
      </c>
      <c r="Q4041" s="77" t="b">
        <f t="shared" si="536"/>
        <v>0</v>
      </c>
      <c r="R4041" s="77">
        <f t="shared" si="537"/>
        <v>0</v>
      </c>
      <c r="T4041" s="77">
        <v>4030</v>
      </c>
    </row>
    <row r="4042" spans="1:20" s="5" customFormat="1" ht="22.5" outlineLevel="1">
      <c r="A4042" s="879" t="s">
        <v>5251</v>
      </c>
      <c r="B4042" s="874">
        <v>400</v>
      </c>
      <c r="C4042" s="875">
        <v>479</v>
      </c>
      <c r="D4042" s="876">
        <v>208</v>
      </c>
      <c r="E4042" s="880" t="s">
        <v>2404</v>
      </c>
      <c r="F4042" s="880" t="s">
        <v>2405</v>
      </c>
      <c r="G4042" s="959">
        <v>175</v>
      </c>
      <c r="H4042" s="878" t="s">
        <v>286</v>
      </c>
      <c r="I4042" s="315"/>
      <c r="J4042" s="159">
        <v>0</v>
      </c>
      <c r="K4042" s="58">
        <v>0</v>
      </c>
      <c r="L4042" s="199">
        <v>0</v>
      </c>
      <c r="M4042" s="200">
        <f t="shared" si="538"/>
        <v>0</v>
      </c>
      <c r="O4042" s="77" t="b">
        <f t="shared" si="534"/>
        <v>0</v>
      </c>
      <c r="P4042" s="77" t="b">
        <f t="shared" si="535"/>
        <v>0</v>
      </c>
      <c r="Q4042" s="77" t="b">
        <f t="shared" si="536"/>
        <v>0</v>
      </c>
      <c r="R4042" s="77">
        <f t="shared" si="537"/>
        <v>0</v>
      </c>
      <c r="T4042" s="77">
        <v>4031</v>
      </c>
    </row>
    <row r="4043" spans="1:20" s="5" customFormat="1" ht="22.5" outlineLevel="1">
      <c r="A4043" s="879" t="s">
        <v>5251</v>
      </c>
      <c r="B4043" s="874">
        <v>400</v>
      </c>
      <c r="C4043" s="875">
        <v>479</v>
      </c>
      <c r="D4043" s="876">
        <v>209</v>
      </c>
      <c r="E4043" s="880" t="s">
        <v>2406</v>
      </c>
      <c r="F4043" s="880" t="s">
        <v>2407</v>
      </c>
      <c r="G4043" s="959">
        <v>430</v>
      </c>
      <c r="H4043" s="878" t="s">
        <v>286</v>
      </c>
      <c r="I4043" s="315"/>
      <c r="J4043" s="159">
        <v>0</v>
      </c>
      <c r="K4043" s="58">
        <v>0</v>
      </c>
      <c r="L4043" s="199">
        <v>0</v>
      </c>
      <c r="M4043" s="200">
        <f t="shared" si="538"/>
        <v>0</v>
      </c>
      <c r="O4043" s="77" t="b">
        <f t="shared" si="534"/>
        <v>0</v>
      </c>
      <c r="P4043" s="77" t="b">
        <f t="shared" si="535"/>
        <v>0</v>
      </c>
      <c r="Q4043" s="77" t="b">
        <f t="shared" si="536"/>
        <v>0</v>
      </c>
      <c r="R4043" s="77">
        <f t="shared" si="537"/>
        <v>0</v>
      </c>
      <c r="T4043" s="77">
        <v>4032</v>
      </c>
    </row>
    <row r="4044" spans="1:20" s="5" customFormat="1" ht="22.5" outlineLevel="1">
      <c r="A4044" s="879" t="s">
        <v>5251</v>
      </c>
      <c r="B4044" s="874">
        <v>400</v>
      </c>
      <c r="C4044" s="875">
        <v>479</v>
      </c>
      <c r="D4044" s="876">
        <v>210</v>
      </c>
      <c r="E4044" s="880" t="s">
        <v>2408</v>
      </c>
      <c r="F4044" s="880" t="s">
        <v>2409</v>
      </c>
      <c r="G4044" s="959">
        <v>774</v>
      </c>
      <c r="H4044" s="878" t="s">
        <v>286</v>
      </c>
      <c r="I4044" s="315"/>
      <c r="J4044" s="159">
        <v>0</v>
      </c>
      <c r="K4044" s="58">
        <v>0</v>
      </c>
      <c r="L4044" s="199">
        <v>0</v>
      </c>
      <c r="M4044" s="200">
        <f t="shared" si="538"/>
        <v>0</v>
      </c>
      <c r="O4044" s="77" t="b">
        <f t="shared" si="534"/>
        <v>0</v>
      </c>
      <c r="P4044" s="77" t="b">
        <f t="shared" si="535"/>
        <v>0</v>
      </c>
      <c r="Q4044" s="77" t="b">
        <f t="shared" si="536"/>
        <v>0</v>
      </c>
      <c r="R4044" s="77">
        <f t="shared" si="537"/>
        <v>0</v>
      </c>
      <c r="T4044" s="77">
        <v>4033</v>
      </c>
    </row>
    <row r="4045" spans="1:20" s="5" customFormat="1" ht="22.5" outlineLevel="1">
      <c r="A4045" s="879" t="s">
        <v>5251</v>
      </c>
      <c r="B4045" s="874">
        <v>400</v>
      </c>
      <c r="C4045" s="875">
        <v>479</v>
      </c>
      <c r="D4045" s="876">
        <v>211</v>
      </c>
      <c r="E4045" s="880" t="s">
        <v>5503</v>
      </c>
      <c r="F4045" s="880" t="s">
        <v>5504</v>
      </c>
      <c r="G4045" s="959">
        <v>552</v>
      </c>
      <c r="H4045" s="878" t="s">
        <v>286</v>
      </c>
      <c r="I4045" s="315"/>
      <c r="J4045" s="159">
        <v>0</v>
      </c>
      <c r="K4045" s="58">
        <v>0</v>
      </c>
      <c r="L4045" s="199">
        <v>0</v>
      </c>
      <c r="M4045" s="200">
        <f t="shared" si="538"/>
        <v>0</v>
      </c>
      <c r="O4045" s="77" t="b">
        <f t="shared" si="534"/>
        <v>0</v>
      </c>
      <c r="P4045" s="77" t="b">
        <f t="shared" si="535"/>
        <v>0</v>
      </c>
      <c r="Q4045" s="77" t="b">
        <f t="shared" si="536"/>
        <v>0</v>
      </c>
      <c r="R4045" s="77">
        <f t="shared" si="537"/>
        <v>0</v>
      </c>
      <c r="T4045" s="77">
        <v>4034</v>
      </c>
    </row>
    <row r="4046" spans="1:20" s="5" customFormat="1" ht="25.5" outlineLevel="1">
      <c r="A4046" s="879"/>
      <c r="B4046" s="874">
        <v>400</v>
      </c>
      <c r="C4046" s="875">
        <v>479</v>
      </c>
      <c r="D4046" s="876">
        <v>212</v>
      </c>
      <c r="E4046" s="877" t="s">
        <v>2410</v>
      </c>
      <c r="F4046" s="877" t="s">
        <v>2411</v>
      </c>
      <c r="G4046" s="959">
        <v>60</v>
      </c>
      <c r="H4046" s="878" t="s">
        <v>13</v>
      </c>
      <c r="I4046" s="315"/>
      <c r="J4046" s="159">
        <v>0</v>
      </c>
      <c r="K4046" s="58">
        <v>0</v>
      </c>
      <c r="L4046" s="199">
        <v>0</v>
      </c>
      <c r="M4046" s="200">
        <f t="shared" si="538"/>
        <v>0</v>
      </c>
      <c r="O4046" s="77" t="b">
        <f t="shared" si="534"/>
        <v>0</v>
      </c>
      <c r="P4046" s="77" t="b">
        <f t="shared" si="535"/>
        <v>0</v>
      </c>
      <c r="Q4046" s="77" t="b">
        <f t="shared" si="536"/>
        <v>0</v>
      </c>
      <c r="R4046" s="77">
        <f t="shared" si="537"/>
        <v>0</v>
      </c>
      <c r="T4046" s="77">
        <v>4035</v>
      </c>
    </row>
    <row r="4047" spans="1:20" s="5" customFormat="1" ht="22.5" outlineLevel="1">
      <c r="A4047" s="879" t="s">
        <v>5251</v>
      </c>
      <c r="B4047" s="874">
        <v>400</v>
      </c>
      <c r="C4047" s="875">
        <v>479</v>
      </c>
      <c r="D4047" s="876">
        <v>213</v>
      </c>
      <c r="E4047" s="880" t="s">
        <v>2412</v>
      </c>
      <c r="F4047" s="880" t="s">
        <v>2413</v>
      </c>
      <c r="G4047" s="959">
        <v>151</v>
      </c>
      <c r="H4047" s="878" t="s">
        <v>13</v>
      </c>
      <c r="I4047" s="315"/>
      <c r="J4047" s="159">
        <v>0</v>
      </c>
      <c r="K4047" s="58">
        <v>0</v>
      </c>
      <c r="L4047" s="199">
        <v>0</v>
      </c>
      <c r="M4047" s="200">
        <f t="shared" si="538"/>
        <v>0</v>
      </c>
      <c r="O4047" s="77" t="b">
        <f t="shared" si="534"/>
        <v>0</v>
      </c>
      <c r="P4047" s="77" t="b">
        <f t="shared" si="535"/>
        <v>0</v>
      </c>
      <c r="Q4047" s="77" t="b">
        <f t="shared" si="536"/>
        <v>0</v>
      </c>
      <c r="R4047" s="77">
        <f t="shared" si="537"/>
        <v>0</v>
      </c>
      <c r="T4047" s="77">
        <v>4036</v>
      </c>
    </row>
    <row r="4048" spans="1:20" s="5" customFormat="1" ht="22.5" outlineLevel="1">
      <c r="A4048" s="879" t="s">
        <v>5251</v>
      </c>
      <c r="B4048" s="874">
        <v>400</v>
      </c>
      <c r="C4048" s="875">
        <v>479</v>
      </c>
      <c r="D4048" s="876">
        <v>214</v>
      </c>
      <c r="E4048" s="880" t="s">
        <v>2414</v>
      </c>
      <c r="F4048" s="880" t="s">
        <v>2415</v>
      </c>
      <c r="G4048" s="959">
        <v>94</v>
      </c>
      <c r="H4048" s="878" t="s">
        <v>13</v>
      </c>
      <c r="I4048" s="315"/>
      <c r="J4048" s="159">
        <v>0</v>
      </c>
      <c r="K4048" s="58">
        <v>0</v>
      </c>
      <c r="L4048" s="199">
        <v>0</v>
      </c>
      <c r="M4048" s="200">
        <f t="shared" si="538"/>
        <v>0</v>
      </c>
      <c r="O4048" s="77" t="b">
        <f t="shared" si="534"/>
        <v>0</v>
      </c>
      <c r="P4048" s="77" t="b">
        <f t="shared" si="535"/>
        <v>0</v>
      </c>
      <c r="Q4048" s="77" t="b">
        <f t="shared" si="536"/>
        <v>0</v>
      </c>
      <c r="R4048" s="77">
        <f t="shared" si="537"/>
        <v>0</v>
      </c>
      <c r="T4048" s="77">
        <v>4037</v>
      </c>
    </row>
    <row r="4049" spans="1:20" s="5" customFormat="1" ht="25.5" outlineLevel="1">
      <c r="A4049" s="879"/>
      <c r="B4049" s="874">
        <v>400</v>
      </c>
      <c r="C4049" s="875">
        <v>479</v>
      </c>
      <c r="D4049" s="876">
        <v>215</v>
      </c>
      <c r="E4049" s="877" t="s">
        <v>2416</v>
      </c>
      <c r="F4049" s="877" t="s">
        <v>2417</v>
      </c>
      <c r="G4049" s="959">
        <v>28</v>
      </c>
      <c r="H4049" s="878" t="s">
        <v>13</v>
      </c>
      <c r="I4049" s="315"/>
      <c r="J4049" s="159">
        <v>0</v>
      </c>
      <c r="K4049" s="58">
        <v>0</v>
      </c>
      <c r="L4049" s="199">
        <v>0</v>
      </c>
      <c r="M4049" s="200">
        <f t="shared" si="538"/>
        <v>0</v>
      </c>
      <c r="O4049" s="77" t="b">
        <f t="shared" si="534"/>
        <v>0</v>
      </c>
      <c r="P4049" s="77" t="b">
        <f t="shared" si="535"/>
        <v>0</v>
      </c>
      <c r="Q4049" s="77" t="b">
        <f t="shared" si="536"/>
        <v>0</v>
      </c>
      <c r="R4049" s="77">
        <f t="shared" si="537"/>
        <v>0</v>
      </c>
      <c r="T4049" s="77">
        <v>4038</v>
      </c>
    </row>
    <row r="4050" spans="1:20" s="5" customFormat="1" ht="25.5" outlineLevel="1">
      <c r="A4050" s="879"/>
      <c r="B4050" s="874">
        <v>400</v>
      </c>
      <c r="C4050" s="875">
        <v>479</v>
      </c>
      <c r="D4050" s="876">
        <v>216</v>
      </c>
      <c r="E4050" s="877" t="s">
        <v>2717</v>
      </c>
      <c r="F4050" s="877" t="s">
        <v>2718</v>
      </c>
      <c r="G4050" s="959">
        <v>2</v>
      </c>
      <c r="H4050" s="878" t="s">
        <v>13</v>
      </c>
      <c r="I4050" s="315"/>
      <c r="J4050" s="159">
        <v>0</v>
      </c>
      <c r="K4050" s="58">
        <v>0</v>
      </c>
      <c r="L4050" s="199">
        <v>0</v>
      </c>
      <c r="M4050" s="200">
        <f t="shared" si="538"/>
        <v>0</v>
      </c>
      <c r="O4050" s="77" t="b">
        <f t="shared" si="534"/>
        <v>0</v>
      </c>
      <c r="P4050" s="77" t="b">
        <f t="shared" si="535"/>
        <v>0</v>
      </c>
      <c r="Q4050" s="77" t="b">
        <f t="shared" si="536"/>
        <v>0</v>
      </c>
      <c r="R4050" s="77">
        <f t="shared" si="537"/>
        <v>0</v>
      </c>
      <c r="T4050" s="77">
        <v>4039</v>
      </c>
    </row>
    <row r="4051" spans="1:20" s="5" customFormat="1" ht="25.5" outlineLevel="1">
      <c r="A4051" s="879"/>
      <c r="B4051" s="874">
        <v>400</v>
      </c>
      <c r="C4051" s="875">
        <v>479</v>
      </c>
      <c r="D4051" s="876">
        <v>217</v>
      </c>
      <c r="E4051" s="877" t="s">
        <v>2418</v>
      </c>
      <c r="F4051" s="877" t="s">
        <v>2419</v>
      </c>
      <c r="G4051" s="959">
        <v>2</v>
      </c>
      <c r="H4051" s="878" t="s">
        <v>13</v>
      </c>
      <c r="I4051" s="315"/>
      <c r="J4051" s="159">
        <v>0</v>
      </c>
      <c r="K4051" s="58">
        <v>0</v>
      </c>
      <c r="L4051" s="199">
        <v>0</v>
      </c>
      <c r="M4051" s="200">
        <f t="shared" si="538"/>
        <v>0</v>
      </c>
      <c r="O4051" s="77" t="b">
        <f t="shared" ref="O4051:O4114" si="539">ISBLANK(D4051)</f>
        <v>0</v>
      </c>
      <c r="P4051" s="77" t="b">
        <f t="shared" ref="P4051:P4114" si="540">ISBLANK(G4051)</f>
        <v>0</v>
      </c>
      <c r="Q4051" s="77" t="b">
        <f t="shared" ref="Q4051:Q4114" si="541">ISBLANK(M4051)</f>
        <v>0</v>
      </c>
      <c r="R4051" s="77">
        <f t="shared" ref="R4051:R4114" si="542">IF(AND(O4051=P4051,O4051=Q4051),,"!!!")</f>
        <v>0</v>
      </c>
      <c r="T4051" s="77">
        <v>4040</v>
      </c>
    </row>
    <row r="4052" spans="1:20" s="5" customFormat="1" ht="22.5" outlineLevel="1">
      <c r="A4052" s="879" t="s">
        <v>5251</v>
      </c>
      <c r="B4052" s="874">
        <v>400</v>
      </c>
      <c r="C4052" s="875">
        <v>479</v>
      </c>
      <c r="D4052" s="876">
        <v>218</v>
      </c>
      <c r="E4052" s="880" t="s">
        <v>2420</v>
      </c>
      <c r="F4052" s="880" t="s">
        <v>2421</v>
      </c>
      <c r="G4052" s="959">
        <v>9</v>
      </c>
      <c r="H4052" s="878" t="s">
        <v>13</v>
      </c>
      <c r="I4052" s="315"/>
      <c r="J4052" s="159">
        <v>0</v>
      </c>
      <c r="K4052" s="58">
        <v>0</v>
      </c>
      <c r="L4052" s="199">
        <v>0</v>
      </c>
      <c r="M4052" s="200">
        <f t="shared" si="538"/>
        <v>0</v>
      </c>
      <c r="O4052" s="77" t="b">
        <f t="shared" si="539"/>
        <v>0</v>
      </c>
      <c r="P4052" s="77" t="b">
        <f t="shared" si="540"/>
        <v>0</v>
      </c>
      <c r="Q4052" s="77" t="b">
        <f t="shared" si="541"/>
        <v>0</v>
      </c>
      <c r="R4052" s="77">
        <f t="shared" si="542"/>
        <v>0</v>
      </c>
      <c r="T4052" s="77">
        <v>4041</v>
      </c>
    </row>
    <row r="4053" spans="1:20" s="5" customFormat="1" ht="25.5" outlineLevel="1">
      <c r="A4053" s="879"/>
      <c r="B4053" s="874">
        <v>400</v>
      </c>
      <c r="C4053" s="875">
        <v>479</v>
      </c>
      <c r="D4053" s="876">
        <v>219</v>
      </c>
      <c r="E4053" s="877" t="s">
        <v>2422</v>
      </c>
      <c r="F4053" s="877" t="s">
        <v>2423</v>
      </c>
      <c r="G4053" s="959">
        <v>8</v>
      </c>
      <c r="H4053" s="878" t="s">
        <v>13</v>
      </c>
      <c r="I4053" s="315"/>
      <c r="J4053" s="159">
        <v>0</v>
      </c>
      <c r="K4053" s="58">
        <v>0</v>
      </c>
      <c r="L4053" s="199">
        <v>0</v>
      </c>
      <c r="M4053" s="200">
        <f t="shared" si="538"/>
        <v>0</v>
      </c>
      <c r="O4053" s="77" t="b">
        <f t="shared" si="539"/>
        <v>0</v>
      </c>
      <c r="P4053" s="77" t="b">
        <f t="shared" si="540"/>
        <v>0</v>
      </c>
      <c r="Q4053" s="77" t="b">
        <f t="shared" si="541"/>
        <v>0</v>
      </c>
      <c r="R4053" s="77">
        <f t="shared" si="542"/>
        <v>0</v>
      </c>
      <c r="T4053" s="77">
        <v>4042</v>
      </c>
    </row>
    <row r="4054" spans="1:20" s="5" customFormat="1" ht="25.5" outlineLevel="1">
      <c r="A4054" s="879"/>
      <c r="B4054" s="874">
        <v>400</v>
      </c>
      <c r="C4054" s="875">
        <v>479</v>
      </c>
      <c r="D4054" s="876">
        <v>220</v>
      </c>
      <c r="E4054" s="877" t="s">
        <v>2424</v>
      </c>
      <c r="F4054" s="877" t="s">
        <v>2425</v>
      </c>
      <c r="G4054" s="959">
        <v>4</v>
      </c>
      <c r="H4054" s="878" t="s">
        <v>13</v>
      </c>
      <c r="I4054" s="315"/>
      <c r="J4054" s="159">
        <v>0</v>
      </c>
      <c r="K4054" s="58">
        <v>0</v>
      </c>
      <c r="L4054" s="199">
        <v>0</v>
      </c>
      <c r="M4054" s="200">
        <f t="shared" si="538"/>
        <v>0</v>
      </c>
      <c r="O4054" s="77" t="b">
        <f t="shared" si="539"/>
        <v>0</v>
      </c>
      <c r="P4054" s="77" t="b">
        <f t="shared" si="540"/>
        <v>0</v>
      </c>
      <c r="Q4054" s="77" t="b">
        <f t="shared" si="541"/>
        <v>0</v>
      </c>
      <c r="R4054" s="77">
        <f t="shared" si="542"/>
        <v>0</v>
      </c>
      <c r="T4054" s="77">
        <v>4043</v>
      </c>
    </row>
    <row r="4055" spans="1:20" s="5" customFormat="1" ht="22.5" outlineLevel="1">
      <c r="A4055" s="879" t="s">
        <v>5251</v>
      </c>
      <c r="B4055" s="874">
        <v>400</v>
      </c>
      <c r="C4055" s="875">
        <v>479</v>
      </c>
      <c r="D4055" s="876">
        <v>221</v>
      </c>
      <c r="E4055" s="880" t="s">
        <v>2426</v>
      </c>
      <c r="F4055" s="880" t="s">
        <v>2427</v>
      </c>
      <c r="G4055" s="959">
        <v>334</v>
      </c>
      <c r="H4055" s="878" t="s">
        <v>13</v>
      </c>
      <c r="I4055" s="315"/>
      <c r="J4055" s="159">
        <v>0</v>
      </c>
      <c r="K4055" s="159">
        <v>0</v>
      </c>
      <c r="L4055" s="232">
        <v>0</v>
      </c>
      <c r="M4055" s="200">
        <f t="shared" si="538"/>
        <v>0</v>
      </c>
      <c r="O4055" s="77" t="b">
        <f t="shared" si="539"/>
        <v>0</v>
      </c>
      <c r="P4055" s="77" t="b">
        <f t="shared" si="540"/>
        <v>0</v>
      </c>
      <c r="Q4055" s="77" t="b">
        <f t="shared" si="541"/>
        <v>0</v>
      </c>
      <c r="R4055" s="77">
        <f t="shared" si="542"/>
        <v>0</v>
      </c>
      <c r="T4055" s="77">
        <v>4044</v>
      </c>
    </row>
    <row r="4056" spans="1:20" s="5" customFormat="1" ht="22.5" outlineLevel="1">
      <c r="A4056" s="879" t="s">
        <v>5251</v>
      </c>
      <c r="B4056" s="874">
        <v>400</v>
      </c>
      <c r="C4056" s="875">
        <v>479</v>
      </c>
      <c r="D4056" s="876">
        <v>222</v>
      </c>
      <c r="E4056" s="880" t="s">
        <v>2428</v>
      </c>
      <c r="F4056" s="880" t="s">
        <v>2429</v>
      </c>
      <c r="G4056" s="959">
        <v>62</v>
      </c>
      <c r="H4056" s="878" t="s">
        <v>2430</v>
      </c>
      <c r="I4056" s="315"/>
      <c r="J4056" s="159">
        <v>0</v>
      </c>
      <c r="K4056" s="159">
        <v>0</v>
      </c>
      <c r="L4056" s="232">
        <v>0</v>
      </c>
      <c r="M4056" s="200">
        <f t="shared" si="538"/>
        <v>0</v>
      </c>
      <c r="O4056" s="77" t="b">
        <f t="shared" si="539"/>
        <v>0</v>
      </c>
      <c r="P4056" s="77" t="b">
        <f t="shared" si="540"/>
        <v>0</v>
      </c>
      <c r="Q4056" s="77" t="b">
        <f t="shared" si="541"/>
        <v>0</v>
      </c>
      <c r="R4056" s="77">
        <f t="shared" si="542"/>
        <v>0</v>
      </c>
      <c r="T4056" s="77">
        <v>4045</v>
      </c>
    </row>
    <row r="4057" spans="1:20" s="5" customFormat="1" outlineLevel="1">
      <c r="A4057" s="879" t="s">
        <v>5251</v>
      </c>
      <c r="B4057" s="874">
        <v>400</v>
      </c>
      <c r="C4057" s="875">
        <v>479</v>
      </c>
      <c r="D4057" s="876">
        <v>223</v>
      </c>
      <c r="E4057" s="880" t="s">
        <v>2431</v>
      </c>
      <c r="F4057" s="880" t="s">
        <v>2432</v>
      </c>
      <c r="G4057" s="959">
        <v>71</v>
      </c>
      <c r="H4057" s="878" t="s">
        <v>2430</v>
      </c>
      <c r="I4057" s="315"/>
      <c r="J4057" s="159">
        <v>0</v>
      </c>
      <c r="K4057" s="159">
        <v>0</v>
      </c>
      <c r="L4057" s="232">
        <v>0</v>
      </c>
      <c r="M4057" s="200">
        <f t="shared" si="538"/>
        <v>0</v>
      </c>
      <c r="O4057" s="77" t="b">
        <f t="shared" si="539"/>
        <v>0</v>
      </c>
      <c r="P4057" s="77" t="b">
        <f t="shared" si="540"/>
        <v>0</v>
      </c>
      <c r="Q4057" s="77" t="b">
        <f t="shared" si="541"/>
        <v>0</v>
      </c>
      <c r="R4057" s="77">
        <f t="shared" si="542"/>
        <v>0</v>
      </c>
      <c r="T4057" s="77">
        <v>4046</v>
      </c>
    </row>
    <row r="4058" spans="1:20" s="5" customFormat="1" ht="25.5" outlineLevel="1">
      <c r="A4058" s="879"/>
      <c r="B4058" s="874">
        <v>400</v>
      </c>
      <c r="C4058" s="875">
        <v>479</v>
      </c>
      <c r="D4058" s="876">
        <v>224</v>
      </c>
      <c r="E4058" s="877" t="s">
        <v>2433</v>
      </c>
      <c r="F4058" s="877" t="s">
        <v>2434</v>
      </c>
      <c r="G4058" s="959">
        <v>60</v>
      </c>
      <c r="H4058" s="878" t="s">
        <v>13</v>
      </c>
      <c r="I4058" s="315"/>
      <c r="J4058" s="159">
        <v>0</v>
      </c>
      <c r="K4058" s="58">
        <v>0</v>
      </c>
      <c r="L4058" s="199">
        <v>0</v>
      </c>
      <c r="M4058" s="200">
        <f t="shared" si="538"/>
        <v>0</v>
      </c>
      <c r="O4058" s="77" t="b">
        <f t="shared" si="539"/>
        <v>0</v>
      </c>
      <c r="P4058" s="77" t="b">
        <f t="shared" si="540"/>
        <v>0</v>
      </c>
      <c r="Q4058" s="77" t="b">
        <f t="shared" si="541"/>
        <v>0</v>
      </c>
      <c r="R4058" s="77">
        <f t="shared" si="542"/>
        <v>0</v>
      </c>
      <c r="T4058" s="77">
        <v>4047</v>
      </c>
    </row>
    <row r="4059" spans="1:20" s="5" customFormat="1" ht="25.5" outlineLevel="1">
      <c r="A4059" s="879"/>
      <c r="B4059" s="874">
        <v>400</v>
      </c>
      <c r="C4059" s="875">
        <v>479</v>
      </c>
      <c r="D4059" s="876">
        <v>225</v>
      </c>
      <c r="E4059" s="877" t="s">
        <v>2719</v>
      </c>
      <c r="F4059" s="877" t="s">
        <v>2720</v>
      </c>
      <c r="G4059" s="959">
        <v>17</v>
      </c>
      <c r="H4059" s="878" t="s">
        <v>13</v>
      </c>
      <c r="I4059" s="315"/>
      <c r="J4059" s="159">
        <v>0</v>
      </c>
      <c r="K4059" s="58">
        <v>0</v>
      </c>
      <c r="L4059" s="199">
        <v>0</v>
      </c>
      <c r="M4059" s="200">
        <f t="shared" si="538"/>
        <v>0</v>
      </c>
      <c r="O4059" s="77" t="b">
        <f t="shared" si="539"/>
        <v>0</v>
      </c>
      <c r="P4059" s="77" t="b">
        <f t="shared" si="540"/>
        <v>0</v>
      </c>
      <c r="Q4059" s="77" t="b">
        <f t="shared" si="541"/>
        <v>0</v>
      </c>
      <c r="R4059" s="77">
        <f t="shared" si="542"/>
        <v>0</v>
      </c>
      <c r="T4059" s="77">
        <v>4048</v>
      </c>
    </row>
    <row r="4060" spans="1:20" s="5" customFormat="1" ht="22.5" outlineLevel="1">
      <c r="A4060" s="879" t="s">
        <v>5251</v>
      </c>
      <c r="B4060" s="874">
        <v>400</v>
      </c>
      <c r="C4060" s="875">
        <v>479</v>
      </c>
      <c r="D4060" s="876">
        <v>226</v>
      </c>
      <c r="E4060" s="880" t="s">
        <v>2435</v>
      </c>
      <c r="F4060" s="880" t="s">
        <v>2436</v>
      </c>
      <c r="G4060" s="959">
        <v>45</v>
      </c>
      <c r="H4060" s="878" t="s">
        <v>13</v>
      </c>
      <c r="I4060" s="315"/>
      <c r="J4060" s="159">
        <v>0</v>
      </c>
      <c r="K4060" s="58">
        <v>0</v>
      </c>
      <c r="L4060" s="199">
        <v>0</v>
      </c>
      <c r="M4060" s="200">
        <f t="shared" si="538"/>
        <v>0</v>
      </c>
      <c r="O4060" s="77" t="b">
        <f t="shared" si="539"/>
        <v>0</v>
      </c>
      <c r="P4060" s="77" t="b">
        <f t="shared" si="540"/>
        <v>0</v>
      </c>
      <c r="Q4060" s="77" t="b">
        <f t="shared" si="541"/>
        <v>0</v>
      </c>
      <c r="R4060" s="77">
        <f t="shared" si="542"/>
        <v>0</v>
      </c>
      <c r="T4060" s="77">
        <v>4049</v>
      </c>
    </row>
    <row r="4061" spans="1:20" s="5" customFormat="1" ht="25.5" outlineLevel="1">
      <c r="A4061" s="879"/>
      <c r="B4061" s="874">
        <v>400</v>
      </c>
      <c r="C4061" s="875">
        <v>479</v>
      </c>
      <c r="D4061" s="876">
        <v>227</v>
      </c>
      <c r="E4061" s="877" t="s">
        <v>2437</v>
      </c>
      <c r="F4061" s="877" t="s">
        <v>2438</v>
      </c>
      <c r="G4061" s="959">
        <v>1</v>
      </c>
      <c r="H4061" s="878" t="s">
        <v>13</v>
      </c>
      <c r="I4061" s="315"/>
      <c r="J4061" s="159">
        <v>0</v>
      </c>
      <c r="K4061" s="58">
        <v>0</v>
      </c>
      <c r="L4061" s="199">
        <v>0</v>
      </c>
      <c r="M4061" s="200">
        <f t="shared" si="538"/>
        <v>0</v>
      </c>
      <c r="O4061" s="77" t="b">
        <f t="shared" si="539"/>
        <v>0</v>
      </c>
      <c r="P4061" s="77" t="b">
        <f t="shared" si="540"/>
        <v>0</v>
      </c>
      <c r="Q4061" s="77" t="b">
        <f t="shared" si="541"/>
        <v>0</v>
      </c>
      <c r="R4061" s="77">
        <f t="shared" si="542"/>
        <v>0</v>
      </c>
      <c r="T4061" s="77">
        <v>4050</v>
      </c>
    </row>
    <row r="4062" spans="1:20" s="5" customFormat="1" ht="22.5" outlineLevel="1">
      <c r="A4062" s="879" t="s">
        <v>5251</v>
      </c>
      <c r="B4062" s="874">
        <v>400</v>
      </c>
      <c r="C4062" s="875">
        <v>479</v>
      </c>
      <c r="D4062" s="876">
        <v>228</v>
      </c>
      <c r="E4062" s="880" t="s">
        <v>2439</v>
      </c>
      <c r="F4062" s="880" t="s">
        <v>2440</v>
      </c>
      <c r="G4062" s="959">
        <v>8</v>
      </c>
      <c r="H4062" s="878" t="s">
        <v>13</v>
      </c>
      <c r="I4062" s="315"/>
      <c r="J4062" s="159">
        <v>0</v>
      </c>
      <c r="K4062" s="58">
        <v>0</v>
      </c>
      <c r="L4062" s="199">
        <v>0</v>
      </c>
      <c r="M4062" s="200">
        <f t="shared" si="538"/>
        <v>0</v>
      </c>
      <c r="O4062" s="77" t="b">
        <f t="shared" si="539"/>
        <v>0</v>
      </c>
      <c r="P4062" s="77" t="b">
        <f t="shared" si="540"/>
        <v>0</v>
      </c>
      <c r="Q4062" s="77" t="b">
        <f t="shared" si="541"/>
        <v>0</v>
      </c>
      <c r="R4062" s="77">
        <f t="shared" si="542"/>
        <v>0</v>
      </c>
      <c r="T4062" s="77">
        <v>4051</v>
      </c>
    </row>
    <row r="4063" spans="1:20" s="5" customFormat="1" ht="22.5" outlineLevel="1">
      <c r="A4063" s="879" t="s">
        <v>5251</v>
      </c>
      <c r="B4063" s="874">
        <v>400</v>
      </c>
      <c r="C4063" s="875">
        <v>479</v>
      </c>
      <c r="D4063" s="876">
        <v>229</v>
      </c>
      <c r="E4063" s="880" t="s">
        <v>2441</v>
      </c>
      <c r="F4063" s="880" t="s">
        <v>2442</v>
      </c>
      <c r="G4063" s="959">
        <v>81</v>
      </c>
      <c r="H4063" s="878" t="s">
        <v>13</v>
      </c>
      <c r="I4063" s="315"/>
      <c r="J4063" s="159">
        <v>0</v>
      </c>
      <c r="K4063" s="58">
        <v>0</v>
      </c>
      <c r="L4063" s="199">
        <v>0</v>
      </c>
      <c r="M4063" s="200">
        <f t="shared" si="538"/>
        <v>0</v>
      </c>
      <c r="O4063" s="77" t="b">
        <f t="shared" si="539"/>
        <v>0</v>
      </c>
      <c r="P4063" s="77" t="b">
        <f t="shared" si="540"/>
        <v>0</v>
      </c>
      <c r="Q4063" s="77" t="b">
        <f t="shared" si="541"/>
        <v>0</v>
      </c>
      <c r="R4063" s="77">
        <f t="shared" si="542"/>
        <v>0</v>
      </c>
      <c r="T4063" s="77">
        <v>4052</v>
      </c>
    </row>
    <row r="4064" spans="1:20" s="5" customFormat="1" ht="22.5" outlineLevel="1">
      <c r="A4064" s="879" t="s">
        <v>5251</v>
      </c>
      <c r="B4064" s="874">
        <v>400</v>
      </c>
      <c r="C4064" s="875">
        <v>479</v>
      </c>
      <c r="D4064" s="876">
        <v>230</v>
      </c>
      <c r="E4064" s="880" t="s">
        <v>2721</v>
      </c>
      <c r="F4064" s="880" t="s">
        <v>2722</v>
      </c>
      <c r="G4064" s="959">
        <v>57</v>
      </c>
      <c r="H4064" s="878" t="s">
        <v>13</v>
      </c>
      <c r="I4064" s="315"/>
      <c r="J4064" s="159">
        <v>0</v>
      </c>
      <c r="K4064" s="58">
        <v>0</v>
      </c>
      <c r="L4064" s="199">
        <v>0</v>
      </c>
      <c r="M4064" s="200">
        <f t="shared" si="538"/>
        <v>0</v>
      </c>
      <c r="O4064" s="77" t="b">
        <f t="shared" si="539"/>
        <v>0</v>
      </c>
      <c r="P4064" s="77" t="b">
        <f t="shared" si="540"/>
        <v>0</v>
      </c>
      <c r="Q4064" s="77" t="b">
        <f t="shared" si="541"/>
        <v>0</v>
      </c>
      <c r="R4064" s="77">
        <f t="shared" si="542"/>
        <v>0</v>
      </c>
      <c r="T4064" s="77">
        <v>4053</v>
      </c>
    </row>
    <row r="4065" spans="1:20" s="5" customFormat="1" ht="25.5" outlineLevel="1">
      <c r="A4065" s="879"/>
      <c r="B4065" s="874">
        <v>400</v>
      </c>
      <c r="C4065" s="875">
        <v>479</v>
      </c>
      <c r="D4065" s="876">
        <v>231</v>
      </c>
      <c r="E4065" s="877" t="s">
        <v>2445</v>
      </c>
      <c r="F4065" s="877" t="s">
        <v>2446</v>
      </c>
      <c r="G4065" s="959">
        <v>11</v>
      </c>
      <c r="H4065" s="878" t="s">
        <v>13</v>
      </c>
      <c r="I4065" s="315"/>
      <c r="J4065" s="159">
        <v>0</v>
      </c>
      <c r="K4065" s="58">
        <v>0</v>
      </c>
      <c r="L4065" s="199">
        <v>0</v>
      </c>
      <c r="M4065" s="200">
        <f t="shared" si="538"/>
        <v>0</v>
      </c>
      <c r="O4065" s="77" t="b">
        <f t="shared" si="539"/>
        <v>0</v>
      </c>
      <c r="P4065" s="77" t="b">
        <f t="shared" si="540"/>
        <v>0</v>
      </c>
      <c r="Q4065" s="77" t="b">
        <f t="shared" si="541"/>
        <v>0</v>
      </c>
      <c r="R4065" s="77">
        <f t="shared" si="542"/>
        <v>0</v>
      </c>
      <c r="T4065" s="77">
        <v>4054</v>
      </c>
    </row>
    <row r="4066" spans="1:20" s="5" customFormat="1" ht="25.5" outlineLevel="1">
      <c r="A4066" s="879"/>
      <c r="B4066" s="874">
        <v>400</v>
      </c>
      <c r="C4066" s="875">
        <v>479</v>
      </c>
      <c r="D4066" s="876">
        <v>232</v>
      </c>
      <c r="E4066" s="877" t="s">
        <v>2723</v>
      </c>
      <c r="F4066" s="877" t="s">
        <v>2724</v>
      </c>
      <c r="G4066" s="959">
        <v>28</v>
      </c>
      <c r="H4066" s="878" t="s">
        <v>13</v>
      </c>
      <c r="I4066" s="315"/>
      <c r="J4066" s="159">
        <v>0</v>
      </c>
      <c r="K4066" s="58">
        <v>0</v>
      </c>
      <c r="L4066" s="199">
        <v>0</v>
      </c>
      <c r="M4066" s="200">
        <f t="shared" si="538"/>
        <v>0</v>
      </c>
      <c r="O4066" s="77" t="b">
        <f t="shared" si="539"/>
        <v>0</v>
      </c>
      <c r="P4066" s="77" t="b">
        <f t="shared" si="540"/>
        <v>0</v>
      </c>
      <c r="Q4066" s="77" t="b">
        <f t="shared" si="541"/>
        <v>0</v>
      </c>
      <c r="R4066" s="77">
        <f t="shared" si="542"/>
        <v>0</v>
      </c>
      <c r="T4066" s="77">
        <v>4055</v>
      </c>
    </row>
    <row r="4067" spans="1:20" s="5" customFormat="1" ht="25.5" outlineLevel="1">
      <c r="A4067" s="879"/>
      <c r="B4067" s="874">
        <v>400</v>
      </c>
      <c r="C4067" s="875">
        <v>479</v>
      </c>
      <c r="D4067" s="876">
        <v>233</v>
      </c>
      <c r="E4067" s="877" t="s">
        <v>2447</v>
      </c>
      <c r="F4067" s="877" t="s">
        <v>2448</v>
      </c>
      <c r="G4067" s="959">
        <v>17</v>
      </c>
      <c r="H4067" s="878" t="s">
        <v>2430</v>
      </c>
      <c r="I4067" s="315"/>
      <c r="J4067" s="159">
        <v>0</v>
      </c>
      <c r="K4067" s="58">
        <v>0</v>
      </c>
      <c r="L4067" s="199">
        <v>0</v>
      </c>
      <c r="M4067" s="200">
        <f t="shared" si="538"/>
        <v>0</v>
      </c>
      <c r="O4067" s="77" t="b">
        <f t="shared" si="539"/>
        <v>0</v>
      </c>
      <c r="P4067" s="77" t="b">
        <f t="shared" si="540"/>
        <v>0</v>
      </c>
      <c r="Q4067" s="77" t="b">
        <f t="shared" si="541"/>
        <v>0</v>
      </c>
      <c r="R4067" s="77">
        <f t="shared" si="542"/>
        <v>0</v>
      </c>
      <c r="T4067" s="77">
        <v>4056</v>
      </c>
    </row>
    <row r="4068" spans="1:20" s="5" customFormat="1" ht="25.5" outlineLevel="1">
      <c r="A4068" s="879"/>
      <c r="B4068" s="874">
        <v>400</v>
      </c>
      <c r="C4068" s="875">
        <v>479</v>
      </c>
      <c r="D4068" s="876">
        <v>234</v>
      </c>
      <c r="E4068" s="877" t="s">
        <v>2725</v>
      </c>
      <c r="F4068" s="877" t="s">
        <v>2726</v>
      </c>
      <c r="G4068" s="959">
        <v>2</v>
      </c>
      <c r="H4068" s="878" t="s">
        <v>2430</v>
      </c>
      <c r="I4068" s="315"/>
      <c r="J4068" s="159">
        <v>0</v>
      </c>
      <c r="K4068" s="58">
        <v>0</v>
      </c>
      <c r="L4068" s="199">
        <v>0</v>
      </c>
      <c r="M4068" s="200">
        <f t="shared" si="538"/>
        <v>0</v>
      </c>
      <c r="O4068" s="77" t="b">
        <f t="shared" si="539"/>
        <v>0</v>
      </c>
      <c r="P4068" s="77" t="b">
        <f t="shared" si="540"/>
        <v>0</v>
      </c>
      <c r="Q4068" s="77" t="b">
        <f t="shared" si="541"/>
        <v>0</v>
      </c>
      <c r="R4068" s="77">
        <f t="shared" si="542"/>
        <v>0</v>
      </c>
      <c r="T4068" s="77">
        <v>4057</v>
      </c>
    </row>
    <row r="4069" spans="1:20" s="5" customFormat="1" ht="25.5" outlineLevel="1">
      <c r="A4069" s="879"/>
      <c r="B4069" s="874">
        <v>400</v>
      </c>
      <c r="C4069" s="875">
        <v>479</v>
      </c>
      <c r="D4069" s="876">
        <v>235</v>
      </c>
      <c r="E4069" s="877" t="s">
        <v>2449</v>
      </c>
      <c r="F4069" s="877" t="s">
        <v>2450</v>
      </c>
      <c r="G4069" s="959">
        <v>30</v>
      </c>
      <c r="H4069" s="878" t="s">
        <v>2162</v>
      </c>
      <c r="I4069" s="315"/>
      <c r="J4069" s="159">
        <v>0</v>
      </c>
      <c r="K4069" s="58">
        <v>0</v>
      </c>
      <c r="L4069" s="199">
        <v>0</v>
      </c>
      <c r="M4069" s="200">
        <f t="shared" si="538"/>
        <v>0</v>
      </c>
      <c r="O4069" s="77" t="b">
        <f t="shared" si="539"/>
        <v>0</v>
      </c>
      <c r="P4069" s="77" t="b">
        <f t="shared" si="540"/>
        <v>0</v>
      </c>
      <c r="Q4069" s="77" t="b">
        <f t="shared" si="541"/>
        <v>0</v>
      </c>
      <c r="R4069" s="77">
        <f t="shared" si="542"/>
        <v>0</v>
      </c>
      <c r="T4069" s="77">
        <v>4058</v>
      </c>
    </row>
    <row r="4070" spans="1:20" s="5" customFormat="1" ht="25.5" outlineLevel="1">
      <c r="A4070" s="879"/>
      <c r="B4070" s="874">
        <v>400</v>
      </c>
      <c r="C4070" s="875">
        <v>479</v>
      </c>
      <c r="D4070" s="876">
        <v>236</v>
      </c>
      <c r="E4070" s="877" t="s">
        <v>2727</v>
      </c>
      <c r="F4070" s="877" t="s">
        <v>2728</v>
      </c>
      <c r="G4070" s="959">
        <v>5</v>
      </c>
      <c r="H4070" s="878" t="s">
        <v>2162</v>
      </c>
      <c r="I4070" s="315"/>
      <c r="J4070" s="159">
        <v>0</v>
      </c>
      <c r="K4070" s="58">
        <v>0</v>
      </c>
      <c r="L4070" s="199">
        <v>0</v>
      </c>
      <c r="M4070" s="200">
        <f t="shared" si="538"/>
        <v>0</v>
      </c>
      <c r="O4070" s="77" t="b">
        <f t="shared" si="539"/>
        <v>0</v>
      </c>
      <c r="P4070" s="77" t="b">
        <f t="shared" si="540"/>
        <v>0</v>
      </c>
      <c r="Q4070" s="77" t="b">
        <f t="shared" si="541"/>
        <v>0</v>
      </c>
      <c r="R4070" s="77">
        <f t="shared" si="542"/>
        <v>0</v>
      </c>
      <c r="T4070" s="77">
        <v>4059</v>
      </c>
    </row>
    <row r="4071" spans="1:20" s="5" customFormat="1" ht="25.5" outlineLevel="1">
      <c r="A4071" s="879"/>
      <c r="B4071" s="874">
        <v>400</v>
      </c>
      <c r="C4071" s="875">
        <v>479</v>
      </c>
      <c r="D4071" s="876">
        <v>237</v>
      </c>
      <c r="E4071" s="877" t="s">
        <v>2451</v>
      </c>
      <c r="F4071" s="877" t="s">
        <v>2452</v>
      </c>
      <c r="G4071" s="959">
        <v>25</v>
      </c>
      <c r="H4071" s="878" t="s">
        <v>2162</v>
      </c>
      <c r="I4071" s="315"/>
      <c r="J4071" s="159">
        <v>0</v>
      </c>
      <c r="K4071" s="159">
        <v>0</v>
      </c>
      <c r="L4071" s="232">
        <v>0</v>
      </c>
      <c r="M4071" s="200">
        <f t="shared" si="538"/>
        <v>0</v>
      </c>
      <c r="O4071" s="77" t="b">
        <f t="shared" si="539"/>
        <v>0</v>
      </c>
      <c r="P4071" s="77" t="b">
        <f t="shared" si="540"/>
        <v>0</v>
      </c>
      <c r="Q4071" s="77" t="b">
        <f t="shared" si="541"/>
        <v>0</v>
      </c>
      <c r="R4071" s="77">
        <f t="shared" si="542"/>
        <v>0</v>
      </c>
      <c r="T4071" s="77">
        <v>4060</v>
      </c>
    </row>
    <row r="4072" spans="1:20" s="5" customFormat="1" ht="22.5" outlineLevel="1">
      <c r="A4072" s="879" t="s">
        <v>5251</v>
      </c>
      <c r="B4072" s="874">
        <v>400</v>
      </c>
      <c r="C4072" s="875">
        <v>479</v>
      </c>
      <c r="D4072" s="876">
        <v>238</v>
      </c>
      <c r="E4072" s="880" t="s">
        <v>2455</v>
      </c>
      <c r="F4072" s="880" t="s">
        <v>2456</v>
      </c>
      <c r="G4072" s="959">
        <v>3</v>
      </c>
      <c r="H4072" s="878" t="s">
        <v>2162</v>
      </c>
      <c r="I4072" s="315"/>
      <c r="J4072" s="159">
        <v>0</v>
      </c>
      <c r="K4072" s="159">
        <v>0</v>
      </c>
      <c r="L4072" s="232">
        <v>0</v>
      </c>
      <c r="M4072" s="200">
        <f t="shared" si="538"/>
        <v>0</v>
      </c>
      <c r="O4072" s="77" t="b">
        <f t="shared" si="539"/>
        <v>0</v>
      </c>
      <c r="P4072" s="77" t="b">
        <f t="shared" si="540"/>
        <v>0</v>
      </c>
      <c r="Q4072" s="77" t="b">
        <f t="shared" si="541"/>
        <v>0</v>
      </c>
      <c r="R4072" s="77">
        <f t="shared" si="542"/>
        <v>0</v>
      </c>
      <c r="T4072" s="77">
        <v>4061</v>
      </c>
    </row>
    <row r="4073" spans="1:20" s="5" customFormat="1" ht="22.5" outlineLevel="1">
      <c r="A4073" s="879" t="s">
        <v>5251</v>
      </c>
      <c r="B4073" s="874">
        <v>400</v>
      </c>
      <c r="C4073" s="875">
        <v>479</v>
      </c>
      <c r="D4073" s="876">
        <v>239</v>
      </c>
      <c r="E4073" s="880" t="s">
        <v>2457</v>
      </c>
      <c r="F4073" s="880" t="s">
        <v>2458</v>
      </c>
      <c r="G4073" s="959">
        <v>40</v>
      </c>
      <c r="H4073" s="878" t="s">
        <v>2162</v>
      </c>
      <c r="I4073" s="315"/>
      <c r="J4073" s="159">
        <v>0</v>
      </c>
      <c r="K4073" s="58">
        <v>0</v>
      </c>
      <c r="L4073" s="199">
        <v>0</v>
      </c>
      <c r="M4073" s="200">
        <f t="shared" si="538"/>
        <v>0</v>
      </c>
      <c r="O4073" s="77" t="b">
        <f t="shared" si="539"/>
        <v>0</v>
      </c>
      <c r="P4073" s="77" t="b">
        <f t="shared" si="540"/>
        <v>0</v>
      </c>
      <c r="Q4073" s="77" t="b">
        <f t="shared" si="541"/>
        <v>0</v>
      </c>
      <c r="R4073" s="77">
        <f t="shared" si="542"/>
        <v>0</v>
      </c>
      <c r="T4073" s="77">
        <v>4062</v>
      </c>
    </row>
    <row r="4074" spans="1:20" s="5" customFormat="1" ht="22.5" outlineLevel="1">
      <c r="A4074" s="879" t="s">
        <v>5251</v>
      </c>
      <c r="B4074" s="874">
        <v>400</v>
      </c>
      <c r="C4074" s="875">
        <v>479</v>
      </c>
      <c r="D4074" s="876">
        <v>240</v>
      </c>
      <c r="E4074" s="880" t="s">
        <v>2459</v>
      </c>
      <c r="F4074" s="880" t="s">
        <v>2460</v>
      </c>
      <c r="G4074" s="959">
        <v>2</v>
      </c>
      <c r="H4074" s="878" t="s">
        <v>2162</v>
      </c>
      <c r="I4074" s="315"/>
      <c r="J4074" s="159">
        <v>0</v>
      </c>
      <c r="K4074" s="58">
        <v>0</v>
      </c>
      <c r="L4074" s="199">
        <v>0</v>
      </c>
      <c r="M4074" s="200">
        <f t="shared" si="538"/>
        <v>0</v>
      </c>
      <c r="O4074" s="77" t="b">
        <f t="shared" si="539"/>
        <v>0</v>
      </c>
      <c r="P4074" s="77" t="b">
        <f t="shared" si="540"/>
        <v>0</v>
      </c>
      <c r="Q4074" s="77" t="b">
        <f t="shared" si="541"/>
        <v>0</v>
      </c>
      <c r="R4074" s="77">
        <f t="shared" si="542"/>
        <v>0</v>
      </c>
      <c r="T4074" s="77">
        <v>4063</v>
      </c>
    </row>
    <row r="4075" spans="1:20" s="5" customFormat="1" ht="22.5" outlineLevel="1">
      <c r="A4075" s="879" t="s">
        <v>5251</v>
      </c>
      <c r="B4075" s="874">
        <v>400</v>
      </c>
      <c r="C4075" s="875">
        <v>479</v>
      </c>
      <c r="D4075" s="876">
        <v>241</v>
      </c>
      <c r="E4075" s="880" t="s">
        <v>2729</v>
      </c>
      <c r="F4075" s="880" t="s">
        <v>2730</v>
      </c>
      <c r="G4075" s="959">
        <v>17</v>
      </c>
      <c r="H4075" s="878" t="s">
        <v>2162</v>
      </c>
      <c r="I4075" s="315"/>
      <c r="J4075" s="159">
        <v>0</v>
      </c>
      <c r="K4075" s="58">
        <v>0</v>
      </c>
      <c r="L4075" s="199">
        <v>0</v>
      </c>
      <c r="M4075" s="200">
        <f t="shared" si="538"/>
        <v>0</v>
      </c>
      <c r="O4075" s="77" t="b">
        <f t="shared" si="539"/>
        <v>0</v>
      </c>
      <c r="P4075" s="77" t="b">
        <f t="shared" si="540"/>
        <v>0</v>
      </c>
      <c r="Q4075" s="77" t="b">
        <f t="shared" si="541"/>
        <v>0</v>
      </c>
      <c r="R4075" s="77">
        <f t="shared" si="542"/>
        <v>0</v>
      </c>
      <c r="T4075" s="77">
        <v>4064</v>
      </c>
    </row>
    <row r="4076" spans="1:20" s="5" customFormat="1" ht="25.5" outlineLevel="1">
      <c r="A4076" s="879"/>
      <c r="B4076" s="874">
        <v>400</v>
      </c>
      <c r="C4076" s="875">
        <v>479</v>
      </c>
      <c r="D4076" s="876">
        <v>242</v>
      </c>
      <c r="E4076" s="877" t="s">
        <v>2461</v>
      </c>
      <c r="F4076" s="877" t="s">
        <v>2462</v>
      </c>
      <c r="G4076" s="959">
        <v>9</v>
      </c>
      <c r="H4076" s="878" t="s">
        <v>2162</v>
      </c>
      <c r="I4076" s="315"/>
      <c r="J4076" s="159">
        <v>0</v>
      </c>
      <c r="K4076" s="58">
        <v>0</v>
      </c>
      <c r="L4076" s="199">
        <v>0</v>
      </c>
      <c r="M4076" s="200">
        <f t="shared" si="538"/>
        <v>0</v>
      </c>
      <c r="O4076" s="77" t="b">
        <f t="shared" si="539"/>
        <v>0</v>
      </c>
      <c r="P4076" s="77" t="b">
        <f t="shared" si="540"/>
        <v>0</v>
      </c>
      <c r="Q4076" s="77" t="b">
        <f t="shared" si="541"/>
        <v>0</v>
      </c>
      <c r="R4076" s="77">
        <f t="shared" si="542"/>
        <v>0</v>
      </c>
      <c r="T4076" s="77">
        <v>4065</v>
      </c>
    </row>
    <row r="4077" spans="1:20" s="5" customFormat="1" ht="25.5" outlineLevel="1">
      <c r="A4077" s="879"/>
      <c r="B4077" s="874">
        <v>400</v>
      </c>
      <c r="C4077" s="875">
        <v>479</v>
      </c>
      <c r="D4077" s="876">
        <v>243</v>
      </c>
      <c r="E4077" s="877" t="s">
        <v>2731</v>
      </c>
      <c r="F4077" s="877" t="s">
        <v>2732</v>
      </c>
      <c r="G4077" s="959">
        <v>11</v>
      </c>
      <c r="H4077" s="878" t="s">
        <v>2162</v>
      </c>
      <c r="I4077" s="315"/>
      <c r="J4077" s="159">
        <v>0</v>
      </c>
      <c r="K4077" s="58">
        <v>0</v>
      </c>
      <c r="L4077" s="199">
        <v>0</v>
      </c>
      <c r="M4077" s="200">
        <f t="shared" si="538"/>
        <v>0</v>
      </c>
      <c r="O4077" s="77" t="b">
        <f t="shared" si="539"/>
        <v>0</v>
      </c>
      <c r="P4077" s="77" t="b">
        <f t="shared" si="540"/>
        <v>0</v>
      </c>
      <c r="Q4077" s="77" t="b">
        <f t="shared" si="541"/>
        <v>0</v>
      </c>
      <c r="R4077" s="77">
        <f t="shared" si="542"/>
        <v>0</v>
      </c>
      <c r="T4077" s="77">
        <v>4066</v>
      </c>
    </row>
    <row r="4078" spans="1:20" s="5" customFormat="1" ht="25.5" outlineLevel="1">
      <c r="A4078" s="879"/>
      <c r="B4078" s="874">
        <v>400</v>
      </c>
      <c r="C4078" s="875">
        <v>479</v>
      </c>
      <c r="D4078" s="876">
        <v>244</v>
      </c>
      <c r="E4078" s="877" t="s">
        <v>2463</v>
      </c>
      <c r="F4078" s="877" t="s">
        <v>2464</v>
      </c>
      <c r="G4078" s="959">
        <v>14</v>
      </c>
      <c r="H4078" s="878" t="s">
        <v>2162</v>
      </c>
      <c r="I4078" s="315"/>
      <c r="J4078" s="159">
        <v>0</v>
      </c>
      <c r="K4078" s="58">
        <v>0</v>
      </c>
      <c r="L4078" s="199">
        <v>0</v>
      </c>
      <c r="M4078" s="200">
        <f t="shared" si="538"/>
        <v>0</v>
      </c>
      <c r="O4078" s="77" t="b">
        <f t="shared" si="539"/>
        <v>0</v>
      </c>
      <c r="P4078" s="77" t="b">
        <f t="shared" si="540"/>
        <v>0</v>
      </c>
      <c r="Q4078" s="77" t="b">
        <f t="shared" si="541"/>
        <v>0</v>
      </c>
      <c r="R4078" s="77">
        <f t="shared" si="542"/>
        <v>0</v>
      </c>
      <c r="T4078" s="77">
        <v>4067</v>
      </c>
    </row>
    <row r="4079" spans="1:20" s="5" customFormat="1" ht="25.5" outlineLevel="1">
      <c r="A4079" s="879"/>
      <c r="B4079" s="874">
        <v>400</v>
      </c>
      <c r="C4079" s="875">
        <v>479</v>
      </c>
      <c r="D4079" s="876">
        <v>245</v>
      </c>
      <c r="E4079" s="877" t="s">
        <v>2465</v>
      </c>
      <c r="F4079" s="877" t="s">
        <v>2466</v>
      </c>
      <c r="G4079" s="959">
        <v>24</v>
      </c>
      <c r="H4079" s="878" t="s">
        <v>2162</v>
      </c>
      <c r="I4079" s="315"/>
      <c r="J4079" s="159">
        <v>0</v>
      </c>
      <c r="K4079" s="58">
        <v>0</v>
      </c>
      <c r="L4079" s="199">
        <v>0</v>
      </c>
      <c r="M4079" s="200">
        <f t="shared" si="538"/>
        <v>0</v>
      </c>
      <c r="O4079" s="77" t="b">
        <f t="shared" si="539"/>
        <v>0</v>
      </c>
      <c r="P4079" s="77" t="b">
        <f t="shared" si="540"/>
        <v>0</v>
      </c>
      <c r="Q4079" s="77" t="b">
        <f t="shared" si="541"/>
        <v>0</v>
      </c>
      <c r="R4079" s="77">
        <f t="shared" si="542"/>
        <v>0</v>
      </c>
      <c r="T4079" s="77">
        <v>4068</v>
      </c>
    </row>
    <row r="4080" spans="1:20" s="5" customFormat="1" ht="25.5" outlineLevel="1">
      <c r="A4080" s="879"/>
      <c r="B4080" s="874">
        <v>400</v>
      </c>
      <c r="C4080" s="875">
        <v>479</v>
      </c>
      <c r="D4080" s="876">
        <v>246</v>
      </c>
      <c r="E4080" s="877" t="s">
        <v>2467</v>
      </c>
      <c r="F4080" s="877" t="s">
        <v>2468</v>
      </c>
      <c r="G4080" s="959">
        <v>1</v>
      </c>
      <c r="H4080" s="878" t="s">
        <v>2162</v>
      </c>
      <c r="I4080" s="315"/>
      <c r="J4080" s="159">
        <v>0</v>
      </c>
      <c r="K4080" s="58">
        <v>0</v>
      </c>
      <c r="L4080" s="199">
        <v>0</v>
      </c>
      <c r="M4080" s="200">
        <f t="shared" si="538"/>
        <v>0</v>
      </c>
      <c r="O4080" s="77" t="b">
        <f t="shared" si="539"/>
        <v>0</v>
      </c>
      <c r="P4080" s="77" t="b">
        <f t="shared" si="540"/>
        <v>0</v>
      </c>
      <c r="Q4080" s="77" t="b">
        <f t="shared" si="541"/>
        <v>0</v>
      </c>
      <c r="R4080" s="77">
        <f t="shared" si="542"/>
        <v>0</v>
      </c>
      <c r="T4080" s="77">
        <v>4069</v>
      </c>
    </row>
    <row r="4081" spans="1:20" s="5" customFormat="1" ht="25.5" outlineLevel="1">
      <c r="A4081" s="879"/>
      <c r="B4081" s="874">
        <v>400</v>
      </c>
      <c r="C4081" s="875">
        <v>479</v>
      </c>
      <c r="D4081" s="876">
        <v>247</v>
      </c>
      <c r="E4081" s="877" t="s">
        <v>2469</v>
      </c>
      <c r="F4081" s="877" t="s">
        <v>2470</v>
      </c>
      <c r="G4081" s="959">
        <v>21</v>
      </c>
      <c r="H4081" s="878" t="s">
        <v>2162</v>
      </c>
      <c r="I4081" s="315"/>
      <c r="J4081" s="159">
        <v>0</v>
      </c>
      <c r="K4081" s="58">
        <v>0</v>
      </c>
      <c r="L4081" s="199">
        <v>0</v>
      </c>
      <c r="M4081" s="200">
        <f t="shared" si="538"/>
        <v>0</v>
      </c>
      <c r="O4081" s="77" t="b">
        <f t="shared" si="539"/>
        <v>0</v>
      </c>
      <c r="P4081" s="77" t="b">
        <f t="shared" si="540"/>
        <v>0</v>
      </c>
      <c r="Q4081" s="77" t="b">
        <f t="shared" si="541"/>
        <v>0</v>
      </c>
      <c r="R4081" s="77">
        <f t="shared" si="542"/>
        <v>0</v>
      </c>
      <c r="T4081" s="77">
        <v>4070</v>
      </c>
    </row>
    <row r="4082" spans="1:20" s="5" customFormat="1" ht="25.5" outlineLevel="1">
      <c r="A4082" s="879"/>
      <c r="B4082" s="874">
        <v>400</v>
      </c>
      <c r="C4082" s="875">
        <v>479</v>
      </c>
      <c r="D4082" s="876">
        <v>248</v>
      </c>
      <c r="E4082" s="877" t="s">
        <v>2471</v>
      </c>
      <c r="F4082" s="877" t="s">
        <v>2472</v>
      </c>
      <c r="G4082" s="959">
        <v>1</v>
      </c>
      <c r="H4082" s="878" t="s">
        <v>2162</v>
      </c>
      <c r="I4082" s="315"/>
      <c r="J4082" s="159">
        <v>0</v>
      </c>
      <c r="K4082" s="58">
        <v>0</v>
      </c>
      <c r="L4082" s="199">
        <v>0</v>
      </c>
      <c r="M4082" s="200">
        <f t="shared" si="538"/>
        <v>0</v>
      </c>
      <c r="O4082" s="77" t="b">
        <f t="shared" si="539"/>
        <v>0</v>
      </c>
      <c r="P4082" s="77" t="b">
        <f t="shared" si="540"/>
        <v>0</v>
      </c>
      <c r="Q4082" s="77" t="b">
        <f t="shared" si="541"/>
        <v>0</v>
      </c>
      <c r="R4082" s="77">
        <f t="shared" si="542"/>
        <v>0</v>
      </c>
      <c r="T4082" s="77">
        <v>4071</v>
      </c>
    </row>
    <row r="4083" spans="1:20" s="5" customFormat="1" ht="25.5" outlineLevel="1">
      <c r="A4083" s="879"/>
      <c r="B4083" s="874">
        <v>400</v>
      </c>
      <c r="C4083" s="875">
        <v>479</v>
      </c>
      <c r="D4083" s="876">
        <v>249</v>
      </c>
      <c r="E4083" s="877" t="s">
        <v>2473</v>
      </c>
      <c r="F4083" s="877" t="s">
        <v>2474</v>
      </c>
      <c r="G4083" s="959">
        <v>3</v>
      </c>
      <c r="H4083" s="878" t="s">
        <v>2162</v>
      </c>
      <c r="I4083" s="315"/>
      <c r="J4083" s="159">
        <v>0</v>
      </c>
      <c r="K4083" s="58">
        <v>0</v>
      </c>
      <c r="L4083" s="199">
        <v>0</v>
      </c>
      <c r="M4083" s="200">
        <f t="shared" si="538"/>
        <v>0</v>
      </c>
      <c r="O4083" s="77" t="b">
        <f t="shared" si="539"/>
        <v>0</v>
      </c>
      <c r="P4083" s="77" t="b">
        <f t="shared" si="540"/>
        <v>0</v>
      </c>
      <c r="Q4083" s="77" t="b">
        <f t="shared" si="541"/>
        <v>0</v>
      </c>
      <c r="R4083" s="77">
        <f t="shared" si="542"/>
        <v>0</v>
      </c>
      <c r="T4083" s="77">
        <v>4072</v>
      </c>
    </row>
    <row r="4084" spans="1:20" s="5" customFormat="1" ht="25.5" outlineLevel="1">
      <c r="A4084" s="879"/>
      <c r="B4084" s="874">
        <v>400</v>
      </c>
      <c r="C4084" s="875">
        <v>479</v>
      </c>
      <c r="D4084" s="876">
        <v>250</v>
      </c>
      <c r="E4084" s="877" t="s">
        <v>2475</v>
      </c>
      <c r="F4084" s="877" t="s">
        <v>2476</v>
      </c>
      <c r="G4084" s="959">
        <v>16</v>
      </c>
      <c r="H4084" s="878" t="s">
        <v>2162</v>
      </c>
      <c r="I4084" s="315"/>
      <c r="J4084" s="159">
        <v>0</v>
      </c>
      <c r="K4084" s="58">
        <v>0</v>
      </c>
      <c r="L4084" s="199">
        <v>0</v>
      </c>
      <c r="M4084" s="200">
        <f t="shared" si="538"/>
        <v>0</v>
      </c>
      <c r="O4084" s="77" t="b">
        <f t="shared" si="539"/>
        <v>0</v>
      </c>
      <c r="P4084" s="77" t="b">
        <f t="shared" si="540"/>
        <v>0</v>
      </c>
      <c r="Q4084" s="77" t="b">
        <f t="shared" si="541"/>
        <v>0</v>
      </c>
      <c r="R4084" s="77">
        <f t="shared" si="542"/>
        <v>0</v>
      </c>
      <c r="T4084" s="77">
        <v>4073</v>
      </c>
    </row>
    <row r="4085" spans="1:20" s="5" customFormat="1" ht="25.5" outlineLevel="1">
      <c r="A4085" s="879"/>
      <c r="B4085" s="874">
        <v>400</v>
      </c>
      <c r="C4085" s="875">
        <v>479</v>
      </c>
      <c r="D4085" s="876">
        <v>251</v>
      </c>
      <c r="E4085" s="877" t="s">
        <v>2479</v>
      </c>
      <c r="F4085" s="877" t="s">
        <v>2480</v>
      </c>
      <c r="G4085" s="959">
        <v>3</v>
      </c>
      <c r="H4085" s="878" t="s">
        <v>2162</v>
      </c>
      <c r="I4085" s="315"/>
      <c r="J4085" s="159">
        <v>0</v>
      </c>
      <c r="K4085" s="58">
        <v>0</v>
      </c>
      <c r="L4085" s="199">
        <v>0</v>
      </c>
      <c r="M4085" s="200">
        <f t="shared" si="538"/>
        <v>0</v>
      </c>
      <c r="O4085" s="77" t="b">
        <f t="shared" si="539"/>
        <v>0</v>
      </c>
      <c r="P4085" s="77" t="b">
        <f t="shared" si="540"/>
        <v>0</v>
      </c>
      <c r="Q4085" s="77" t="b">
        <f t="shared" si="541"/>
        <v>0</v>
      </c>
      <c r="R4085" s="77">
        <f t="shared" si="542"/>
        <v>0</v>
      </c>
      <c r="T4085" s="77">
        <v>4074</v>
      </c>
    </row>
    <row r="4086" spans="1:20" s="5" customFormat="1" ht="25.5" outlineLevel="1">
      <c r="A4086" s="879"/>
      <c r="B4086" s="874">
        <v>400</v>
      </c>
      <c r="C4086" s="875">
        <v>479</v>
      </c>
      <c r="D4086" s="876">
        <v>252</v>
      </c>
      <c r="E4086" s="877" t="s">
        <v>2733</v>
      </c>
      <c r="F4086" s="877" t="s">
        <v>2734</v>
      </c>
      <c r="G4086" s="959">
        <v>2</v>
      </c>
      <c r="H4086" s="878" t="s">
        <v>2162</v>
      </c>
      <c r="I4086" s="315"/>
      <c r="J4086" s="159">
        <v>0</v>
      </c>
      <c r="K4086" s="58">
        <v>0</v>
      </c>
      <c r="L4086" s="199">
        <v>0</v>
      </c>
      <c r="M4086" s="200">
        <f t="shared" si="538"/>
        <v>0</v>
      </c>
      <c r="O4086" s="77" t="b">
        <f t="shared" si="539"/>
        <v>0</v>
      </c>
      <c r="P4086" s="77" t="b">
        <f t="shared" si="540"/>
        <v>0</v>
      </c>
      <c r="Q4086" s="77" t="b">
        <f t="shared" si="541"/>
        <v>0</v>
      </c>
      <c r="R4086" s="77">
        <f t="shared" si="542"/>
        <v>0</v>
      </c>
      <c r="T4086" s="77">
        <v>4075</v>
      </c>
    </row>
    <row r="4087" spans="1:20" s="5" customFormat="1" ht="25.5" outlineLevel="1">
      <c r="A4087" s="879"/>
      <c r="B4087" s="874">
        <v>400</v>
      </c>
      <c r="C4087" s="875">
        <v>479</v>
      </c>
      <c r="D4087" s="876">
        <v>253</v>
      </c>
      <c r="E4087" s="877" t="s">
        <v>2481</v>
      </c>
      <c r="F4087" s="877" t="s">
        <v>2482</v>
      </c>
      <c r="G4087" s="959">
        <v>3</v>
      </c>
      <c r="H4087" s="878" t="s">
        <v>2162</v>
      </c>
      <c r="I4087" s="315"/>
      <c r="J4087" s="159">
        <v>0</v>
      </c>
      <c r="K4087" s="58">
        <v>0</v>
      </c>
      <c r="L4087" s="199">
        <v>0</v>
      </c>
      <c r="M4087" s="200">
        <f t="shared" si="538"/>
        <v>0</v>
      </c>
      <c r="O4087" s="77" t="b">
        <f t="shared" si="539"/>
        <v>0</v>
      </c>
      <c r="P4087" s="77" t="b">
        <f t="shared" si="540"/>
        <v>0</v>
      </c>
      <c r="Q4087" s="77" t="b">
        <f t="shared" si="541"/>
        <v>0</v>
      </c>
      <c r="R4087" s="77">
        <f t="shared" si="542"/>
        <v>0</v>
      </c>
      <c r="T4087" s="77">
        <v>4076</v>
      </c>
    </row>
    <row r="4088" spans="1:20" s="5" customFormat="1" ht="22.5" outlineLevel="1">
      <c r="A4088" s="879" t="s">
        <v>5251</v>
      </c>
      <c r="B4088" s="874">
        <v>400</v>
      </c>
      <c r="C4088" s="875">
        <v>479</v>
      </c>
      <c r="D4088" s="876">
        <v>254</v>
      </c>
      <c r="E4088" s="880" t="s">
        <v>2483</v>
      </c>
      <c r="F4088" s="880" t="s">
        <v>2484</v>
      </c>
      <c r="G4088" s="959">
        <v>22</v>
      </c>
      <c r="H4088" s="878" t="s">
        <v>2162</v>
      </c>
      <c r="I4088" s="315"/>
      <c r="J4088" s="159">
        <v>0</v>
      </c>
      <c r="K4088" s="58">
        <v>0</v>
      </c>
      <c r="L4088" s="199">
        <v>0</v>
      </c>
      <c r="M4088" s="200">
        <f t="shared" si="538"/>
        <v>0</v>
      </c>
      <c r="O4088" s="77" t="b">
        <f t="shared" si="539"/>
        <v>0</v>
      </c>
      <c r="P4088" s="77" t="b">
        <f t="shared" si="540"/>
        <v>0</v>
      </c>
      <c r="Q4088" s="77" t="b">
        <f t="shared" si="541"/>
        <v>0</v>
      </c>
      <c r="R4088" s="77">
        <f t="shared" si="542"/>
        <v>0</v>
      </c>
      <c r="T4088" s="77">
        <v>4077</v>
      </c>
    </row>
    <row r="4089" spans="1:20" s="5" customFormat="1" ht="25.5" outlineLevel="1">
      <c r="A4089" s="879"/>
      <c r="B4089" s="874">
        <v>400</v>
      </c>
      <c r="C4089" s="875">
        <v>479</v>
      </c>
      <c r="D4089" s="876">
        <v>255</v>
      </c>
      <c r="E4089" s="877" t="s">
        <v>2485</v>
      </c>
      <c r="F4089" s="877" t="s">
        <v>2486</v>
      </c>
      <c r="G4089" s="959">
        <v>4</v>
      </c>
      <c r="H4089" s="878" t="s">
        <v>2162</v>
      </c>
      <c r="I4089" s="315"/>
      <c r="J4089" s="159">
        <v>0</v>
      </c>
      <c r="K4089" s="58">
        <v>0</v>
      </c>
      <c r="L4089" s="199">
        <v>0</v>
      </c>
      <c r="M4089" s="200">
        <f t="shared" si="538"/>
        <v>0</v>
      </c>
      <c r="O4089" s="77" t="b">
        <f t="shared" si="539"/>
        <v>0</v>
      </c>
      <c r="P4089" s="77" t="b">
        <f t="shared" si="540"/>
        <v>0</v>
      </c>
      <c r="Q4089" s="77" t="b">
        <f t="shared" si="541"/>
        <v>0</v>
      </c>
      <c r="R4089" s="77">
        <f t="shared" si="542"/>
        <v>0</v>
      </c>
      <c r="T4089" s="77">
        <v>4078</v>
      </c>
    </row>
    <row r="4090" spans="1:20" s="5" customFormat="1" ht="25.5" outlineLevel="1">
      <c r="A4090" s="879"/>
      <c r="B4090" s="874">
        <v>400</v>
      </c>
      <c r="C4090" s="875">
        <v>479</v>
      </c>
      <c r="D4090" s="876">
        <v>256</v>
      </c>
      <c r="E4090" s="877" t="s">
        <v>2487</v>
      </c>
      <c r="F4090" s="877" t="s">
        <v>2488</v>
      </c>
      <c r="G4090" s="959">
        <v>3</v>
      </c>
      <c r="H4090" s="878" t="s">
        <v>2162</v>
      </c>
      <c r="I4090" s="315"/>
      <c r="J4090" s="159">
        <v>0</v>
      </c>
      <c r="K4090" s="58">
        <v>0</v>
      </c>
      <c r="L4090" s="199">
        <v>0</v>
      </c>
      <c r="M4090" s="200">
        <f t="shared" si="538"/>
        <v>0</v>
      </c>
      <c r="O4090" s="77" t="b">
        <f t="shared" si="539"/>
        <v>0</v>
      </c>
      <c r="P4090" s="77" t="b">
        <f t="shared" si="540"/>
        <v>0</v>
      </c>
      <c r="Q4090" s="77" t="b">
        <f t="shared" si="541"/>
        <v>0</v>
      </c>
      <c r="R4090" s="77">
        <f t="shared" si="542"/>
        <v>0</v>
      </c>
      <c r="T4090" s="77">
        <v>4079</v>
      </c>
    </row>
    <row r="4091" spans="1:20" s="5" customFormat="1" ht="25.5" outlineLevel="1">
      <c r="A4091" s="879"/>
      <c r="B4091" s="874">
        <v>400</v>
      </c>
      <c r="C4091" s="875">
        <v>479</v>
      </c>
      <c r="D4091" s="876">
        <v>257</v>
      </c>
      <c r="E4091" s="877" t="s">
        <v>2735</v>
      </c>
      <c r="F4091" s="877" t="s">
        <v>2736</v>
      </c>
      <c r="G4091" s="959">
        <v>1</v>
      </c>
      <c r="H4091" s="878" t="s">
        <v>2162</v>
      </c>
      <c r="I4091" s="315"/>
      <c r="J4091" s="159">
        <v>0</v>
      </c>
      <c r="K4091" s="58">
        <v>0</v>
      </c>
      <c r="L4091" s="199">
        <v>0</v>
      </c>
      <c r="M4091" s="200">
        <f t="shared" ref="M4091:M4094" si="543">L4091*(G4091+I4091)</f>
        <v>0</v>
      </c>
      <c r="O4091" s="77" t="b">
        <f t="shared" si="539"/>
        <v>0</v>
      </c>
      <c r="P4091" s="77" t="b">
        <f t="shared" si="540"/>
        <v>0</v>
      </c>
      <c r="Q4091" s="77" t="b">
        <f t="shared" si="541"/>
        <v>0</v>
      </c>
      <c r="R4091" s="77">
        <f t="shared" si="542"/>
        <v>0</v>
      </c>
      <c r="T4091" s="77">
        <v>4080</v>
      </c>
    </row>
    <row r="4092" spans="1:20" s="5" customFormat="1" ht="89.25" outlineLevel="1">
      <c r="A4092" s="879"/>
      <c r="B4092" s="874">
        <v>400</v>
      </c>
      <c r="C4092" s="875">
        <v>479</v>
      </c>
      <c r="D4092" s="876">
        <v>258</v>
      </c>
      <c r="E4092" s="877" t="s">
        <v>2489</v>
      </c>
      <c r="F4092" s="877" t="s">
        <v>2490</v>
      </c>
      <c r="G4092" s="959">
        <v>1</v>
      </c>
      <c r="H4092" s="878" t="s">
        <v>2491</v>
      </c>
      <c r="I4092" s="315"/>
      <c r="J4092" s="159">
        <v>0</v>
      </c>
      <c r="K4092" s="58">
        <v>0</v>
      </c>
      <c r="L4092" s="199">
        <v>0</v>
      </c>
      <c r="M4092" s="200">
        <f t="shared" si="543"/>
        <v>0</v>
      </c>
      <c r="O4092" s="77" t="b">
        <f t="shared" si="539"/>
        <v>0</v>
      </c>
      <c r="P4092" s="77" t="b">
        <f t="shared" si="540"/>
        <v>0</v>
      </c>
      <c r="Q4092" s="77" t="b">
        <f t="shared" si="541"/>
        <v>0</v>
      </c>
      <c r="R4092" s="77">
        <f t="shared" si="542"/>
        <v>0</v>
      </c>
      <c r="T4092" s="77">
        <v>4081</v>
      </c>
    </row>
    <row r="4093" spans="1:20" s="5" customFormat="1" ht="63.75" outlineLevel="1">
      <c r="A4093" s="879"/>
      <c r="B4093" s="874">
        <v>400</v>
      </c>
      <c r="C4093" s="875">
        <v>479</v>
      </c>
      <c r="D4093" s="876">
        <v>259</v>
      </c>
      <c r="E4093" s="877" t="s">
        <v>2492</v>
      </c>
      <c r="F4093" s="877" t="s">
        <v>2493</v>
      </c>
      <c r="G4093" s="959">
        <v>80</v>
      </c>
      <c r="H4093" s="878" t="s">
        <v>2162</v>
      </c>
      <c r="I4093" s="315"/>
      <c r="J4093" s="159">
        <v>0</v>
      </c>
      <c r="K4093" s="58">
        <v>0</v>
      </c>
      <c r="L4093" s="199">
        <v>0</v>
      </c>
      <c r="M4093" s="200">
        <f t="shared" si="543"/>
        <v>0</v>
      </c>
      <c r="O4093" s="77" t="b">
        <f t="shared" si="539"/>
        <v>0</v>
      </c>
      <c r="P4093" s="77" t="b">
        <f t="shared" si="540"/>
        <v>0</v>
      </c>
      <c r="Q4093" s="77" t="b">
        <f t="shared" si="541"/>
        <v>0</v>
      </c>
      <c r="R4093" s="77">
        <f t="shared" si="542"/>
        <v>0</v>
      </c>
      <c r="T4093" s="77">
        <v>4082</v>
      </c>
    </row>
    <row r="4094" spans="1:20" s="5" customFormat="1" ht="157.5" outlineLevel="1">
      <c r="A4094" s="879" t="s">
        <v>5251</v>
      </c>
      <c r="B4094" s="874">
        <v>400</v>
      </c>
      <c r="C4094" s="875">
        <v>479</v>
      </c>
      <c r="D4094" s="876">
        <v>260</v>
      </c>
      <c r="E4094" s="880" t="s">
        <v>2494</v>
      </c>
      <c r="F4094" s="880" t="s">
        <v>2495</v>
      </c>
      <c r="G4094" s="959">
        <v>469</v>
      </c>
      <c r="H4094" s="878" t="s">
        <v>13</v>
      </c>
      <c r="I4094" s="315"/>
      <c r="J4094" s="159">
        <v>0</v>
      </c>
      <c r="K4094" s="58">
        <v>0</v>
      </c>
      <c r="L4094" s="199">
        <v>0</v>
      </c>
      <c r="M4094" s="200">
        <f t="shared" si="543"/>
        <v>0</v>
      </c>
      <c r="O4094" s="77" t="b">
        <f t="shared" si="539"/>
        <v>0</v>
      </c>
      <c r="P4094" s="77" t="b">
        <f t="shared" si="540"/>
        <v>0</v>
      </c>
      <c r="Q4094" s="77" t="b">
        <f t="shared" si="541"/>
        <v>0</v>
      </c>
      <c r="R4094" s="77">
        <f t="shared" si="542"/>
        <v>0</v>
      </c>
      <c r="T4094" s="77">
        <v>4083</v>
      </c>
    </row>
    <row r="4095" spans="1:20" s="5" customFormat="1" ht="33.75" outlineLevel="1">
      <c r="A4095" s="879" t="s">
        <v>5251</v>
      </c>
      <c r="B4095" s="874">
        <v>400</v>
      </c>
      <c r="C4095" s="875">
        <v>479</v>
      </c>
      <c r="D4095" s="876">
        <v>261</v>
      </c>
      <c r="E4095" s="880" t="s">
        <v>2496</v>
      </c>
      <c r="F4095" s="880" t="s">
        <v>2497</v>
      </c>
      <c r="G4095" s="959">
        <v>469</v>
      </c>
      <c r="H4095" s="878" t="s">
        <v>13</v>
      </c>
      <c r="I4095" s="315"/>
      <c r="J4095" s="159">
        <v>0</v>
      </c>
      <c r="K4095" s="58">
        <v>0</v>
      </c>
      <c r="L4095" s="199">
        <v>0</v>
      </c>
      <c r="M4095" s="200">
        <f t="shared" ref="M4095:M4099" si="544">L4095*(G4095+I4095)</f>
        <v>0</v>
      </c>
      <c r="O4095" s="77" t="b">
        <f t="shared" si="539"/>
        <v>0</v>
      </c>
      <c r="P4095" s="77" t="b">
        <f t="shared" si="540"/>
        <v>0</v>
      </c>
      <c r="Q4095" s="77" t="b">
        <f t="shared" si="541"/>
        <v>0</v>
      </c>
      <c r="R4095" s="77">
        <f t="shared" si="542"/>
        <v>0</v>
      </c>
      <c r="T4095" s="77">
        <v>4084</v>
      </c>
    </row>
    <row r="4096" spans="1:20" s="5" customFormat="1" ht="25.5" outlineLevel="1">
      <c r="A4096" s="879"/>
      <c r="B4096" s="874">
        <v>400</v>
      </c>
      <c r="C4096" s="875">
        <v>479</v>
      </c>
      <c r="D4096" s="876">
        <v>262</v>
      </c>
      <c r="E4096" s="877" t="s">
        <v>2498</v>
      </c>
      <c r="F4096" s="877" t="s">
        <v>2499</v>
      </c>
      <c r="G4096" s="959">
        <v>1</v>
      </c>
      <c r="H4096" s="878" t="s">
        <v>2491</v>
      </c>
      <c r="I4096" s="315"/>
      <c r="J4096" s="159">
        <v>0</v>
      </c>
      <c r="K4096" s="58">
        <v>0</v>
      </c>
      <c r="L4096" s="199">
        <v>0</v>
      </c>
      <c r="M4096" s="200">
        <f t="shared" si="544"/>
        <v>0</v>
      </c>
      <c r="O4096" s="77" t="b">
        <f t="shared" si="539"/>
        <v>0</v>
      </c>
      <c r="P4096" s="77" t="b">
        <f t="shared" si="540"/>
        <v>0</v>
      </c>
      <c r="Q4096" s="77" t="b">
        <f t="shared" si="541"/>
        <v>0</v>
      </c>
      <c r="R4096" s="77">
        <f t="shared" si="542"/>
        <v>0</v>
      </c>
      <c r="T4096" s="77">
        <v>4085</v>
      </c>
    </row>
    <row r="4097" spans="1:20" s="5" customFormat="1" ht="76.5" outlineLevel="1">
      <c r="A4097" s="879"/>
      <c r="B4097" s="874">
        <v>400</v>
      </c>
      <c r="C4097" s="875">
        <v>479</v>
      </c>
      <c r="D4097" s="876">
        <v>263</v>
      </c>
      <c r="E4097" s="877" t="s">
        <v>2500</v>
      </c>
      <c r="F4097" s="877" t="s">
        <v>2501</v>
      </c>
      <c r="G4097" s="959">
        <v>50</v>
      </c>
      <c r="H4097" s="878" t="s">
        <v>2430</v>
      </c>
      <c r="I4097" s="315"/>
      <c r="J4097" s="159">
        <v>0</v>
      </c>
      <c r="K4097" s="58">
        <v>0</v>
      </c>
      <c r="L4097" s="199">
        <v>0</v>
      </c>
      <c r="M4097" s="200">
        <f t="shared" si="544"/>
        <v>0</v>
      </c>
      <c r="O4097" s="77" t="b">
        <f t="shared" si="539"/>
        <v>0</v>
      </c>
      <c r="P4097" s="77" t="b">
        <f t="shared" si="540"/>
        <v>0</v>
      </c>
      <c r="Q4097" s="77" t="b">
        <f t="shared" si="541"/>
        <v>0</v>
      </c>
      <c r="R4097" s="77">
        <f t="shared" si="542"/>
        <v>0</v>
      </c>
      <c r="T4097" s="77">
        <v>4086</v>
      </c>
    </row>
    <row r="4098" spans="1:20" s="5" customFormat="1" ht="22.5" outlineLevel="1">
      <c r="A4098" s="879" t="s">
        <v>5251</v>
      </c>
      <c r="B4098" s="874">
        <v>400</v>
      </c>
      <c r="C4098" s="875">
        <v>479</v>
      </c>
      <c r="D4098" s="876">
        <v>264</v>
      </c>
      <c r="E4098" s="880" t="s">
        <v>2502</v>
      </c>
      <c r="F4098" s="880" t="s">
        <v>2503</v>
      </c>
      <c r="G4098" s="959">
        <v>1</v>
      </c>
      <c r="H4098" s="878" t="s">
        <v>2491</v>
      </c>
      <c r="I4098" s="315"/>
      <c r="J4098" s="159">
        <v>0</v>
      </c>
      <c r="K4098" s="58">
        <v>0</v>
      </c>
      <c r="L4098" s="199">
        <v>0</v>
      </c>
      <c r="M4098" s="200">
        <f t="shared" si="544"/>
        <v>0</v>
      </c>
      <c r="O4098" s="77" t="b">
        <f t="shared" si="539"/>
        <v>0</v>
      </c>
      <c r="P4098" s="77" t="b">
        <f t="shared" si="540"/>
        <v>0</v>
      </c>
      <c r="Q4098" s="77" t="b">
        <f t="shared" si="541"/>
        <v>0</v>
      </c>
      <c r="R4098" s="77">
        <f t="shared" si="542"/>
        <v>0</v>
      </c>
      <c r="T4098" s="77">
        <v>4087</v>
      </c>
    </row>
    <row r="4099" spans="1:20" s="5" customFormat="1" ht="22.5" outlineLevel="1">
      <c r="A4099" s="879" t="s">
        <v>5251</v>
      </c>
      <c r="B4099" s="874">
        <v>400</v>
      </c>
      <c r="C4099" s="875">
        <v>479</v>
      </c>
      <c r="D4099" s="876">
        <v>265</v>
      </c>
      <c r="E4099" s="880" t="s">
        <v>2737</v>
      </c>
      <c r="F4099" s="880" t="s">
        <v>2738</v>
      </c>
      <c r="G4099" s="959">
        <v>1</v>
      </c>
      <c r="H4099" s="878" t="s">
        <v>2491</v>
      </c>
      <c r="I4099" s="315"/>
      <c r="J4099" s="159">
        <v>0</v>
      </c>
      <c r="K4099" s="58">
        <v>0</v>
      </c>
      <c r="L4099" s="199">
        <v>0</v>
      </c>
      <c r="M4099" s="200">
        <f t="shared" si="544"/>
        <v>0</v>
      </c>
      <c r="O4099" s="77" t="b">
        <f t="shared" si="539"/>
        <v>0</v>
      </c>
      <c r="P4099" s="77" t="b">
        <f t="shared" si="540"/>
        <v>0</v>
      </c>
      <c r="Q4099" s="77" t="b">
        <f t="shared" si="541"/>
        <v>0</v>
      </c>
      <c r="R4099" s="77">
        <f t="shared" si="542"/>
        <v>0</v>
      </c>
      <c r="T4099" s="77">
        <v>4088</v>
      </c>
    </row>
    <row r="4100" spans="1:20" s="5" customFormat="1" ht="13.5" outlineLevel="1" thickBot="1">
      <c r="A4100" s="29"/>
      <c r="B4100" s="663"/>
      <c r="C4100" s="664"/>
      <c r="D4100" s="460"/>
      <c r="E4100" s="461"/>
      <c r="F4100" s="461"/>
      <c r="G4100" s="930"/>
      <c r="H4100" s="540"/>
      <c r="I4100" s="315"/>
      <c r="J4100" s="541"/>
      <c r="K4100" s="541"/>
      <c r="L4100" s="542"/>
      <c r="M4100" s="200"/>
      <c r="O4100" s="77" t="b">
        <f t="shared" si="539"/>
        <v>1</v>
      </c>
      <c r="P4100" s="77" t="b">
        <f t="shared" si="540"/>
        <v>1</v>
      </c>
      <c r="Q4100" s="77" t="b">
        <f t="shared" si="541"/>
        <v>1</v>
      </c>
      <c r="R4100" s="77">
        <f t="shared" si="542"/>
        <v>0</v>
      </c>
      <c r="T4100" s="77">
        <v>4089</v>
      </c>
    </row>
    <row r="4101" spans="1:20" ht="33.75" thickBot="1">
      <c r="A4101" s="373"/>
      <c r="B4101" s="631">
        <v>400</v>
      </c>
      <c r="C4101" s="611">
        <v>479</v>
      </c>
      <c r="D4101" s="769"/>
      <c r="E4101" s="22" t="s">
        <v>5492</v>
      </c>
      <c r="F4101" s="22" t="s">
        <v>2142</v>
      </c>
      <c r="G4101" s="900"/>
      <c r="H4101" s="22"/>
      <c r="I4101" s="311"/>
      <c r="J4101" s="95"/>
      <c r="K4101" s="23"/>
      <c r="L4101" s="23"/>
      <c r="M4101" s="191">
        <f>SUMIF(D4103:D4289,"&gt;0",M4103:M4289)</f>
        <v>0</v>
      </c>
      <c r="O4101" s="77" t="b">
        <f t="shared" si="539"/>
        <v>1</v>
      </c>
      <c r="P4101" s="77" t="b">
        <f t="shared" si="540"/>
        <v>1</v>
      </c>
      <c r="Q4101" s="77" t="b">
        <f t="shared" si="541"/>
        <v>0</v>
      </c>
      <c r="R4101" s="77" t="str">
        <f t="shared" si="542"/>
        <v>!!!</v>
      </c>
      <c r="T4101" s="77">
        <v>4090</v>
      </c>
    </row>
    <row r="4102" spans="1:20" s="543" customFormat="1" ht="16.5" outlineLevel="1" thickBot="1">
      <c r="A4102" s="45"/>
      <c r="B4102" s="881"/>
      <c r="C4102" s="775"/>
      <c r="D4102" s="776"/>
      <c r="E4102" s="128" t="s">
        <v>48</v>
      </c>
      <c r="F4102" s="129" t="s">
        <v>47</v>
      </c>
      <c r="G4102" s="931"/>
      <c r="H4102" s="130"/>
      <c r="I4102" s="312"/>
      <c r="J4102" s="131"/>
      <c r="K4102" s="131"/>
      <c r="L4102" s="131"/>
      <c r="M4102" s="46"/>
      <c r="O4102" s="77" t="b">
        <f t="shared" si="539"/>
        <v>1</v>
      </c>
      <c r="P4102" s="77" t="b">
        <f t="shared" si="540"/>
        <v>1</v>
      </c>
      <c r="Q4102" s="77" t="b">
        <f t="shared" si="541"/>
        <v>1</v>
      </c>
      <c r="R4102" s="77">
        <f t="shared" si="542"/>
        <v>0</v>
      </c>
      <c r="T4102" s="77">
        <v>4091</v>
      </c>
    </row>
    <row r="4103" spans="1:20" s="543" customFormat="1" ht="15.75" outlineLevel="1" thickBot="1">
      <c r="A4103" s="581"/>
      <c r="B4103" s="631">
        <v>400</v>
      </c>
      <c r="C4103" s="605">
        <v>479</v>
      </c>
      <c r="D4103" s="571"/>
      <c r="E4103" s="47"/>
      <c r="F4103" s="47"/>
      <c r="G4103" s="960" t="s">
        <v>2143</v>
      </c>
      <c r="H4103" s="882"/>
      <c r="I4103" s="371"/>
      <c r="J4103" s="371"/>
      <c r="K4103" s="371"/>
      <c r="L4103" s="371"/>
      <c r="M4103" s="372"/>
      <c r="O4103" s="77" t="b">
        <f t="shared" si="539"/>
        <v>1</v>
      </c>
      <c r="P4103" s="77" t="b">
        <f t="shared" si="540"/>
        <v>0</v>
      </c>
      <c r="Q4103" s="77" t="b">
        <f t="shared" si="541"/>
        <v>1</v>
      </c>
      <c r="R4103" s="77" t="str">
        <f t="shared" si="542"/>
        <v>!!!</v>
      </c>
      <c r="T4103" s="77">
        <v>4092</v>
      </c>
    </row>
    <row r="4104" spans="1:20" s="543" customFormat="1" ht="45" outlineLevel="1">
      <c r="A4104" s="29" t="s">
        <v>5251</v>
      </c>
      <c r="B4104" s="883">
        <v>400</v>
      </c>
      <c r="C4104" s="884">
        <v>479</v>
      </c>
      <c r="D4104" s="885">
        <v>1</v>
      </c>
      <c r="E4104" s="886" t="s">
        <v>2144</v>
      </c>
      <c r="F4104" s="886" t="s">
        <v>2145</v>
      </c>
      <c r="G4104" s="961">
        <v>125</v>
      </c>
      <c r="H4104" s="887" t="s">
        <v>13</v>
      </c>
      <c r="I4104" s="315"/>
      <c r="J4104" s="159">
        <v>0</v>
      </c>
      <c r="K4104" s="58">
        <v>0</v>
      </c>
      <c r="L4104" s="199">
        <f t="shared" ref="L4104:L4135" si="545">J4104+K4104</f>
        <v>0</v>
      </c>
      <c r="M4104" s="200">
        <f t="shared" ref="M4104:M4135" si="546">L4104*(G4104+I4104)</f>
        <v>0</v>
      </c>
      <c r="O4104" s="77" t="b">
        <f t="shared" si="539"/>
        <v>0</v>
      </c>
      <c r="P4104" s="77" t="b">
        <f t="shared" si="540"/>
        <v>0</v>
      </c>
      <c r="Q4104" s="77" t="b">
        <f t="shared" si="541"/>
        <v>0</v>
      </c>
      <c r="R4104" s="77">
        <f t="shared" si="542"/>
        <v>0</v>
      </c>
      <c r="T4104" s="77">
        <v>4093</v>
      </c>
    </row>
    <row r="4105" spans="1:20" s="543" customFormat="1" ht="45" outlineLevel="1">
      <c r="A4105" s="29" t="s">
        <v>5251</v>
      </c>
      <c r="B4105" s="874">
        <v>400</v>
      </c>
      <c r="C4105" s="875">
        <v>479</v>
      </c>
      <c r="D4105" s="876">
        <v>2</v>
      </c>
      <c r="E4105" s="880" t="s">
        <v>2146</v>
      </c>
      <c r="F4105" s="880" t="s">
        <v>2147</v>
      </c>
      <c r="G4105" s="959">
        <v>311</v>
      </c>
      <c r="H4105" s="878" t="s">
        <v>13</v>
      </c>
      <c r="I4105" s="370"/>
      <c r="J4105" s="159">
        <v>0</v>
      </c>
      <c r="K4105" s="58">
        <v>0</v>
      </c>
      <c r="L4105" s="199">
        <f t="shared" si="545"/>
        <v>0</v>
      </c>
      <c r="M4105" s="200">
        <f t="shared" si="546"/>
        <v>0</v>
      </c>
      <c r="O4105" s="77" t="b">
        <f t="shared" si="539"/>
        <v>0</v>
      </c>
      <c r="P4105" s="77" t="b">
        <f t="shared" si="540"/>
        <v>0</v>
      </c>
      <c r="Q4105" s="77" t="b">
        <f t="shared" si="541"/>
        <v>0</v>
      </c>
      <c r="R4105" s="77">
        <f t="shared" si="542"/>
        <v>0</v>
      </c>
      <c r="T4105" s="77">
        <v>4094</v>
      </c>
    </row>
    <row r="4106" spans="1:20" s="543" customFormat="1" ht="51" outlineLevel="1">
      <c r="A4106" s="888"/>
      <c r="B4106" s="874">
        <v>400</v>
      </c>
      <c r="C4106" s="875">
        <v>479</v>
      </c>
      <c r="D4106" s="876">
        <v>3</v>
      </c>
      <c r="E4106" s="877" t="s">
        <v>2148</v>
      </c>
      <c r="F4106" s="877" t="s">
        <v>2149</v>
      </c>
      <c r="G4106" s="959">
        <v>159</v>
      </c>
      <c r="H4106" s="878" t="s">
        <v>13</v>
      </c>
      <c r="I4106" s="315"/>
      <c r="J4106" s="159">
        <v>0</v>
      </c>
      <c r="K4106" s="58">
        <v>0</v>
      </c>
      <c r="L4106" s="199">
        <f t="shared" si="545"/>
        <v>0</v>
      </c>
      <c r="M4106" s="200">
        <f t="shared" si="546"/>
        <v>0</v>
      </c>
      <c r="O4106" s="77" t="b">
        <f t="shared" si="539"/>
        <v>0</v>
      </c>
      <c r="P4106" s="77" t="b">
        <f t="shared" si="540"/>
        <v>0</v>
      </c>
      <c r="Q4106" s="77" t="b">
        <f t="shared" si="541"/>
        <v>0</v>
      </c>
      <c r="R4106" s="77">
        <f t="shared" si="542"/>
        <v>0</v>
      </c>
      <c r="T4106" s="77">
        <v>4095</v>
      </c>
    </row>
    <row r="4107" spans="1:20" s="543" customFormat="1" ht="45" outlineLevel="1">
      <c r="A4107" s="29" t="s">
        <v>5251</v>
      </c>
      <c r="B4107" s="874">
        <v>400</v>
      </c>
      <c r="C4107" s="875">
        <v>479</v>
      </c>
      <c r="D4107" s="876">
        <v>4</v>
      </c>
      <c r="E4107" s="880" t="s">
        <v>2150</v>
      </c>
      <c r="F4107" s="880" t="s">
        <v>2151</v>
      </c>
      <c r="G4107" s="959">
        <v>235</v>
      </c>
      <c r="H4107" s="878" t="s">
        <v>13</v>
      </c>
      <c r="I4107" s="315"/>
      <c r="J4107" s="159">
        <v>0</v>
      </c>
      <c r="K4107" s="58">
        <v>0</v>
      </c>
      <c r="L4107" s="199">
        <f t="shared" si="545"/>
        <v>0</v>
      </c>
      <c r="M4107" s="200">
        <f t="shared" si="546"/>
        <v>0</v>
      </c>
      <c r="O4107" s="77" t="b">
        <f t="shared" si="539"/>
        <v>0</v>
      </c>
      <c r="P4107" s="77" t="b">
        <f t="shared" si="540"/>
        <v>0</v>
      </c>
      <c r="Q4107" s="77" t="b">
        <f t="shared" si="541"/>
        <v>0</v>
      </c>
      <c r="R4107" s="77">
        <f t="shared" si="542"/>
        <v>0</v>
      </c>
      <c r="T4107" s="77">
        <v>4096</v>
      </c>
    </row>
    <row r="4108" spans="1:20" s="543" customFormat="1" ht="51" outlineLevel="1">
      <c r="A4108" s="888"/>
      <c r="B4108" s="874">
        <v>400</v>
      </c>
      <c r="C4108" s="875">
        <v>479</v>
      </c>
      <c r="D4108" s="876">
        <v>5</v>
      </c>
      <c r="E4108" s="877" t="s">
        <v>2152</v>
      </c>
      <c r="F4108" s="877" t="s">
        <v>2153</v>
      </c>
      <c r="G4108" s="959">
        <v>212</v>
      </c>
      <c r="H4108" s="878" t="s">
        <v>13</v>
      </c>
      <c r="I4108" s="315"/>
      <c r="J4108" s="159">
        <v>0</v>
      </c>
      <c r="K4108" s="58">
        <v>0</v>
      </c>
      <c r="L4108" s="199">
        <f t="shared" si="545"/>
        <v>0</v>
      </c>
      <c r="M4108" s="200">
        <f t="shared" si="546"/>
        <v>0</v>
      </c>
      <c r="O4108" s="77" t="b">
        <f t="shared" si="539"/>
        <v>0</v>
      </c>
      <c r="P4108" s="77" t="b">
        <f t="shared" si="540"/>
        <v>0</v>
      </c>
      <c r="Q4108" s="77" t="b">
        <f t="shared" si="541"/>
        <v>0</v>
      </c>
      <c r="R4108" s="77">
        <f t="shared" si="542"/>
        <v>0</v>
      </c>
      <c r="T4108" s="77">
        <v>4097</v>
      </c>
    </row>
    <row r="4109" spans="1:20" s="543" customFormat="1" ht="45" outlineLevel="1">
      <c r="A4109" s="29" t="s">
        <v>5251</v>
      </c>
      <c r="B4109" s="874">
        <v>400</v>
      </c>
      <c r="C4109" s="875">
        <v>479</v>
      </c>
      <c r="D4109" s="876">
        <v>6</v>
      </c>
      <c r="E4109" s="880" t="s">
        <v>2154</v>
      </c>
      <c r="F4109" s="880" t="s">
        <v>2155</v>
      </c>
      <c r="G4109" s="959">
        <v>247</v>
      </c>
      <c r="H4109" s="878" t="s">
        <v>13</v>
      </c>
      <c r="I4109" s="315"/>
      <c r="J4109" s="159">
        <v>0</v>
      </c>
      <c r="K4109" s="58">
        <v>0</v>
      </c>
      <c r="L4109" s="199">
        <f t="shared" si="545"/>
        <v>0</v>
      </c>
      <c r="M4109" s="200">
        <f t="shared" si="546"/>
        <v>0</v>
      </c>
      <c r="O4109" s="77" t="b">
        <f t="shared" si="539"/>
        <v>0</v>
      </c>
      <c r="P4109" s="77" t="b">
        <f t="shared" si="540"/>
        <v>0</v>
      </c>
      <c r="Q4109" s="77" t="b">
        <f t="shared" si="541"/>
        <v>0</v>
      </c>
      <c r="R4109" s="77">
        <f t="shared" si="542"/>
        <v>0</v>
      </c>
      <c r="T4109" s="77">
        <v>4098</v>
      </c>
    </row>
    <row r="4110" spans="1:20" s="543" customFormat="1" ht="45" outlineLevel="1">
      <c r="A4110" s="29" t="s">
        <v>5251</v>
      </c>
      <c r="B4110" s="874">
        <v>400</v>
      </c>
      <c r="C4110" s="875">
        <v>479</v>
      </c>
      <c r="D4110" s="876">
        <v>7</v>
      </c>
      <c r="E4110" s="880" t="s">
        <v>2507</v>
      </c>
      <c r="F4110" s="880" t="s">
        <v>2508</v>
      </c>
      <c r="G4110" s="959">
        <v>29</v>
      </c>
      <c r="H4110" s="878" t="s">
        <v>13</v>
      </c>
      <c r="I4110" s="315"/>
      <c r="J4110" s="159">
        <v>0</v>
      </c>
      <c r="K4110" s="58">
        <v>0</v>
      </c>
      <c r="L4110" s="199">
        <f t="shared" si="545"/>
        <v>0</v>
      </c>
      <c r="M4110" s="200">
        <f t="shared" si="546"/>
        <v>0</v>
      </c>
      <c r="O4110" s="77" t="b">
        <f t="shared" si="539"/>
        <v>0</v>
      </c>
      <c r="P4110" s="77" t="b">
        <f t="shared" si="540"/>
        <v>0</v>
      </c>
      <c r="Q4110" s="77" t="b">
        <f t="shared" si="541"/>
        <v>0</v>
      </c>
      <c r="R4110" s="77">
        <f t="shared" si="542"/>
        <v>0</v>
      </c>
      <c r="T4110" s="77">
        <v>4099</v>
      </c>
    </row>
    <row r="4111" spans="1:20" s="543" customFormat="1" ht="45" outlineLevel="1">
      <c r="A4111" s="29" t="s">
        <v>5251</v>
      </c>
      <c r="B4111" s="874">
        <v>400</v>
      </c>
      <c r="C4111" s="875">
        <v>479</v>
      </c>
      <c r="D4111" s="876">
        <v>8</v>
      </c>
      <c r="E4111" s="880" t="s">
        <v>2156</v>
      </c>
      <c r="F4111" s="880" t="s">
        <v>2157</v>
      </c>
      <c r="G4111" s="959">
        <v>541</v>
      </c>
      <c r="H4111" s="878" t="s">
        <v>13</v>
      </c>
      <c r="I4111" s="315"/>
      <c r="J4111" s="159">
        <v>0</v>
      </c>
      <c r="K4111" s="58">
        <v>0</v>
      </c>
      <c r="L4111" s="199">
        <f t="shared" si="545"/>
        <v>0</v>
      </c>
      <c r="M4111" s="200">
        <f t="shared" si="546"/>
        <v>0</v>
      </c>
      <c r="O4111" s="77" t="b">
        <f t="shared" si="539"/>
        <v>0</v>
      </c>
      <c r="P4111" s="77" t="b">
        <f t="shared" si="540"/>
        <v>0</v>
      </c>
      <c r="Q4111" s="77" t="b">
        <f t="shared" si="541"/>
        <v>0</v>
      </c>
      <c r="R4111" s="77">
        <f t="shared" si="542"/>
        <v>0</v>
      </c>
      <c r="T4111" s="77">
        <v>4100</v>
      </c>
    </row>
    <row r="4112" spans="1:20" s="543" customFormat="1" ht="51" outlineLevel="1">
      <c r="A4112" s="888"/>
      <c r="B4112" s="874">
        <v>400</v>
      </c>
      <c r="C4112" s="875">
        <v>479</v>
      </c>
      <c r="D4112" s="876">
        <v>9</v>
      </c>
      <c r="E4112" s="877" t="s">
        <v>2158</v>
      </c>
      <c r="F4112" s="877" t="s">
        <v>2159</v>
      </c>
      <c r="G4112" s="959">
        <v>105</v>
      </c>
      <c r="H4112" s="878" t="s">
        <v>13</v>
      </c>
      <c r="I4112" s="315"/>
      <c r="J4112" s="159">
        <v>0</v>
      </c>
      <c r="K4112" s="58">
        <v>0</v>
      </c>
      <c r="L4112" s="199">
        <f t="shared" si="545"/>
        <v>0</v>
      </c>
      <c r="M4112" s="200">
        <f t="shared" si="546"/>
        <v>0</v>
      </c>
      <c r="O4112" s="77" t="b">
        <f t="shared" si="539"/>
        <v>0</v>
      </c>
      <c r="P4112" s="77" t="b">
        <f t="shared" si="540"/>
        <v>0</v>
      </c>
      <c r="Q4112" s="77" t="b">
        <f t="shared" si="541"/>
        <v>0</v>
      </c>
      <c r="R4112" s="77">
        <f t="shared" si="542"/>
        <v>0</v>
      </c>
      <c r="T4112" s="77">
        <v>4101</v>
      </c>
    </row>
    <row r="4113" spans="1:20" s="543" customFormat="1" ht="45" outlineLevel="1">
      <c r="A4113" s="29" t="s">
        <v>5251</v>
      </c>
      <c r="B4113" s="874">
        <v>400</v>
      </c>
      <c r="C4113" s="875">
        <v>479</v>
      </c>
      <c r="D4113" s="876">
        <v>10</v>
      </c>
      <c r="E4113" s="880" t="s">
        <v>2160</v>
      </c>
      <c r="F4113" s="880" t="s">
        <v>2161</v>
      </c>
      <c r="G4113" s="959">
        <v>79</v>
      </c>
      <c r="H4113" s="878" t="s">
        <v>2162</v>
      </c>
      <c r="I4113" s="315"/>
      <c r="J4113" s="159">
        <v>0</v>
      </c>
      <c r="K4113" s="58">
        <v>0</v>
      </c>
      <c r="L4113" s="199">
        <f t="shared" si="545"/>
        <v>0</v>
      </c>
      <c r="M4113" s="200">
        <f t="shared" si="546"/>
        <v>0</v>
      </c>
      <c r="O4113" s="77" t="b">
        <f t="shared" si="539"/>
        <v>0</v>
      </c>
      <c r="P4113" s="77" t="b">
        <f t="shared" si="540"/>
        <v>0</v>
      </c>
      <c r="Q4113" s="77" t="b">
        <f t="shared" si="541"/>
        <v>0</v>
      </c>
      <c r="R4113" s="77">
        <f t="shared" si="542"/>
        <v>0</v>
      </c>
      <c r="T4113" s="77">
        <v>4102</v>
      </c>
    </row>
    <row r="4114" spans="1:20" s="543" customFormat="1" ht="45" outlineLevel="1">
      <c r="A4114" s="29" t="s">
        <v>5251</v>
      </c>
      <c r="B4114" s="874">
        <v>400</v>
      </c>
      <c r="C4114" s="875">
        <v>479</v>
      </c>
      <c r="D4114" s="876">
        <v>11</v>
      </c>
      <c r="E4114" s="880" t="s">
        <v>2163</v>
      </c>
      <c r="F4114" s="880" t="s">
        <v>2164</v>
      </c>
      <c r="G4114" s="959">
        <v>80</v>
      </c>
      <c r="H4114" s="878" t="s">
        <v>2162</v>
      </c>
      <c r="I4114" s="315"/>
      <c r="J4114" s="159">
        <v>0</v>
      </c>
      <c r="K4114" s="58">
        <v>0</v>
      </c>
      <c r="L4114" s="199">
        <f t="shared" si="545"/>
        <v>0</v>
      </c>
      <c r="M4114" s="200">
        <f t="shared" si="546"/>
        <v>0</v>
      </c>
      <c r="O4114" s="77" t="b">
        <f t="shared" si="539"/>
        <v>0</v>
      </c>
      <c r="P4114" s="77" t="b">
        <f t="shared" si="540"/>
        <v>0</v>
      </c>
      <c r="Q4114" s="77" t="b">
        <f t="shared" si="541"/>
        <v>0</v>
      </c>
      <c r="R4114" s="77">
        <f t="shared" si="542"/>
        <v>0</v>
      </c>
      <c r="T4114" s="77">
        <v>4103</v>
      </c>
    </row>
    <row r="4115" spans="1:20" s="543" customFormat="1" ht="51" outlineLevel="1">
      <c r="A4115" s="888"/>
      <c r="B4115" s="874">
        <v>400</v>
      </c>
      <c r="C4115" s="875">
        <v>479</v>
      </c>
      <c r="D4115" s="876">
        <v>12</v>
      </c>
      <c r="E4115" s="877" t="s">
        <v>2165</v>
      </c>
      <c r="F4115" s="877" t="s">
        <v>2166</v>
      </c>
      <c r="G4115" s="959">
        <v>23</v>
      </c>
      <c r="H4115" s="878" t="s">
        <v>2162</v>
      </c>
      <c r="I4115" s="315"/>
      <c r="J4115" s="159">
        <v>0</v>
      </c>
      <c r="K4115" s="58">
        <v>0</v>
      </c>
      <c r="L4115" s="199">
        <f t="shared" si="545"/>
        <v>0</v>
      </c>
      <c r="M4115" s="200">
        <f t="shared" si="546"/>
        <v>0</v>
      </c>
      <c r="O4115" s="77" t="b">
        <f t="shared" ref="O4115:O4178" si="547">ISBLANK(D4115)</f>
        <v>0</v>
      </c>
      <c r="P4115" s="77" t="b">
        <f t="shared" ref="P4115:P4178" si="548">ISBLANK(G4115)</f>
        <v>0</v>
      </c>
      <c r="Q4115" s="77" t="b">
        <f t="shared" ref="Q4115:Q4178" si="549">ISBLANK(M4115)</f>
        <v>0</v>
      </c>
      <c r="R4115" s="77">
        <f t="shared" ref="R4115:R4178" si="550">IF(AND(O4115=P4115,O4115=Q4115),,"!!!")</f>
        <v>0</v>
      </c>
      <c r="T4115" s="77">
        <v>4104</v>
      </c>
    </row>
    <row r="4116" spans="1:20" s="543" customFormat="1" ht="45" outlineLevel="1">
      <c r="A4116" s="29" t="s">
        <v>5251</v>
      </c>
      <c r="B4116" s="874">
        <v>400</v>
      </c>
      <c r="C4116" s="875">
        <v>479</v>
      </c>
      <c r="D4116" s="876">
        <v>13</v>
      </c>
      <c r="E4116" s="880" t="s">
        <v>2167</v>
      </c>
      <c r="F4116" s="880" t="s">
        <v>2168</v>
      </c>
      <c r="G4116" s="959">
        <v>54</v>
      </c>
      <c r="H4116" s="878" t="s">
        <v>2162</v>
      </c>
      <c r="I4116" s="315"/>
      <c r="J4116" s="159">
        <v>0</v>
      </c>
      <c r="K4116" s="58">
        <v>0</v>
      </c>
      <c r="L4116" s="199">
        <f t="shared" si="545"/>
        <v>0</v>
      </c>
      <c r="M4116" s="200">
        <f t="shared" si="546"/>
        <v>0</v>
      </c>
      <c r="O4116" s="77" t="b">
        <f t="shared" si="547"/>
        <v>0</v>
      </c>
      <c r="P4116" s="77" t="b">
        <f t="shared" si="548"/>
        <v>0</v>
      </c>
      <c r="Q4116" s="77" t="b">
        <f t="shared" si="549"/>
        <v>0</v>
      </c>
      <c r="R4116" s="77">
        <f t="shared" si="550"/>
        <v>0</v>
      </c>
      <c r="T4116" s="77">
        <v>4105</v>
      </c>
    </row>
    <row r="4117" spans="1:20" s="543" customFormat="1" ht="51" outlineLevel="1">
      <c r="A4117" s="888"/>
      <c r="B4117" s="874">
        <v>400</v>
      </c>
      <c r="C4117" s="875">
        <v>479</v>
      </c>
      <c r="D4117" s="876">
        <v>14</v>
      </c>
      <c r="E4117" s="877" t="s">
        <v>2169</v>
      </c>
      <c r="F4117" s="877" t="s">
        <v>2170</v>
      </c>
      <c r="G4117" s="959">
        <v>41</v>
      </c>
      <c r="H4117" s="878" t="s">
        <v>2162</v>
      </c>
      <c r="I4117" s="315"/>
      <c r="J4117" s="159">
        <v>0</v>
      </c>
      <c r="K4117" s="58">
        <v>0</v>
      </c>
      <c r="L4117" s="199">
        <f t="shared" si="545"/>
        <v>0</v>
      </c>
      <c r="M4117" s="200">
        <f t="shared" si="546"/>
        <v>0</v>
      </c>
      <c r="O4117" s="77" t="b">
        <f t="shared" si="547"/>
        <v>0</v>
      </c>
      <c r="P4117" s="77" t="b">
        <f t="shared" si="548"/>
        <v>0</v>
      </c>
      <c r="Q4117" s="77" t="b">
        <f t="shared" si="549"/>
        <v>0</v>
      </c>
      <c r="R4117" s="77">
        <f t="shared" si="550"/>
        <v>0</v>
      </c>
      <c r="T4117" s="77">
        <v>4106</v>
      </c>
    </row>
    <row r="4118" spans="1:20" s="543" customFormat="1" ht="45" outlineLevel="1">
      <c r="A4118" s="29" t="s">
        <v>5251</v>
      </c>
      <c r="B4118" s="874">
        <v>400</v>
      </c>
      <c r="C4118" s="875">
        <v>479</v>
      </c>
      <c r="D4118" s="876">
        <v>15</v>
      </c>
      <c r="E4118" s="880" t="s">
        <v>2171</v>
      </c>
      <c r="F4118" s="880" t="s">
        <v>2172</v>
      </c>
      <c r="G4118" s="959">
        <v>40</v>
      </c>
      <c r="H4118" s="878" t="s">
        <v>2162</v>
      </c>
      <c r="I4118" s="315"/>
      <c r="J4118" s="159">
        <v>0</v>
      </c>
      <c r="K4118" s="58">
        <v>0</v>
      </c>
      <c r="L4118" s="199">
        <f t="shared" si="545"/>
        <v>0</v>
      </c>
      <c r="M4118" s="200">
        <f t="shared" si="546"/>
        <v>0</v>
      </c>
      <c r="O4118" s="77" t="b">
        <f t="shared" si="547"/>
        <v>0</v>
      </c>
      <c r="P4118" s="77" t="b">
        <f t="shared" si="548"/>
        <v>0</v>
      </c>
      <c r="Q4118" s="77" t="b">
        <f t="shared" si="549"/>
        <v>0</v>
      </c>
      <c r="R4118" s="77">
        <f t="shared" si="550"/>
        <v>0</v>
      </c>
      <c r="T4118" s="77">
        <v>4107</v>
      </c>
    </row>
    <row r="4119" spans="1:20" s="543" customFormat="1" ht="45" outlineLevel="1">
      <c r="A4119" s="29" t="s">
        <v>5251</v>
      </c>
      <c r="B4119" s="874">
        <v>400</v>
      </c>
      <c r="C4119" s="875">
        <v>479</v>
      </c>
      <c r="D4119" s="876">
        <v>16</v>
      </c>
      <c r="E4119" s="880" t="s">
        <v>2515</v>
      </c>
      <c r="F4119" s="880" t="s">
        <v>2516</v>
      </c>
      <c r="G4119" s="959">
        <v>6</v>
      </c>
      <c r="H4119" s="878" t="s">
        <v>2162</v>
      </c>
      <c r="I4119" s="315"/>
      <c r="J4119" s="159">
        <v>0</v>
      </c>
      <c r="K4119" s="58">
        <v>0</v>
      </c>
      <c r="L4119" s="199">
        <f t="shared" si="545"/>
        <v>0</v>
      </c>
      <c r="M4119" s="200">
        <f t="shared" si="546"/>
        <v>0</v>
      </c>
      <c r="O4119" s="77" t="b">
        <f t="shared" si="547"/>
        <v>0</v>
      </c>
      <c r="P4119" s="77" t="b">
        <f t="shared" si="548"/>
        <v>0</v>
      </c>
      <c r="Q4119" s="77" t="b">
        <f t="shared" si="549"/>
        <v>0</v>
      </c>
      <c r="R4119" s="77">
        <f t="shared" si="550"/>
        <v>0</v>
      </c>
      <c r="T4119" s="77">
        <v>4108</v>
      </c>
    </row>
    <row r="4120" spans="1:20" s="543" customFormat="1" ht="45" outlineLevel="1">
      <c r="A4120" s="29" t="s">
        <v>5251</v>
      </c>
      <c r="B4120" s="874">
        <v>400</v>
      </c>
      <c r="C4120" s="875">
        <v>479</v>
      </c>
      <c r="D4120" s="876">
        <v>17</v>
      </c>
      <c r="E4120" s="880" t="s">
        <v>2173</v>
      </c>
      <c r="F4120" s="880" t="s">
        <v>2174</v>
      </c>
      <c r="G4120" s="959">
        <v>77</v>
      </c>
      <c r="H4120" s="878" t="s">
        <v>2162</v>
      </c>
      <c r="I4120" s="315"/>
      <c r="J4120" s="159">
        <v>0</v>
      </c>
      <c r="K4120" s="58">
        <v>0</v>
      </c>
      <c r="L4120" s="199">
        <f t="shared" si="545"/>
        <v>0</v>
      </c>
      <c r="M4120" s="200">
        <f t="shared" si="546"/>
        <v>0</v>
      </c>
      <c r="O4120" s="77" t="b">
        <f t="shared" si="547"/>
        <v>0</v>
      </c>
      <c r="P4120" s="77" t="b">
        <f t="shared" si="548"/>
        <v>0</v>
      </c>
      <c r="Q4120" s="77" t="b">
        <f t="shared" si="549"/>
        <v>0</v>
      </c>
      <c r="R4120" s="77">
        <f t="shared" si="550"/>
        <v>0</v>
      </c>
      <c r="T4120" s="77">
        <v>4109</v>
      </c>
    </row>
    <row r="4121" spans="1:20" s="543" customFormat="1" ht="51" outlineLevel="1">
      <c r="A4121" s="888"/>
      <c r="B4121" s="874">
        <v>400</v>
      </c>
      <c r="C4121" s="875">
        <v>479</v>
      </c>
      <c r="D4121" s="876">
        <v>18</v>
      </c>
      <c r="E4121" s="877" t="s">
        <v>2175</v>
      </c>
      <c r="F4121" s="877" t="s">
        <v>2176</v>
      </c>
      <c r="G4121" s="959">
        <v>15</v>
      </c>
      <c r="H4121" s="878" t="s">
        <v>2162</v>
      </c>
      <c r="I4121" s="315"/>
      <c r="J4121" s="159">
        <v>0</v>
      </c>
      <c r="K4121" s="58">
        <v>0</v>
      </c>
      <c r="L4121" s="199">
        <f t="shared" si="545"/>
        <v>0</v>
      </c>
      <c r="M4121" s="200">
        <f t="shared" si="546"/>
        <v>0</v>
      </c>
      <c r="O4121" s="77" t="b">
        <f t="shared" si="547"/>
        <v>0</v>
      </c>
      <c r="P4121" s="77" t="b">
        <f t="shared" si="548"/>
        <v>0</v>
      </c>
      <c r="Q4121" s="77" t="b">
        <f t="shared" si="549"/>
        <v>0</v>
      </c>
      <c r="R4121" s="77">
        <f t="shared" si="550"/>
        <v>0</v>
      </c>
      <c r="T4121" s="77">
        <v>4110</v>
      </c>
    </row>
    <row r="4122" spans="1:20" s="543" customFormat="1" ht="51" outlineLevel="1">
      <c r="A4122" s="888"/>
      <c r="B4122" s="874">
        <v>400</v>
      </c>
      <c r="C4122" s="875">
        <v>479</v>
      </c>
      <c r="D4122" s="876">
        <v>19</v>
      </c>
      <c r="E4122" s="877" t="s">
        <v>2177</v>
      </c>
      <c r="F4122" s="877" t="s">
        <v>2178</v>
      </c>
      <c r="G4122" s="959">
        <v>1</v>
      </c>
      <c r="H4122" s="878" t="s">
        <v>2162</v>
      </c>
      <c r="I4122" s="315"/>
      <c r="J4122" s="159">
        <v>0</v>
      </c>
      <c r="K4122" s="58">
        <v>0</v>
      </c>
      <c r="L4122" s="199">
        <f t="shared" si="545"/>
        <v>0</v>
      </c>
      <c r="M4122" s="200">
        <f t="shared" si="546"/>
        <v>0</v>
      </c>
      <c r="O4122" s="77" t="b">
        <f t="shared" si="547"/>
        <v>0</v>
      </c>
      <c r="P4122" s="77" t="b">
        <f t="shared" si="548"/>
        <v>0</v>
      </c>
      <c r="Q4122" s="77" t="b">
        <f t="shared" si="549"/>
        <v>0</v>
      </c>
      <c r="R4122" s="77">
        <f t="shared" si="550"/>
        <v>0</v>
      </c>
      <c r="T4122" s="77">
        <v>4111</v>
      </c>
    </row>
    <row r="4123" spans="1:20" s="543" customFormat="1" ht="45" outlineLevel="1">
      <c r="A4123" s="29" t="s">
        <v>5251</v>
      </c>
      <c r="B4123" s="874">
        <v>400</v>
      </c>
      <c r="C4123" s="875">
        <v>479</v>
      </c>
      <c r="D4123" s="876">
        <v>20</v>
      </c>
      <c r="E4123" s="880" t="s">
        <v>5493</v>
      </c>
      <c r="F4123" s="880" t="s">
        <v>5494</v>
      </c>
      <c r="G4123" s="959">
        <v>1</v>
      </c>
      <c r="H4123" s="878" t="s">
        <v>2162</v>
      </c>
      <c r="I4123" s="315"/>
      <c r="J4123" s="159">
        <v>0</v>
      </c>
      <c r="K4123" s="58">
        <v>0</v>
      </c>
      <c r="L4123" s="199">
        <f t="shared" si="545"/>
        <v>0</v>
      </c>
      <c r="M4123" s="200">
        <f t="shared" si="546"/>
        <v>0</v>
      </c>
      <c r="O4123" s="77" t="b">
        <f t="shared" si="547"/>
        <v>0</v>
      </c>
      <c r="P4123" s="77" t="b">
        <f t="shared" si="548"/>
        <v>0</v>
      </c>
      <c r="Q4123" s="77" t="b">
        <f t="shared" si="549"/>
        <v>0</v>
      </c>
      <c r="R4123" s="77">
        <f t="shared" si="550"/>
        <v>0</v>
      </c>
      <c r="T4123" s="77">
        <v>4112</v>
      </c>
    </row>
    <row r="4124" spans="1:20" s="543" customFormat="1" ht="45" outlineLevel="1">
      <c r="A4124" s="29" t="s">
        <v>5251</v>
      </c>
      <c r="B4124" s="874">
        <v>400</v>
      </c>
      <c r="C4124" s="875">
        <v>479</v>
      </c>
      <c r="D4124" s="876">
        <v>21</v>
      </c>
      <c r="E4124" s="880" t="s">
        <v>2181</v>
      </c>
      <c r="F4124" s="880" t="s">
        <v>2182</v>
      </c>
      <c r="G4124" s="959">
        <v>1</v>
      </c>
      <c r="H4124" s="878" t="s">
        <v>2162</v>
      </c>
      <c r="I4124" s="315"/>
      <c r="J4124" s="159">
        <v>0</v>
      </c>
      <c r="K4124" s="58">
        <v>0</v>
      </c>
      <c r="L4124" s="199">
        <f t="shared" si="545"/>
        <v>0</v>
      </c>
      <c r="M4124" s="200">
        <f t="shared" si="546"/>
        <v>0</v>
      </c>
      <c r="O4124" s="77" t="b">
        <f t="shared" si="547"/>
        <v>0</v>
      </c>
      <c r="P4124" s="77" t="b">
        <f t="shared" si="548"/>
        <v>0</v>
      </c>
      <c r="Q4124" s="77" t="b">
        <f t="shared" si="549"/>
        <v>0</v>
      </c>
      <c r="R4124" s="77">
        <f t="shared" si="550"/>
        <v>0</v>
      </c>
      <c r="T4124" s="77">
        <v>4113</v>
      </c>
    </row>
    <row r="4125" spans="1:20" s="543" customFormat="1" ht="45" outlineLevel="1">
      <c r="A4125" s="29" t="s">
        <v>5251</v>
      </c>
      <c r="B4125" s="874">
        <v>400</v>
      </c>
      <c r="C4125" s="875">
        <v>479</v>
      </c>
      <c r="D4125" s="876">
        <v>22</v>
      </c>
      <c r="E4125" s="880" t="s">
        <v>5495</v>
      </c>
      <c r="F4125" s="880" t="s">
        <v>5496</v>
      </c>
      <c r="G4125" s="959">
        <v>4</v>
      </c>
      <c r="H4125" s="878" t="s">
        <v>2162</v>
      </c>
      <c r="I4125" s="315"/>
      <c r="J4125" s="159">
        <v>0</v>
      </c>
      <c r="K4125" s="58">
        <v>0</v>
      </c>
      <c r="L4125" s="199">
        <f t="shared" si="545"/>
        <v>0</v>
      </c>
      <c r="M4125" s="200">
        <f t="shared" si="546"/>
        <v>0</v>
      </c>
      <c r="O4125" s="77" t="b">
        <f t="shared" si="547"/>
        <v>0</v>
      </c>
      <c r="P4125" s="77" t="b">
        <f t="shared" si="548"/>
        <v>0</v>
      </c>
      <c r="Q4125" s="77" t="b">
        <f t="shared" si="549"/>
        <v>0</v>
      </c>
      <c r="R4125" s="77">
        <f t="shared" si="550"/>
        <v>0</v>
      </c>
      <c r="T4125" s="77">
        <v>4114</v>
      </c>
    </row>
    <row r="4126" spans="1:20" s="543" customFormat="1" ht="45" outlineLevel="1">
      <c r="A4126" s="29" t="s">
        <v>5251</v>
      </c>
      <c r="B4126" s="874">
        <v>400</v>
      </c>
      <c r="C4126" s="875">
        <v>479</v>
      </c>
      <c r="D4126" s="876">
        <v>23</v>
      </c>
      <c r="E4126" s="880" t="s">
        <v>2183</v>
      </c>
      <c r="F4126" s="880" t="s">
        <v>2184</v>
      </c>
      <c r="G4126" s="959">
        <v>4</v>
      </c>
      <c r="H4126" s="878" t="s">
        <v>2162</v>
      </c>
      <c r="I4126" s="315"/>
      <c r="J4126" s="159">
        <v>0</v>
      </c>
      <c r="K4126" s="58">
        <v>0</v>
      </c>
      <c r="L4126" s="199">
        <f t="shared" si="545"/>
        <v>0</v>
      </c>
      <c r="M4126" s="200">
        <f t="shared" si="546"/>
        <v>0</v>
      </c>
      <c r="O4126" s="77" t="b">
        <f t="shared" si="547"/>
        <v>0</v>
      </c>
      <c r="P4126" s="77" t="b">
        <f t="shared" si="548"/>
        <v>0</v>
      </c>
      <c r="Q4126" s="77" t="b">
        <f t="shared" si="549"/>
        <v>0</v>
      </c>
      <c r="R4126" s="77">
        <f t="shared" si="550"/>
        <v>0</v>
      </c>
      <c r="T4126" s="77">
        <v>4115</v>
      </c>
    </row>
    <row r="4127" spans="1:20" s="543" customFormat="1" ht="51" outlineLevel="1">
      <c r="A4127" s="888"/>
      <c r="B4127" s="874">
        <v>400</v>
      </c>
      <c r="C4127" s="875">
        <v>479</v>
      </c>
      <c r="D4127" s="876">
        <v>24</v>
      </c>
      <c r="E4127" s="877" t="s">
        <v>2187</v>
      </c>
      <c r="F4127" s="877" t="s">
        <v>2188</v>
      </c>
      <c r="G4127" s="959">
        <v>1</v>
      </c>
      <c r="H4127" s="878" t="s">
        <v>2162</v>
      </c>
      <c r="I4127" s="315"/>
      <c r="J4127" s="159">
        <v>0</v>
      </c>
      <c r="K4127" s="58">
        <v>0</v>
      </c>
      <c r="L4127" s="199">
        <f t="shared" si="545"/>
        <v>0</v>
      </c>
      <c r="M4127" s="200">
        <f t="shared" si="546"/>
        <v>0</v>
      </c>
      <c r="O4127" s="77" t="b">
        <f t="shared" si="547"/>
        <v>0</v>
      </c>
      <c r="P4127" s="77" t="b">
        <f t="shared" si="548"/>
        <v>0</v>
      </c>
      <c r="Q4127" s="77" t="b">
        <f t="shared" si="549"/>
        <v>0</v>
      </c>
      <c r="R4127" s="77">
        <f t="shared" si="550"/>
        <v>0</v>
      </c>
      <c r="T4127" s="77">
        <v>4116</v>
      </c>
    </row>
    <row r="4128" spans="1:20" s="543" customFormat="1" ht="45" outlineLevel="1">
      <c r="A4128" s="29" t="s">
        <v>5251</v>
      </c>
      <c r="B4128" s="874">
        <v>400</v>
      </c>
      <c r="C4128" s="875">
        <v>479</v>
      </c>
      <c r="D4128" s="876">
        <v>25</v>
      </c>
      <c r="E4128" s="880" t="s">
        <v>2189</v>
      </c>
      <c r="F4128" s="880" t="s">
        <v>2190</v>
      </c>
      <c r="G4128" s="959">
        <v>5</v>
      </c>
      <c r="H4128" s="878" t="s">
        <v>2162</v>
      </c>
      <c r="I4128" s="315"/>
      <c r="J4128" s="159">
        <v>0</v>
      </c>
      <c r="K4128" s="58">
        <v>0</v>
      </c>
      <c r="L4128" s="199">
        <f t="shared" si="545"/>
        <v>0</v>
      </c>
      <c r="M4128" s="200">
        <f t="shared" si="546"/>
        <v>0</v>
      </c>
      <c r="O4128" s="77" t="b">
        <f t="shared" si="547"/>
        <v>0</v>
      </c>
      <c r="P4128" s="77" t="b">
        <f t="shared" si="548"/>
        <v>0</v>
      </c>
      <c r="Q4128" s="77" t="b">
        <f t="shared" si="549"/>
        <v>0</v>
      </c>
      <c r="R4128" s="77">
        <f t="shared" si="550"/>
        <v>0</v>
      </c>
      <c r="T4128" s="77">
        <v>4117</v>
      </c>
    </row>
    <row r="4129" spans="1:20" s="543" customFormat="1" ht="45" outlineLevel="1">
      <c r="A4129" s="29" t="s">
        <v>5251</v>
      </c>
      <c r="B4129" s="874">
        <v>400</v>
      </c>
      <c r="C4129" s="875">
        <v>479</v>
      </c>
      <c r="D4129" s="876">
        <v>26</v>
      </c>
      <c r="E4129" s="880" t="s">
        <v>2533</v>
      </c>
      <c r="F4129" s="880" t="s">
        <v>2534</v>
      </c>
      <c r="G4129" s="959">
        <v>2</v>
      </c>
      <c r="H4129" s="878" t="s">
        <v>2162</v>
      </c>
      <c r="I4129" s="315"/>
      <c r="J4129" s="159">
        <v>0</v>
      </c>
      <c r="K4129" s="58">
        <v>0</v>
      </c>
      <c r="L4129" s="199">
        <f t="shared" si="545"/>
        <v>0</v>
      </c>
      <c r="M4129" s="200">
        <f t="shared" si="546"/>
        <v>0</v>
      </c>
      <c r="O4129" s="77" t="b">
        <f t="shared" si="547"/>
        <v>0</v>
      </c>
      <c r="P4129" s="77" t="b">
        <f t="shared" si="548"/>
        <v>0</v>
      </c>
      <c r="Q4129" s="77" t="b">
        <f t="shared" si="549"/>
        <v>0</v>
      </c>
      <c r="R4129" s="77">
        <f t="shared" si="550"/>
        <v>0</v>
      </c>
      <c r="T4129" s="77">
        <v>4118</v>
      </c>
    </row>
    <row r="4130" spans="1:20" s="543" customFormat="1" ht="51" outlineLevel="1">
      <c r="A4130" s="888"/>
      <c r="B4130" s="874">
        <v>400</v>
      </c>
      <c r="C4130" s="875">
        <v>479</v>
      </c>
      <c r="D4130" s="876">
        <v>27</v>
      </c>
      <c r="E4130" s="877" t="s">
        <v>2191</v>
      </c>
      <c r="F4130" s="877" t="s">
        <v>2192</v>
      </c>
      <c r="G4130" s="959">
        <v>1</v>
      </c>
      <c r="H4130" s="878" t="s">
        <v>2162</v>
      </c>
      <c r="I4130" s="315"/>
      <c r="J4130" s="159">
        <v>0</v>
      </c>
      <c r="K4130" s="58">
        <v>0</v>
      </c>
      <c r="L4130" s="199">
        <f t="shared" si="545"/>
        <v>0</v>
      </c>
      <c r="M4130" s="200">
        <f t="shared" si="546"/>
        <v>0</v>
      </c>
      <c r="O4130" s="77" t="b">
        <f t="shared" si="547"/>
        <v>0</v>
      </c>
      <c r="P4130" s="77" t="b">
        <f t="shared" si="548"/>
        <v>0</v>
      </c>
      <c r="Q4130" s="77" t="b">
        <f t="shared" si="549"/>
        <v>0</v>
      </c>
      <c r="R4130" s="77">
        <f t="shared" si="550"/>
        <v>0</v>
      </c>
      <c r="T4130" s="77">
        <v>4119</v>
      </c>
    </row>
    <row r="4131" spans="1:20" s="543" customFormat="1" ht="45" outlineLevel="1">
      <c r="A4131" s="29" t="s">
        <v>5251</v>
      </c>
      <c r="B4131" s="874">
        <v>400</v>
      </c>
      <c r="C4131" s="875">
        <v>479</v>
      </c>
      <c r="D4131" s="876">
        <v>28</v>
      </c>
      <c r="E4131" s="880" t="s">
        <v>2193</v>
      </c>
      <c r="F4131" s="880" t="s">
        <v>2194</v>
      </c>
      <c r="G4131" s="959">
        <v>5</v>
      </c>
      <c r="H4131" s="878" t="s">
        <v>2162</v>
      </c>
      <c r="I4131" s="315"/>
      <c r="J4131" s="159">
        <v>0</v>
      </c>
      <c r="K4131" s="58">
        <v>0</v>
      </c>
      <c r="L4131" s="199">
        <f t="shared" si="545"/>
        <v>0</v>
      </c>
      <c r="M4131" s="200">
        <f t="shared" si="546"/>
        <v>0</v>
      </c>
      <c r="O4131" s="77" t="b">
        <f t="shared" si="547"/>
        <v>0</v>
      </c>
      <c r="P4131" s="77" t="b">
        <f t="shared" si="548"/>
        <v>0</v>
      </c>
      <c r="Q4131" s="77" t="b">
        <f t="shared" si="549"/>
        <v>0</v>
      </c>
      <c r="R4131" s="77">
        <f t="shared" si="550"/>
        <v>0</v>
      </c>
      <c r="T4131" s="77">
        <v>4120</v>
      </c>
    </row>
    <row r="4132" spans="1:20" s="543" customFormat="1" ht="45" outlineLevel="1">
      <c r="A4132" s="29" t="s">
        <v>5251</v>
      </c>
      <c r="B4132" s="874">
        <v>400</v>
      </c>
      <c r="C4132" s="875">
        <v>479</v>
      </c>
      <c r="D4132" s="876">
        <v>29</v>
      </c>
      <c r="E4132" s="880" t="s">
        <v>2541</v>
      </c>
      <c r="F4132" s="880" t="s">
        <v>2542</v>
      </c>
      <c r="G4132" s="959">
        <v>2</v>
      </c>
      <c r="H4132" s="878" t="s">
        <v>2162</v>
      </c>
      <c r="I4132" s="315"/>
      <c r="J4132" s="159">
        <v>0</v>
      </c>
      <c r="K4132" s="58">
        <v>0</v>
      </c>
      <c r="L4132" s="199">
        <f t="shared" si="545"/>
        <v>0</v>
      </c>
      <c r="M4132" s="200">
        <f t="shared" si="546"/>
        <v>0</v>
      </c>
      <c r="O4132" s="77" t="b">
        <f t="shared" si="547"/>
        <v>0</v>
      </c>
      <c r="P4132" s="77" t="b">
        <f t="shared" si="548"/>
        <v>0</v>
      </c>
      <c r="Q4132" s="77" t="b">
        <f t="shared" si="549"/>
        <v>0</v>
      </c>
      <c r="R4132" s="77">
        <f t="shared" si="550"/>
        <v>0</v>
      </c>
      <c r="T4132" s="77">
        <v>4121</v>
      </c>
    </row>
    <row r="4133" spans="1:20" s="543" customFormat="1" ht="51" outlineLevel="1">
      <c r="A4133" s="888"/>
      <c r="B4133" s="874">
        <v>400</v>
      </c>
      <c r="C4133" s="875">
        <v>479</v>
      </c>
      <c r="D4133" s="876">
        <v>30</v>
      </c>
      <c r="E4133" s="877" t="s">
        <v>2195</v>
      </c>
      <c r="F4133" s="877" t="s">
        <v>2196</v>
      </c>
      <c r="G4133" s="959">
        <v>1</v>
      </c>
      <c r="H4133" s="878" t="s">
        <v>2162</v>
      </c>
      <c r="I4133" s="315"/>
      <c r="J4133" s="159">
        <v>0</v>
      </c>
      <c r="K4133" s="58">
        <v>0</v>
      </c>
      <c r="L4133" s="199">
        <f t="shared" si="545"/>
        <v>0</v>
      </c>
      <c r="M4133" s="200">
        <f t="shared" si="546"/>
        <v>0</v>
      </c>
      <c r="O4133" s="77" t="b">
        <f t="shared" si="547"/>
        <v>0</v>
      </c>
      <c r="P4133" s="77" t="b">
        <f t="shared" si="548"/>
        <v>0</v>
      </c>
      <c r="Q4133" s="77" t="b">
        <f t="shared" si="549"/>
        <v>0</v>
      </c>
      <c r="R4133" s="77">
        <f t="shared" si="550"/>
        <v>0</v>
      </c>
      <c r="T4133" s="77">
        <v>4122</v>
      </c>
    </row>
    <row r="4134" spans="1:20" s="543" customFormat="1" ht="63.75" outlineLevel="1">
      <c r="A4134" s="888"/>
      <c r="B4134" s="874">
        <v>400</v>
      </c>
      <c r="C4134" s="875">
        <v>479</v>
      </c>
      <c r="D4134" s="876">
        <v>31</v>
      </c>
      <c r="E4134" s="877" t="s">
        <v>5497</v>
      </c>
      <c r="F4134" s="877" t="s">
        <v>5498</v>
      </c>
      <c r="G4134" s="959">
        <v>0</v>
      </c>
      <c r="H4134" s="878" t="s">
        <v>2162</v>
      </c>
      <c r="I4134" s="315"/>
      <c r="J4134" s="159">
        <v>0</v>
      </c>
      <c r="K4134" s="58">
        <v>0</v>
      </c>
      <c r="L4134" s="199">
        <f t="shared" si="545"/>
        <v>0</v>
      </c>
      <c r="M4134" s="200">
        <f t="shared" si="546"/>
        <v>0</v>
      </c>
      <c r="O4134" s="77" t="b">
        <f t="shared" si="547"/>
        <v>0</v>
      </c>
      <c r="P4134" s="77" t="b">
        <f t="shared" si="548"/>
        <v>0</v>
      </c>
      <c r="Q4134" s="77" t="b">
        <f t="shared" si="549"/>
        <v>0</v>
      </c>
      <c r="R4134" s="77">
        <f t="shared" si="550"/>
        <v>0</v>
      </c>
      <c r="T4134" s="77">
        <v>4123</v>
      </c>
    </row>
    <row r="4135" spans="1:20" s="543" customFormat="1" ht="56.25" outlineLevel="1">
      <c r="A4135" s="29" t="s">
        <v>5251</v>
      </c>
      <c r="B4135" s="874">
        <v>400</v>
      </c>
      <c r="C4135" s="875">
        <v>479</v>
      </c>
      <c r="D4135" s="876">
        <v>32</v>
      </c>
      <c r="E4135" s="880" t="s">
        <v>2199</v>
      </c>
      <c r="F4135" s="880" t="s">
        <v>2200</v>
      </c>
      <c r="G4135" s="959">
        <v>44</v>
      </c>
      <c r="H4135" s="878" t="s">
        <v>2162</v>
      </c>
      <c r="I4135" s="315"/>
      <c r="J4135" s="159">
        <v>0</v>
      </c>
      <c r="K4135" s="58">
        <v>0</v>
      </c>
      <c r="L4135" s="199">
        <f t="shared" si="545"/>
        <v>0</v>
      </c>
      <c r="M4135" s="200">
        <f t="shared" si="546"/>
        <v>0</v>
      </c>
      <c r="O4135" s="77" t="b">
        <f t="shared" si="547"/>
        <v>0</v>
      </c>
      <c r="P4135" s="77" t="b">
        <f t="shared" si="548"/>
        <v>0</v>
      </c>
      <c r="Q4135" s="77" t="b">
        <f t="shared" si="549"/>
        <v>0</v>
      </c>
      <c r="R4135" s="77">
        <f t="shared" si="550"/>
        <v>0</v>
      </c>
      <c r="T4135" s="77">
        <v>4124</v>
      </c>
    </row>
    <row r="4136" spans="1:20" s="543" customFormat="1" ht="63.75" outlineLevel="1">
      <c r="A4136" s="888"/>
      <c r="B4136" s="874">
        <v>400</v>
      </c>
      <c r="C4136" s="875">
        <v>479</v>
      </c>
      <c r="D4136" s="876">
        <v>33</v>
      </c>
      <c r="E4136" s="877" t="s">
        <v>2201</v>
      </c>
      <c r="F4136" s="877" t="s">
        <v>2202</v>
      </c>
      <c r="G4136" s="959">
        <v>2</v>
      </c>
      <c r="H4136" s="878" t="s">
        <v>2162</v>
      </c>
      <c r="I4136" s="315"/>
      <c r="J4136" s="159">
        <v>0</v>
      </c>
      <c r="K4136" s="58">
        <v>0</v>
      </c>
      <c r="L4136" s="199">
        <f t="shared" ref="L4136:L4167" si="551">J4136+K4136</f>
        <v>0</v>
      </c>
      <c r="M4136" s="200">
        <f t="shared" ref="M4136:M4167" si="552">L4136*(G4136+I4136)</f>
        <v>0</v>
      </c>
      <c r="O4136" s="77" t="b">
        <f t="shared" si="547"/>
        <v>0</v>
      </c>
      <c r="P4136" s="77" t="b">
        <f t="shared" si="548"/>
        <v>0</v>
      </c>
      <c r="Q4136" s="77" t="b">
        <f t="shared" si="549"/>
        <v>0</v>
      </c>
      <c r="R4136" s="77">
        <f t="shared" si="550"/>
        <v>0</v>
      </c>
      <c r="T4136" s="77">
        <v>4125</v>
      </c>
    </row>
    <row r="4137" spans="1:20" s="543" customFormat="1" ht="56.25" outlineLevel="1">
      <c r="A4137" s="29" t="s">
        <v>5251</v>
      </c>
      <c r="B4137" s="874">
        <v>400</v>
      </c>
      <c r="C4137" s="875">
        <v>479</v>
      </c>
      <c r="D4137" s="876">
        <v>34</v>
      </c>
      <c r="E4137" s="880" t="s">
        <v>2203</v>
      </c>
      <c r="F4137" s="880" t="s">
        <v>2204</v>
      </c>
      <c r="G4137" s="959">
        <v>21</v>
      </c>
      <c r="H4137" s="878" t="s">
        <v>2162</v>
      </c>
      <c r="I4137" s="315"/>
      <c r="J4137" s="159">
        <v>0</v>
      </c>
      <c r="K4137" s="58">
        <v>0</v>
      </c>
      <c r="L4137" s="199">
        <f t="shared" si="551"/>
        <v>0</v>
      </c>
      <c r="M4137" s="200">
        <f t="shared" si="552"/>
        <v>0</v>
      </c>
      <c r="O4137" s="77" t="b">
        <f t="shared" si="547"/>
        <v>0</v>
      </c>
      <c r="P4137" s="77" t="b">
        <f t="shared" si="548"/>
        <v>0</v>
      </c>
      <c r="Q4137" s="77" t="b">
        <f t="shared" si="549"/>
        <v>0</v>
      </c>
      <c r="R4137" s="77">
        <f t="shared" si="550"/>
        <v>0</v>
      </c>
      <c r="T4137" s="77">
        <v>4126</v>
      </c>
    </row>
    <row r="4138" spans="1:20" s="543" customFormat="1" ht="63.75" outlineLevel="1">
      <c r="A4138" s="888"/>
      <c r="B4138" s="874">
        <v>400</v>
      </c>
      <c r="C4138" s="875">
        <v>479</v>
      </c>
      <c r="D4138" s="876">
        <v>35</v>
      </c>
      <c r="E4138" s="877" t="s">
        <v>2205</v>
      </c>
      <c r="F4138" s="877" t="s">
        <v>2206</v>
      </c>
      <c r="G4138" s="959">
        <v>8</v>
      </c>
      <c r="H4138" s="878" t="s">
        <v>2162</v>
      </c>
      <c r="I4138" s="315"/>
      <c r="J4138" s="159">
        <v>0</v>
      </c>
      <c r="K4138" s="58">
        <v>0</v>
      </c>
      <c r="L4138" s="199">
        <f t="shared" si="551"/>
        <v>0</v>
      </c>
      <c r="M4138" s="200">
        <f t="shared" si="552"/>
        <v>0</v>
      </c>
      <c r="O4138" s="77" t="b">
        <f t="shared" si="547"/>
        <v>0</v>
      </c>
      <c r="P4138" s="77" t="b">
        <f t="shared" si="548"/>
        <v>0</v>
      </c>
      <c r="Q4138" s="77" t="b">
        <f t="shared" si="549"/>
        <v>0</v>
      </c>
      <c r="R4138" s="77">
        <f t="shared" si="550"/>
        <v>0</v>
      </c>
      <c r="T4138" s="77">
        <v>4127</v>
      </c>
    </row>
    <row r="4139" spans="1:20" s="543" customFormat="1" ht="56.25" outlineLevel="1">
      <c r="A4139" s="29" t="s">
        <v>5251</v>
      </c>
      <c r="B4139" s="874">
        <v>400</v>
      </c>
      <c r="C4139" s="875">
        <v>479</v>
      </c>
      <c r="D4139" s="876">
        <v>36</v>
      </c>
      <c r="E4139" s="880" t="s">
        <v>2207</v>
      </c>
      <c r="F4139" s="880" t="s">
        <v>2208</v>
      </c>
      <c r="G4139" s="959">
        <v>17</v>
      </c>
      <c r="H4139" s="878" t="s">
        <v>2162</v>
      </c>
      <c r="I4139" s="315"/>
      <c r="J4139" s="159">
        <v>0</v>
      </c>
      <c r="K4139" s="58">
        <v>0</v>
      </c>
      <c r="L4139" s="199">
        <f t="shared" si="551"/>
        <v>0</v>
      </c>
      <c r="M4139" s="200">
        <f t="shared" si="552"/>
        <v>0</v>
      </c>
      <c r="O4139" s="77" t="b">
        <f t="shared" si="547"/>
        <v>0</v>
      </c>
      <c r="P4139" s="77" t="b">
        <f t="shared" si="548"/>
        <v>0</v>
      </c>
      <c r="Q4139" s="77" t="b">
        <f t="shared" si="549"/>
        <v>0</v>
      </c>
      <c r="R4139" s="77">
        <f t="shared" si="550"/>
        <v>0</v>
      </c>
      <c r="T4139" s="77">
        <v>4128</v>
      </c>
    </row>
    <row r="4140" spans="1:20" s="543" customFormat="1" ht="63.75" outlineLevel="1">
      <c r="A4140" s="888"/>
      <c r="B4140" s="874">
        <v>400</v>
      </c>
      <c r="C4140" s="875">
        <v>479</v>
      </c>
      <c r="D4140" s="876">
        <v>37</v>
      </c>
      <c r="E4140" s="877" t="s">
        <v>2209</v>
      </c>
      <c r="F4140" s="877" t="s">
        <v>2210</v>
      </c>
      <c r="G4140" s="959">
        <v>5</v>
      </c>
      <c r="H4140" s="878" t="s">
        <v>2162</v>
      </c>
      <c r="I4140" s="315"/>
      <c r="J4140" s="159">
        <v>0</v>
      </c>
      <c r="K4140" s="58">
        <v>0</v>
      </c>
      <c r="L4140" s="199">
        <f t="shared" si="551"/>
        <v>0</v>
      </c>
      <c r="M4140" s="200">
        <f t="shared" si="552"/>
        <v>0</v>
      </c>
      <c r="O4140" s="77" t="b">
        <f t="shared" si="547"/>
        <v>0</v>
      </c>
      <c r="P4140" s="77" t="b">
        <f t="shared" si="548"/>
        <v>0</v>
      </c>
      <c r="Q4140" s="77" t="b">
        <f t="shared" si="549"/>
        <v>0</v>
      </c>
      <c r="R4140" s="77">
        <f t="shared" si="550"/>
        <v>0</v>
      </c>
      <c r="T4140" s="77">
        <v>4129</v>
      </c>
    </row>
    <row r="4141" spans="1:20" s="543" customFormat="1" ht="63.75" outlineLevel="1">
      <c r="A4141" s="888"/>
      <c r="B4141" s="874">
        <v>400</v>
      </c>
      <c r="C4141" s="875">
        <v>479</v>
      </c>
      <c r="D4141" s="876">
        <v>38</v>
      </c>
      <c r="E4141" s="877" t="s">
        <v>2211</v>
      </c>
      <c r="F4141" s="877" t="s">
        <v>2212</v>
      </c>
      <c r="G4141" s="959">
        <v>10</v>
      </c>
      <c r="H4141" s="878" t="s">
        <v>2162</v>
      </c>
      <c r="I4141" s="315"/>
      <c r="J4141" s="159">
        <v>0</v>
      </c>
      <c r="K4141" s="58">
        <v>0</v>
      </c>
      <c r="L4141" s="199">
        <f t="shared" si="551"/>
        <v>0</v>
      </c>
      <c r="M4141" s="200">
        <f t="shared" si="552"/>
        <v>0</v>
      </c>
      <c r="O4141" s="77" t="b">
        <f t="shared" si="547"/>
        <v>0</v>
      </c>
      <c r="P4141" s="77" t="b">
        <f t="shared" si="548"/>
        <v>0</v>
      </c>
      <c r="Q4141" s="77" t="b">
        <f t="shared" si="549"/>
        <v>0</v>
      </c>
      <c r="R4141" s="77">
        <f t="shared" si="550"/>
        <v>0</v>
      </c>
      <c r="T4141" s="77">
        <v>4130</v>
      </c>
    </row>
    <row r="4142" spans="1:20" s="543" customFormat="1" ht="63.75" outlineLevel="1">
      <c r="A4142" s="888"/>
      <c r="B4142" s="874">
        <v>400</v>
      </c>
      <c r="C4142" s="875">
        <v>479</v>
      </c>
      <c r="D4142" s="876">
        <v>39</v>
      </c>
      <c r="E4142" s="877" t="s">
        <v>2213</v>
      </c>
      <c r="F4142" s="877" t="s">
        <v>2214</v>
      </c>
      <c r="G4142" s="959">
        <v>1</v>
      </c>
      <c r="H4142" s="878" t="s">
        <v>2162</v>
      </c>
      <c r="I4142" s="315"/>
      <c r="J4142" s="159">
        <v>0</v>
      </c>
      <c r="K4142" s="58">
        <v>0</v>
      </c>
      <c r="L4142" s="199">
        <f t="shared" si="551"/>
        <v>0</v>
      </c>
      <c r="M4142" s="200">
        <f t="shared" si="552"/>
        <v>0</v>
      </c>
      <c r="O4142" s="77" t="b">
        <f t="shared" si="547"/>
        <v>0</v>
      </c>
      <c r="P4142" s="77" t="b">
        <f t="shared" si="548"/>
        <v>0</v>
      </c>
      <c r="Q4142" s="77" t="b">
        <f t="shared" si="549"/>
        <v>0</v>
      </c>
      <c r="R4142" s="77">
        <f t="shared" si="550"/>
        <v>0</v>
      </c>
      <c r="T4142" s="77">
        <v>4131</v>
      </c>
    </row>
    <row r="4143" spans="1:20" s="543" customFormat="1" ht="56.25" outlineLevel="1">
      <c r="A4143" s="29" t="s">
        <v>5251</v>
      </c>
      <c r="B4143" s="874">
        <v>400</v>
      </c>
      <c r="C4143" s="875">
        <v>479</v>
      </c>
      <c r="D4143" s="876">
        <v>40</v>
      </c>
      <c r="E4143" s="880" t="s">
        <v>2215</v>
      </c>
      <c r="F4143" s="880" t="s">
        <v>2216</v>
      </c>
      <c r="G4143" s="959">
        <v>9</v>
      </c>
      <c r="H4143" s="878" t="s">
        <v>2162</v>
      </c>
      <c r="I4143" s="315"/>
      <c r="J4143" s="159">
        <v>0</v>
      </c>
      <c r="K4143" s="58">
        <v>0</v>
      </c>
      <c r="L4143" s="199">
        <f t="shared" si="551"/>
        <v>0</v>
      </c>
      <c r="M4143" s="200">
        <f t="shared" si="552"/>
        <v>0</v>
      </c>
      <c r="O4143" s="77" t="b">
        <f t="shared" si="547"/>
        <v>0</v>
      </c>
      <c r="P4143" s="77" t="b">
        <f t="shared" si="548"/>
        <v>0</v>
      </c>
      <c r="Q4143" s="77" t="b">
        <f t="shared" si="549"/>
        <v>0</v>
      </c>
      <c r="R4143" s="77">
        <f t="shared" si="550"/>
        <v>0</v>
      </c>
      <c r="T4143" s="77">
        <v>4132</v>
      </c>
    </row>
    <row r="4144" spans="1:20" s="543" customFormat="1" ht="63.75" outlineLevel="1">
      <c r="A4144" s="888"/>
      <c r="B4144" s="874">
        <v>400</v>
      </c>
      <c r="C4144" s="875">
        <v>479</v>
      </c>
      <c r="D4144" s="876">
        <v>41</v>
      </c>
      <c r="E4144" s="877" t="s">
        <v>2217</v>
      </c>
      <c r="F4144" s="877" t="s">
        <v>2218</v>
      </c>
      <c r="G4144" s="959">
        <v>12</v>
      </c>
      <c r="H4144" s="878" t="s">
        <v>2162</v>
      </c>
      <c r="I4144" s="315"/>
      <c r="J4144" s="159">
        <v>0</v>
      </c>
      <c r="K4144" s="58">
        <v>0</v>
      </c>
      <c r="L4144" s="199">
        <f t="shared" si="551"/>
        <v>0</v>
      </c>
      <c r="M4144" s="200">
        <f t="shared" si="552"/>
        <v>0</v>
      </c>
      <c r="O4144" s="77" t="b">
        <f t="shared" si="547"/>
        <v>0</v>
      </c>
      <c r="P4144" s="77" t="b">
        <f t="shared" si="548"/>
        <v>0</v>
      </c>
      <c r="Q4144" s="77" t="b">
        <f t="shared" si="549"/>
        <v>0</v>
      </c>
      <c r="R4144" s="77">
        <f t="shared" si="550"/>
        <v>0</v>
      </c>
      <c r="T4144" s="77">
        <v>4133</v>
      </c>
    </row>
    <row r="4145" spans="1:20" s="543" customFormat="1" ht="56.25" outlineLevel="1">
      <c r="A4145" s="29" t="s">
        <v>5251</v>
      </c>
      <c r="B4145" s="874">
        <v>400</v>
      </c>
      <c r="C4145" s="875">
        <v>479</v>
      </c>
      <c r="D4145" s="876">
        <v>42</v>
      </c>
      <c r="E4145" s="880" t="s">
        <v>2219</v>
      </c>
      <c r="F4145" s="880" t="s">
        <v>2220</v>
      </c>
      <c r="G4145" s="959">
        <v>17</v>
      </c>
      <c r="H4145" s="878" t="s">
        <v>2162</v>
      </c>
      <c r="I4145" s="315"/>
      <c r="J4145" s="159">
        <v>0</v>
      </c>
      <c r="K4145" s="58">
        <v>0</v>
      </c>
      <c r="L4145" s="199">
        <f t="shared" si="551"/>
        <v>0</v>
      </c>
      <c r="M4145" s="200">
        <f t="shared" si="552"/>
        <v>0</v>
      </c>
      <c r="O4145" s="77" t="b">
        <f t="shared" si="547"/>
        <v>0</v>
      </c>
      <c r="P4145" s="77" t="b">
        <f t="shared" si="548"/>
        <v>0</v>
      </c>
      <c r="Q4145" s="77" t="b">
        <f t="shared" si="549"/>
        <v>0</v>
      </c>
      <c r="R4145" s="77">
        <f t="shared" si="550"/>
        <v>0</v>
      </c>
      <c r="T4145" s="77">
        <v>4134</v>
      </c>
    </row>
    <row r="4146" spans="1:20" s="543" customFormat="1" ht="63.75" outlineLevel="1">
      <c r="A4146" s="888"/>
      <c r="B4146" s="874">
        <v>400</v>
      </c>
      <c r="C4146" s="875">
        <v>479</v>
      </c>
      <c r="D4146" s="876">
        <v>43</v>
      </c>
      <c r="E4146" s="877" t="s">
        <v>2221</v>
      </c>
      <c r="F4146" s="877" t="s">
        <v>2222</v>
      </c>
      <c r="G4146" s="959">
        <v>5</v>
      </c>
      <c r="H4146" s="878" t="s">
        <v>2162</v>
      </c>
      <c r="I4146" s="315"/>
      <c r="J4146" s="159">
        <v>0</v>
      </c>
      <c r="K4146" s="58">
        <v>0</v>
      </c>
      <c r="L4146" s="199">
        <f t="shared" si="551"/>
        <v>0</v>
      </c>
      <c r="M4146" s="200">
        <f t="shared" si="552"/>
        <v>0</v>
      </c>
      <c r="O4146" s="77" t="b">
        <f t="shared" si="547"/>
        <v>0</v>
      </c>
      <c r="P4146" s="77" t="b">
        <f t="shared" si="548"/>
        <v>0</v>
      </c>
      <c r="Q4146" s="77" t="b">
        <f t="shared" si="549"/>
        <v>0</v>
      </c>
      <c r="R4146" s="77">
        <f t="shared" si="550"/>
        <v>0</v>
      </c>
      <c r="T4146" s="77">
        <v>4135</v>
      </c>
    </row>
    <row r="4147" spans="1:20" s="543" customFormat="1" ht="56.25" outlineLevel="1">
      <c r="A4147" s="29" t="s">
        <v>5251</v>
      </c>
      <c r="B4147" s="874">
        <v>400</v>
      </c>
      <c r="C4147" s="875">
        <v>479</v>
      </c>
      <c r="D4147" s="876">
        <v>44</v>
      </c>
      <c r="E4147" s="880" t="s">
        <v>2223</v>
      </c>
      <c r="F4147" s="880" t="s">
        <v>2224</v>
      </c>
      <c r="G4147" s="959">
        <v>14</v>
      </c>
      <c r="H4147" s="878" t="s">
        <v>2162</v>
      </c>
      <c r="I4147" s="315"/>
      <c r="J4147" s="159">
        <v>0</v>
      </c>
      <c r="K4147" s="58">
        <v>0</v>
      </c>
      <c r="L4147" s="199">
        <f t="shared" si="551"/>
        <v>0</v>
      </c>
      <c r="M4147" s="200">
        <f t="shared" si="552"/>
        <v>0</v>
      </c>
      <c r="O4147" s="77" t="b">
        <f t="shared" si="547"/>
        <v>0</v>
      </c>
      <c r="P4147" s="77" t="b">
        <f t="shared" si="548"/>
        <v>0</v>
      </c>
      <c r="Q4147" s="77" t="b">
        <f t="shared" si="549"/>
        <v>0</v>
      </c>
      <c r="R4147" s="77">
        <f t="shared" si="550"/>
        <v>0</v>
      </c>
      <c r="T4147" s="77">
        <v>4136</v>
      </c>
    </row>
    <row r="4148" spans="1:20" s="543" customFormat="1" ht="56.25" outlineLevel="1">
      <c r="A4148" s="29" t="s">
        <v>5251</v>
      </c>
      <c r="B4148" s="874">
        <v>400</v>
      </c>
      <c r="C4148" s="875">
        <v>479</v>
      </c>
      <c r="D4148" s="876">
        <v>45</v>
      </c>
      <c r="E4148" s="880" t="s">
        <v>2225</v>
      </c>
      <c r="F4148" s="880" t="s">
        <v>2226</v>
      </c>
      <c r="G4148" s="959">
        <v>5</v>
      </c>
      <c r="H4148" s="878" t="s">
        <v>2162</v>
      </c>
      <c r="I4148" s="315"/>
      <c r="J4148" s="159">
        <v>0</v>
      </c>
      <c r="K4148" s="58">
        <v>0</v>
      </c>
      <c r="L4148" s="199">
        <f t="shared" si="551"/>
        <v>0</v>
      </c>
      <c r="M4148" s="200">
        <f t="shared" si="552"/>
        <v>0</v>
      </c>
      <c r="O4148" s="77" t="b">
        <f t="shared" si="547"/>
        <v>0</v>
      </c>
      <c r="P4148" s="77" t="b">
        <f t="shared" si="548"/>
        <v>0</v>
      </c>
      <c r="Q4148" s="77" t="b">
        <f t="shared" si="549"/>
        <v>0</v>
      </c>
      <c r="R4148" s="77">
        <f t="shared" si="550"/>
        <v>0</v>
      </c>
      <c r="T4148" s="77">
        <v>4137</v>
      </c>
    </row>
    <row r="4149" spans="1:20" s="543" customFormat="1" ht="63.75" outlineLevel="1">
      <c r="A4149" s="888"/>
      <c r="B4149" s="874">
        <v>400</v>
      </c>
      <c r="C4149" s="875">
        <v>479</v>
      </c>
      <c r="D4149" s="876">
        <v>46</v>
      </c>
      <c r="E4149" s="877" t="s">
        <v>2227</v>
      </c>
      <c r="F4149" s="877" t="s">
        <v>2228</v>
      </c>
      <c r="G4149" s="959">
        <v>1</v>
      </c>
      <c r="H4149" s="878" t="s">
        <v>2162</v>
      </c>
      <c r="I4149" s="315"/>
      <c r="J4149" s="159">
        <v>0</v>
      </c>
      <c r="K4149" s="58">
        <v>0</v>
      </c>
      <c r="L4149" s="199">
        <f t="shared" si="551"/>
        <v>0</v>
      </c>
      <c r="M4149" s="200">
        <f t="shared" si="552"/>
        <v>0</v>
      </c>
      <c r="O4149" s="77" t="b">
        <f t="shared" si="547"/>
        <v>0</v>
      </c>
      <c r="P4149" s="77" t="b">
        <f t="shared" si="548"/>
        <v>0</v>
      </c>
      <c r="Q4149" s="77" t="b">
        <f t="shared" si="549"/>
        <v>0</v>
      </c>
      <c r="R4149" s="77">
        <f t="shared" si="550"/>
        <v>0</v>
      </c>
      <c r="T4149" s="77">
        <v>4138</v>
      </c>
    </row>
    <row r="4150" spans="1:20" s="543" customFormat="1" ht="63.75" outlineLevel="1">
      <c r="A4150" s="888"/>
      <c r="B4150" s="874">
        <v>400</v>
      </c>
      <c r="C4150" s="875">
        <v>479</v>
      </c>
      <c r="D4150" s="876">
        <v>47</v>
      </c>
      <c r="E4150" s="877" t="s">
        <v>2229</v>
      </c>
      <c r="F4150" s="877" t="s">
        <v>2230</v>
      </c>
      <c r="G4150" s="959">
        <v>2</v>
      </c>
      <c r="H4150" s="878" t="s">
        <v>2162</v>
      </c>
      <c r="I4150" s="315"/>
      <c r="J4150" s="159">
        <v>0</v>
      </c>
      <c r="K4150" s="58">
        <v>0</v>
      </c>
      <c r="L4150" s="199">
        <f t="shared" si="551"/>
        <v>0</v>
      </c>
      <c r="M4150" s="200">
        <f t="shared" si="552"/>
        <v>0</v>
      </c>
      <c r="O4150" s="77" t="b">
        <f t="shared" si="547"/>
        <v>0</v>
      </c>
      <c r="P4150" s="77" t="b">
        <f t="shared" si="548"/>
        <v>0</v>
      </c>
      <c r="Q4150" s="77" t="b">
        <f t="shared" si="549"/>
        <v>0</v>
      </c>
      <c r="R4150" s="77">
        <f t="shared" si="550"/>
        <v>0</v>
      </c>
      <c r="T4150" s="77">
        <v>4139</v>
      </c>
    </row>
    <row r="4151" spans="1:20" s="543" customFormat="1" ht="63.75" outlineLevel="1">
      <c r="A4151" s="888"/>
      <c r="B4151" s="874">
        <v>400</v>
      </c>
      <c r="C4151" s="875">
        <v>479</v>
      </c>
      <c r="D4151" s="876">
        <v>48</v>
      </c>
      <c r="E4151" s="877" t="s">
        <v>2231</v>
      </c>
      <c r="F4151" s="877" t="s">
        <v>2232</v>
      </c>
      <c r="G4151" s="959">
        <v>2</v>
      </c>
      <c r="H4151" s="878" t="s">
        <v>2162</v>
      </c>
      <c r="I4151" s="315"/>
      <c r="J4151" s="159">
        <v>0</v>
      </c>
      <c r="K4151" s="58">
        <v>0</v>
      </c>
      <c r="L4151" s="199">
        <f t="shared" si="551"/>
        <v>0</v>
      </c>
      <c r="M4151" s="200">
        <f t="shared" si="552"/>
        <v>0</v>
      </c>
      <c r="O4151" s="77" t="b">
        <f t="shared" si="547"/>
        <v>0</v>
      </c>
      <c r="P4151" s="77" t="b">
        <f t="shared" si="548"/>
        <v>0</v>
      </c>
      <c r="Q4151" s="77" t="b">
        <f t="shared" si="549"/>
        <v>0</v>
      </c>
      <c r="R4151" s="77">
        <f t="shared" si="550"/>
        <v>0</v>
      </c>
      <c r="T4151" s="77">
        <v>4140</v>
      </c>
    </row>
    <row r="4152" spans="1:20" s="543" customFormat="1" ht="63.75" outlineLevel="1">
      <c r="A4152" s="888"/>
      <c r="B4152" s="874">
        <v>400</v>
      </c>
      <c r="C4152" s="875">
        <v>479</v>
      </c>
      <c r="D4152" s="876">
        <v>49</v>
      </c>
      <c r="E4152" s="877" t="s">
        <v>2233</v>
      </c>
      <c r="F4152" s="877" t="s">
        <v>2234</v>
      </c>
      <c r="G4152" s="959">
        <v>1</v>
      </c>
      <c r="H4152" s="878" t="s">
        <v>2162</v>
      </c>
      <c r="I4152" s="315"/>
      <c r="J4152" s="159">
        <v>0</v>
      </c>
      <c r="K4152" s="58">
        <v>0</v>
      </c>
      <c r="L4152" s="199">
        <f t="shared" si="551"/>
        <v>0</v>
      </c>
      <c r="M4152" s="200">
        <f t="shared" si="552"/>
        <v>0</v>
      </c>
      <c r="O4152" s="77" t="b">
        <f t="shared" si="547"/>
        <v>0</v>
      </c>
      <c r="P4152" s="77" t="b">
        <f t="shared" si="548"/>
        <v>0</v>
      </c>
      <c r="Q4152" s="77" t="b">
        <f t="shared" si="549"/>
        <v>0</v>
      </c>
      <c r="R4152" s="77">
        <f t="shared" si="550"/>
        <v>0</v>
      </c>
      <c r="T4152" s="77">
        <v>4141</v>
      </c>
    </row>
    <row r="4153" spans="1:20" s="543" customFormat="1" ht="63.75" outlineLevel="1">
      <c r="A4153" s="888"/>
      <c r="B4153" s="874">
        <v>400</v>
      </c>
      <c r="C4153" s="875">
        <v>479</v>
      </c>
      <c r="D4153" s="876">
        <v>50</v>
      </c>
      <c r="E4153" s="877" t="s">
        <v>2235</v>
      </c>
      <c r="F4153" s="877" t="s">
        <v>2236</v>
      </c>
      <c r="G4153" s="959">
        <v>1</v>
      </c>
      <c r="H4153" s="878" t="s">
        <v>2162</v>
      </c>
      <c r="I4153" s="315"/>
      <c r="J4153" s="159">
        <v>0</v>
      </c>
      <c r="K4153" s="58">
        <v>0</v>
      </c>
      <c r="L4153" s="199">
        <f t="shared" si="551"/>
        <v>0</v>
      </c>
      <c r="M4153" s="200">
        <f t="shared" si="552"/>
        <v>0</v>
      </c>
      <c r="O4153" s="77" t="b">
        <f t="shared" si="547"/>
        <v>0</v>
      </c>
      <c r="P4153" s="77" t="b">
        <f t="shared" si="548"/>
        <v>0</v>
      </c>
      <c r="Q4153" s="77" t="b">
        <f t="shared" si="549"/>
        <v>0</v>
      </c>
      <c r="R4153" s="77">
        <f t="shared" si="550"/>
        <v>0</v>
      </c>
      <c r="T4153" s="77">
        <v>4142</v>
      </c>
    </row>
    <row r="4154" spans="1:20" s="543" customFormat="1" ht="63.75" outlineLevel="1">
      <c r="A4154" s="888"/>
      <c r="B4154" s="874">
        <v>400</v>
      </c>
      <c r="C4154" s="875">
        <v>479</v>
      </c>
      <c r="D4154" s="876">
        <v>51</v>
      </c>
      <c r="E4154" s="877" t="s">
        <v>2237</v>
      </c>
      <c r="F4154" s="877" t="s">
        <v>2238</v>
      </c>
      <c r="G4154" s="959">
        <v>1</v>
      </c>
      <c r="H4154" s="878" t="s">
        <v>2162</v>
      </c>
      <c r="I4154" s="315"/>
      <c r="J4154" s="159">
        <v>0</v>
      </c>
      <c r="K4154" s="58">
        <v>0</v>
      </c>
      <c r="L4154" s="199">
        <f t="shared" si="551"/>
        <v>0</v>
      </c>
      <c r="M4154" s="200">
        <f t="shared" si="552"/>
        <v>0</v>
      </c>
      <c r="O4154" s="77" t="b">
        <f t="shared" si="547"/>
        <v>0</v>
      </c>
      <c r="P4154" s="77" t="b">
        <f t="shared" si="548"/>
        <v>0</v>
      </c>
      <c r="Q4154" s="77" t="b">
        <f t="shared" si="549"/>
        <v>0</v>
      </c>
      <c r="R4154" s="77">
        <f t="shared" si="550"/>
        <v>0</v>
      </c>
      <c r="T4154" s="77">
        <v>4143</v>
      </c>
    </row>
    <row r="4155" spans="1:20" s="543" customFormat="1" ht="63.75" outlineLevel="1">
      <c r="A4155" s="888"/>
      <c r="B4155" s="874">
        <v>400</v>
      </c>
      <c r="C4155" s="875">
        <v>479</v>
      </c>
      <c r="D4155" s="876">
        <v>52</v>
      </c>
      <c r="E4155" s="877" t="s">
        <v>2239</v>
      </c>
      <c r="F4155" s="877" t="s">
        <v>2240</v>
      </c>
      <c r="G4155" s="959">
        <v>1</v>
      </c>
      <c r="H4155" s="878" t="s">
        <v>2162</v>
      </c>
      <c r="I4155" s="315"/>
      <c r="J4155" s="159">
        <v>0</v>
      </c>
      <c r="K4155" s="58">
        <v>0</v>
      </c>
      <c r="L4155" s="199">
        <f t="shared" si="551"/>
        <v>0</v>
      </c>
      <c r="M4155" s="200">
        <f t="shared" si="552"/>
        <v>0</v>
      </c>
      <c r="O4155" s="77" t="b">
        <f t="shared" si="547"/>
        <v>0</v>
      </c>
      <c r="P4155" s="77" t="b">
        <f t="shared" si="548"/>
        <v>0</v>
      </c>
      <c r="Q4155" s="77" t="b">
        <f t="shared" si="549"/>
        <v>0</v>
      </c>
      <c r="R4155" s="77">
        <f t="shared" si="550"/>
        <v>0</v>
      </c>
      <c r="T4155" s="77">
        <v>4144</v>
      </c>
    </row>
    <row r="4156" spans="1:20" s="543" customFormat="1" ht="56.25" outlineLevel="1">
      <c r="A4156" s="29" t="s">
        <v>5251</v>
      </c>
      <c r="B4156" s="874">
        <v>400</v>
      </c>
      <c r="C4156" s="875">
        <v>479</v>
      </c>
      <c r="D4156" s="876">
        <v>53</v>
      </c>
      <c r="E4156" s="880" t="s">
        <v>2241</v>
      </c>
      <c r="F4156" s="880" t="s">
        <v>2242</v>
      </c>
      <c r="G4156" s="959">
        <v>7</v>
      </c>
      <c r="H4156" s="878" t="s">
        <v>2162</v>
      </c>
      <c r="I4156" s="315"/>
      <c r="J4156" s="159">
        <v>0</v>
      </c>
      <c r="K4156" s="58">
        <v>0</v>
      </c>
      <c r="L4156" s="199">
        <f t="shared" si="551"/>
        <v>0</v>
      </c>
      <c r="M4156" s="200">
        <f t="shared" si="552"/>
        <v>0</v>
      </c>
      <c r="O4156" s="77" t="b">
        <f t="shared" si="547"/>
        <v>0</v>
      </c>
      <c r="P4156" s="77" t="b">
        <f t="shared" si="548"/>
        <v>0</v>
      </c>
      <c r="Q4156" s="77" t="b">
        <f t="shared" si="549"/>
        <v>0</v>
      </c>
      <c r="R4156" s="77">
        <f t="shared" si="550"/>
        <v>0</v>
      </c>
      <c r="T4156" s="77">
        <v>4145</v>
      </c>
    </row>
    <row r="4157" spans="1:20" s="543" customFormat="1" ht="63.75" outlineLevel="1">
      <c r="A4157" s="888"/>
      <c r="B4157" s="874">
        <v>400</v>
      </c>
      <c r="C4157" s="875">
        <v>479</v>
      </c>
      <c r="D4157" s="876">
        <v>54</v>
      </c>
      <c r="E4157" s="877" t="s">
        <v>2243</v>
      </c>
      <c r="F4157" s="877" t="s">
        <v>2244</v>
      </c>
      <c r="G4157" s="959">
        <v>2</v>
      </c>
      <c r="H4157" s="878" t="s">
        <v>2162</v>
      </c>
      <c r="I4157" s="315"/>
      <c r="J4157" s="159">
        <v>0</v>
      </c>
      <c r="K4157" s="58">
        <v>0</v>
      </c>
      <c r="L4157" s="199">
        <f t="shared" si="551"/>
        <v>0</v>
      </c>
      <c r="M4157" s="200">
        <f t="shared" si="552"/>
        <v>0</v>
      </c>
      <c r="O4157" s="77" t="b">
        <f t="shared" si="547"/>
        <v>0</v>
      </c>
      <c r="P4157" s="77" t="b">
        <f t="shared" si="548"/>
        <v>0</v>
      </c>
      <c r="Q4157" s="77" t="b">
        <f t="shared" si="549"/>
        <v>0</v>
      </c>
      <c r="R4157" s="77">
        <f t="shared" si="550"/>
        <v>0</v>
      </c>
      <c r="T4157" s="77">
        <v>4146</v>
      </c>
    </row>
    <row r="4158" spans="1:20" s="543" customFormat="1" ht="63.75" outlineLevel="1">
      <c r="A4158" s="888"/>
      <c r="B4158" s="874">
        <v>400</v>
      </c>
      <c r="C4158" s="875">
        <v>479</v>
      </c>
      <c r="D4158" s="876">
        <v>55</v>
      </c>
      <c r="E4158" s="877" t="s">
        <v>2245</v>
      </c>
      <c r="F4158" s="877" t="s">
        <v>2246</v>
      </c>
      <c r="G4158" s="959">
        <v>1</v>
      </c>
      <c r="H4158" s="878" t="s">
        <v>2162</v>
      </c>
      <c r="I4158" s="315"/>
      <c r="J4158" s="159">
        <v>0</v>
      </c>
      <c r="K4158" s="58">
        <v>0</v>
      </c>
      <c r="L4158" s="199">
        <f t="shared" si="551"/>
        <v>0</v>
      </c>
      <c r="M4158" s="200">
        <f t="shared" si="552"/>
        <v>0</v>
      </c>
      <c r="O4158" s="77" t="b">
        <f t="shared" si="547"/>
        <v>0</v>
      </c>
      <c r="P4158" s="77" t="b">
        <f t="shared" si="548"/>
        <v>0</v>
      </c>
      <c r="Q4158" s="77" t="b">
        <f t="shared" si="549"/>
        <v>0</v>
      </c>
      <c r="R4158" s="77">
        <f t="shared" si="550"/>
        <v>0</v>
      </c>
      <c r="T4158" s="77">
        <v>4147</v>
      </c>
    </row>
    <row r="4159" spans="1:20" s="543" customFormat="1" ht="67.5" outlineLevel="1">
      <c r="A4159" s="29" t="s">
        <v>5251</v>
      </c>
      <c r="B4159" s="874">
        <v>400</v>
      </c>
      <c r="C4159" s="875">
        <v>479</v>
      </c>
      <c r="D4159" s="876">
        <v>56</v>
      </c>
      <c r="E4159" s="880" t="s">
        <v>2247</v>
      </c>
      <c r="F4159" s="880" t="s">
        <v>2248</v>
      </c>
      <c r="G4159" s="959">
        <v>54</v>
      </c>
      <c r="H4159" s="878" t="s">
        <v>2249</v>
      </c>
      <c r="I4159" s="315"/>
      <c r="J4159" s="159">
        <v>0</v>
      </c>
      <c r="K4159" s="58">
        <v>0</v>
      </c>
      <c r="L4159" s="199">
        <f t="shared" si="551"/>
        <v>0</v>
      </c>
      <c r="M4159" s="200">
        <f t="shared" si="552"/>
        <v>0</v>
      </c>
      <c r="O4159" s="77" t="b">
        <f t="shared" si="547"/>
        <v>0</v>
      </c>
      <c r="P4159" s="77" t="b">
        <f t="shared" si="548"/>
        <v>0</v>
      </c>
      <c r="Q4159" s="77" t="b">
        <f t="shared" si="549"/>
        <v>0</v>
      </c>
      <c r="R4159" s="77">
        <f t="shared" si="550"/>
        <v>0</v>
      </c>
      <c r="T4159" s="77">
        <v>4148</v>
      </c>
    </row>
    <row r="4160" spans="1:20" s="543" customFormat="1" ht="76.5" outlineLevel="1">
      <c r="A4160" s="888"/>
      <c r="B4160" s="874">
        <v>400</v>
      </c>
      <c r="C4160" s="875">
        <v>479</v>
      </c>
      <c r="D4160" s="876">
        <v>57</v>
      </c>
      <c r="E4160" s="877" t="s">
        <v>2250</v>
      </c>
      <c r="F4160" s="877" t="s">
        <v>2251</v>
      </c>
      <c r="G4160" s="959">
        <v>4</v>
      </c>
      <c r="H4160" s="878" t="s">
        <v>2249</v>
      </c>
      <c r="I4160" s="315"/>
      <c r="J4160" s="159">
        <v>0</v>
      </c>
      <c r="K4160" s="58">
        <v>0</v>
      </c>
      <c r="L4160" s="199">
        <f t="shared" si="551"/>
        <v>0</v>
      </c>
      <c r="M4160" s="200">
        <f t="shared" si="552"/>
        <v>0</v>
      </c>
      <c r="O4160" s="77" t="b">
        <f t="shared" si="547"/>
        <v>0</v>
      </c>
      <c r="P4160" s="77" t="b">
        <f t="shared" si="548"/>
        <v>0</v>
      </c>
      <c r="Q4160" s="77" t="b">
        <f t="shared" si="549"/>
        <v>0</v>
      </c>
      <c r="R4160" s="77">
        <f t="shared" si="550"/>
        <v>0</v>
      </c>
      <c r="T4160" s="77">
        <v>4149</v>
      </c>
    </row>
    <row r="4161" spans="1:20" s="543" customFormat="1" ht="67.5" outlineLevel="1">
      <c r="A4161" s="29" t="s">
        <v>5251</v>
      </c>
      <c r="B4161" s="874">
        <v>400</v>
      </c>
      <c r="C4161" s="875">
        <v>479</v>
      </c>
      <c r="D4161" s="876">
        <v>58</v>
      </c>
      <c r="E4161" s="880" t="s">
        <v>2252</v>
      </c>
      <c r="F4161" s="880" t="s">
        <v>2253</v>
      </c>
      <c r="G4161" s="959">
        <v>20</v>
      </c>
      <c r="H4161" s="878" t="s">
        <v>2249</v>
      </c>
      <c r="I4161" s="315"/>
      <c r="J4161" s="159">
        <v>0</v>
      </c>
      <c r="K4161" s="58">
        <v>0</v>
      </c>
      <c r="L4161" s="199">
        <f t="shared" si="551"/>
        <v>0</v>
      </c>
      <c r="M4161" s="200">
        <f t="shared" si="552"/>
        <v>0</v>
      </c>
      <c r="O4161" s="77" t="b">
        <f t="shared" si="547"/>
        <v>0</v>
      </c>
      <c r="P4161" s="77" t="b">
        <f t="shared" si="548"/>
        <v>0</v>
      </c>
      <c r="Q4161" s="77" t="b">
        <f t="shared" si="549"/>
        <v>0</v>
      </c>
      <c r="R4161" s="77">
        <f t="shared" si="550"/>
        <v>0</v>
      </c>
      <c r="T4161" s="77">
        <v>4150</v>
      </c>
    </row>
    <row r="4162" spans="1:20" s="543" customFormat="1" ht="76.5" outlineLevel="1">
      <c r="A4162" s="888"/>
      <c r="B4162" s="874">
        <v>400</v>
      </c>
      <c r="C4162" s="875">
        <v>479</v>
      </c>
      <c r="D4162" s="876">
        <v>59</v>
      </c>
      <c r="E4162" s="877" t="s">
        <v>2254</v>
      </c>
      <c r="F4162" s="877" t="s">
        <v>2255</v>
      </c>
      <c r="G4162" s="959">
        <v>28</v>
      </c>
      <c r="H4162" s="878" t="s">
        <v>2249</v>
      </c>
      <c r="I4162" s="315"/>
      <c r="J4162" s="159">
        <v>0</v>
      </c>
      <c r="K4162" s="58">
        <v>0</v>
      </c>
      <c r="L4162" s="199">
        <f t="shared" si="551"/>
        <v>0</v>
      </c>
      <c r="M4162" s="200">
        <f t="shared" si="552"/>
        <v>0</v>
      </c>
      <c r="O4162" s="77" t="b">
        <f t="shared" si="547"/>
        <v>0</v>
      </c>
      <c r="P4162" s="77" t="b">
        <f t="shared" si="548"/>
        <v>0</v>
      </c>
      <c r="Q4162" s="77" t="b">
        <f t="shared" si="549"/>
        <v>0</v>
      </c>
      <c r="R4162" s="77">
        <f t="shared" si="550"/>
        <v>0</v>
      </c>
      <c r="T4162" s="77">
        <v>4151</v>
      </c>
    </row>
    <row r="4163" spans="1:20" s="543" customFormat="1" ht="67.5" outlineLevel="1">
      <c r="A4163" s="29" t="s">
        <v>5251</v>
      </c>
      <c r="B4163" s="874">
        <v>400</v>
      </c>
      <c r="C4163" s="875">
        <v>479</v>
      </c>
      <c r="D4163" s="876">
        <v>60</v>
      </c>
      <c r="E4163" s="880" t="s">
        <v>2256</v>
      </c>
      <c r="F4163" s="880" t="s">
        <v>2257</v>
      </c>
      <c r="G4163" s="959">
        <v>14</v>
      </c>
      <c r="H4163" s="878" t="s">
        <v>2249</v>
      </c>
      <c r="I4163" s="315"/>
      <c r="J4163" s="159">
        <v>0</v>
      </c>
      <c r="K4163" s="58">
        <v>0</v>
      </c>
      <c r="L4163" s="199">
        <f t="shared" si="551"/>
        <v>0</v>
      </c>
      <c r="M4163" s="200">
        <f t="shared" si="552"/>
        <v>0</v>
      </c>
      <c r="O4163" s="77" t="b">
        <f t="shared" si="547"/>
        <v>0</v>
      </c>
      <c r="P4163" s="77" t="b">
        <f t="shared" si="548"/>
        <v>0</v>
      </c>
      <c r="Q4163" s="77" t="b">
        <f t="shared" si="549"/>
        <v>0</v>
      </c>
      <c r="R4163" s="77">
        <f t="shared" si="550"/>
        <v>0</v>
      </c>
      <c r="T4163" s="77">
        <v>4152</v>
      </c>
    </row>
    <row r="4164" spans="1:20" s="543" customFormat="1" ht="76.5" outlineLevel="1">
      <c r="A4164" s="888"/>
      <c r="B4164" s="874">
        <v>400</v>
      </c>
      <c r="C4164" s="875">
        <v>479</v>
      </c>
      <c r="D4164" s="876">
        <v>61</v>
      </c>
      <c r="E4164" s="877" t="s">
        <v>2258</v>
      </c>
      <c r="F4164" s="877" t="s">
        <v>2259</v>
      </c>
      <c r="G4164" s="959">
        <v>6</v>
      </c>
      <c r="H4164" s="878" t="s">
        <v>2249</v>
      </c>
      <c r="I4164" s="315"/>
      <c r="J4164" s="159">
        <v>0</v>
      </c>
      <c r="K4164" s="58">
        <v>0</v>
      </c>
      <c r="L4164" s="199">
        <f t="shared" si="551"/>
        <v>0</v>
      </c>
      <c r="M4164" s="200">
        <f t="shared" si="552"/>
        <v>0</v>
      </c>
      <c r="O4164" s="77" t="b">
        <f t="shared" si="547"/>
        <v>0</v>
      </c>
      <c r="P4164" s="77" t="b">
        <f t="shared" si="548"/>
        <v>0</v>
      </c>
      <c r="Q4164" s="77" t="b">
        <f t="shared" si="549"/>
        <v>0</v>
      </c>
      <c r="R4164" s="77">
        <f t="shared" si="550"/>
        <v>0</v>
      </c>
      <c r="T4164" s="77">
        <v>4153</v>
      </c>
    </row>
    <row r="4165" spans="1:20" s="543" customFormat="1" ht="76.5" outlineLevel="1">
      <c r="A4165" s="888"/>
      <c r="B4165" s="874">
        <v>400</v>
      </c>
      <c r="C4165" s="875">
        <v>479</v>
      </c>
      <c r="D4165" s="876">
        <v>62</v>
      </c>
      <c r="E4165" s="877" t="s">
        <v>2260</v>
      </c>
      <c r="F4165" s="877" t="s">
        <v>2261</v>
      </c>
      <c r="G4165" s="959">
        <v>11</v>
      </c>
      <c r="H4165" s="878" t="s">
        <v>2249</v>
      </c>
      <c r="I4165" s="315"/>
      <c r="J4165" s="159">
        <v>0</v>
      </c>
      <c r="K4165" s="58">
        <v>0</v>
      </c>
      <c r="L4165" s="199">
        <f t="shared" si="551"/>
        <v>0</v>
      </c>
      <c r="M4165" s="200">
        <f t="shared" si="552"/>
        <v>0</v>
      </c>
      <c r="O4165" s="77" t="b">
        <f t="shared" si="547"/>
        <v>0</v>
      </c>
      <c r="P4165" s="77" t="b">
        <f t="shared" si="548"/>
        <v>0</v>
      </c>
      <c r="Q4165" s="77" t="b">
        <f t="shared" si="549"/>
        <v>0</v>
      </c>
      <c r="R4165" s="77">
        <f t="shared" si="550"/>
        <v>0</v>
      </c>
      <c r="T4165" s="77">
        <v>4154</v>
      </c>
    </row>
    <row r="4166" spans="1:20" s="543" customFormat="1" ht="76.5" outlineLevel="1">
      <c r="A4166" s="888"/>
      <c r="B4166" s="874">
        <v>400</v>
      </c>
      <c r="C4166" s="875">
        <v>479</v>
      </c>
      <c r="D4166" s="876">
        <v>63</v>
      </c>
      <c r="E4166" s="877" t="s">
        <v>2262</v>
      </c>
      <c r="F4166" s="877" t="s">
        <v>2263</v>
      </c>
      <c r="G4166" s="959">
        <v>1</v>
      </c>
      <c r="H4166" s="878" t="s">
        <v>2249</v>
      </c>
      <c r="I4166" s="315"/>
      <c r="J4166" s="159">
        <v>0</v>
      </c>
      <c r="K4166" s="58">
        <v>0</v>
      </c>
      <c r="L4166" s="199">
        <f t="shared" si="551"/>
        <v>0</v>
      </c>
      <c r="M4166" s="200">
        <f t="shared" si="552"/>
        <v>0</v>
      </c>
      <c r="O4166" s="77" t="b">
        <f t="shared" si="547"/>
        <v>0</v>
      </c>
      <c r="P4166" s="77" t="b">
        <f t="shared" si="548"/>
        <v>0</v>
      </c>
      <c r="Q4166" s="77" t="b">
        <f t="shared" si="549"/>
        <v>0</v>
      </c>
      <c r="R4166" s="77">
        <f t="shared" si="550"/>
        <v>0</v>
      </c>
      <c r="T4166" s="77">
        <v>4155</v>
      </c>
    </row>
    <row r="4167" spans="1:20" s="543" customFormat="1" ht="67.5" outlineLevel="1">
      <c r="A4167" s="29" t="s">
        <v>5251</v>
      </c>
      <c r="B4167" s="874">
        <v>400</v>
      </c>
      <c r="C4167" s="875">
        <v>479</v>
      </c>
      <c r="D4167" s="876">
        <v>64</v>
      </c>
      <c r="E4167" s="880" t="s">
        <v>2264</v>
      </c>
      <c r="F4167" s="880" t="s">
        <v>2265</v>
      </c>
      <c r="G4167" s="959">
        <v>9</v>
      </c>
      <c r="H4167" s="878" t="s">
        <v>2249</v>
      </c>
      <c r="I4167" s="315"/>
      <c r="J4167" s="159">
        <v>0</v>
      </c>
      <c r="K4167" s="58">
        <v>0</v>
      </c>
      <c r="L4167" s="199">
        <f t="shared" si="551"/>
        <v>0</v>
      </c>
      <c r="M4167" s="200">
        <f t="shared" si="552"/>
        <v>0</v>
      </c>
      <c r="O4167" s="77" t="b">
        <f t="shared" si="547"/>
        <v>0</v>
      </c>
      <c r="P4167" s="77" t="b">
        <f t="shared" si="548"/>
        <v>0</v>
      </c>
      <c r="Q4167" s="77" t="b">
        <f t="shared" si="549"/>
        <v>0</v>
      </c>
      <c r="R4167" s="77">
        <f t="shared" si="550"/>
        <v>0</v>
      </c>
      <c r="T4167" s="77">
        <v>4156</v>
      </c>
    </row>
    <row r="4168" spans="1:20" s="543" customFormat="1" ht="76.5" outlineLevel="1">
      <c r="A4168" s="888"/>
      <c r="B4168" s="874">
        <v>400</v>
      </c>
      <c r="C4168" s="875">
        <v>479</v>
      </c>
      <c r="D4168" s="876">
        <v>65</v>
      </c>
      <c r="E4168" s="877" t="s">
        <v>2266</v>
      </c>
      <c r="F4168" s="877" t="s">
        <v>2267</v>
      </c>
      <c r="G4168" s="959">
        <v>18</v>
      </c>
      <c r="H4168" s="878" t="s">
        <v>2249</v>
      </c>
      <c r="I4168" s="315"/>
      <c r="J4168" s="159">
        <v>0</v>
      </c>
      <c r="K4168" s="58">
        <v>0</v>
      </c>
      <c r="L4168" s="199">
        <f t="shared" ref="L4168:L4199" si="553">J4168+K4168</f>
        <v>0</v>
      </c>
      <c r="M4168" s="200">
        <f t="shared" ref="M4168:M4199" si="554">L4168*(G4168+I4168)</f>
        <v>0</v>
      </c>
      <c r="O4168" s="77" t="b">
        <f t="shared" si="547"/>
        <v>0</v>
      </c>
      <c r="P4168" s="77" t="b">
        <f t="shared" si="548"/>
        <v>0</v>
      </c>
      <c r="Q4168" s="77" t="b">
        <f t="shared" si="549"/>
        <v>0</v>
      </c>
      <c r="R4168" s="77">
        <f t="shared" si="550"/>
        <v>0</v>
      </c>
      <c r="T4168" s="77">
        <v>4157</v>
      </c>
    </row>
    <row r="4169" spans="1:20" s="543" customFormat="1" ht="67.5" outlineLevel="1">
      <c r="A4169" s="29" t="s">
        <v>5251</v>
      </c>
      <c r="B4169" s="874">
        <v>400</v>
      </c>
      <c r="C4169" s="875">
        <v>479</v>
      </c>
      <c r="D4169" s="876">
        <v>66</v>
      </c>
      <c r="E4169" s="880" t="s">
        <v>2268</v>
      </c>
      <c r="F4169" s="880" t="s">
        <v>2269</v>
      </c>
      <c r="G4169" s="959">
        <v>12</v>
      </c>
      <c r="H4169" s="878" t="s">
        <v>2249</v>
      </c>
      <c r="I4169" s="315"/>
      <c r="J4169" s="159">
        <v>0</v>
      </c>
      <c r="K4169" s="58">
        <v>0</v>
      </c>
      <c r="L4169" s="199">
        <f t="shared" si="553"/>
        <v>0</v>
      </c>
      <c r="M4169" s="200">
        <f t="shared" si="554"/>
        <v>0</v>
      </c>
      <c r="O4169" s="77" t="b">
        <f t="shared" si="547"/>
        <v>0</v>
      </c>
      <c r="P4169" s="77" t="b">
        <f t="shared" si="548"/>
        <v>0</v>
      </c>
      <c r="Q4169" s="77" t="b">
        <f t="shared" si="549"/>
        <v>0</v>
      </c>
      <c r="R4169" s="77">
        <f t="shared" si="550"/>
        <v>0</v>
      </c>
      <c r="T4169" s="77">
        <v>4158</v>
      </c>
    </row>
    <row r="4170" spans="1:20" s="543" customFormat="1" ht="76.5" outlineLevel="1">
      <c r="A4170" s="888"/>
      <c r="B4170" s="874">
        <v>400</v>
      </c>
      <c r="C4170" s="875">
        <v>479</v>
      </c>
      <c r="D4170" s="876">
        <v>67</v>
      </c>
      <c r="E4170" s="877" t="s">
        <v>2270</v>
      </c>
      <c r="F4170" s="877" t="s">
        <v>2271</v>
      </c>
      <c r="G4170" s="959">
        <v>5</v>
      </c>
      <c r="H4170" s="878" t="s">
        <v>2249</v>
      </c>
      <c r="I4170" s="315"/>
      <c r="J4170" s="159">
        <v>0</v>
      </c>
      <c r="K4170" s="58">
        <v>0</v>
      </c>
      <c r="L4170" s="199">
        <f t="shared" si="553"/>
        <v>0</v>
      </c>
      <c r="M4170" s="200">
        <f t="shared" si="554"/>
        <v>0</v>
      </c>
      <c r="O4170" s="77" t="b">
        <f t="shared" si="547"/>
        <v>0</v>
      </c>
      <c r="P4170" s="77" t="b">
        <f t="shared" si="548"/>
        <v>0</v>
      </c>
      <c r="Q4170" s="77" t="b">
        <f t="shared" si="549"/>
        <v>0</v>
      </c>
      <c r="R4170" s="77">
        <f t="shared" si="550"/>
        <v>0</v>
      </c>
      <c r="T4170" s="77">
        <v>4159</v>
      </c>
    </row>
    <row r="4171" spans="1:20" s="543" customFormat="1" ht="67.5" outlineLevel="1">
      <c r="A4171" s="29" t="s">
        <v>5251</v>
      </c>
      <c r="B4171" s="874">
        <v>400</v>
      </c>
      <c r="C4171" s="875">
        <v>479</v>
      </c>
      <c r="D4171" s="876">
        <v>68</v>
      </c>
      <c r="E4171" s="880" t="s">
        <v>2272</v>
      </c>
      <c r="F4171" s="880" t="s">
        <v>2273</v>
      </c>
      <c r="G4171" s="959">
        <v>10</v>
      </c>
      <c r="H4171" s="878" t="s">
        <v>2249</v>
      </c>
      <c r="I4171" s="315"/>
      <c r="J4171" s="159">
        <v>0</v>
      </c>
      <c r="K4171" s="58">
        <v>0</v>
      </c>
      <c r="L4171" s="199">
        <f t="shared" si="553"/>
        <v>0</v>
      </c>
      <c r="M4171" s="200">
        <f t="shared" si="554"/>
        <v>0</v>
      </c>
      <c r="O4171" s="77" t="b">
        <f t="shared" si="547"/>
        <v>0</v>
      </c>
      <c r="P4171" s="77" t="b">
        <f t="shared" si="548"/>
        <v>0</v>
      </c>
      <c r="Q4171" s="77" t="b">
        <f t="shared" si="549"/>
        <v>0</v>
      </c>
      <c r="R4171" s="77">
        <f t="shared" si="550"/>
        <v>0</v>
      </c>
      <c r="T4171" s="77">
        <v>4160</v>
      </c>
    </row>
    <row r="4172" spans="1:20" s="543" customFormat="1" ht="67.5" outlineLevel="1">
      <c r="A4172" s="29" t="s">
        <v>5251</v>
      </c>
      <c r="B4172" s="874">
        <v>400</v>
      </c>
      <c r="C4172" s="875">
        <v>479</v>
      </c>
      <c r="D4172" s="876">
        <v>69</v>
      </c>
      <c r="E4172" s="880" t="s">
        <v>2274</v>
      </c>
      <c r="F4172" s="880" t="s">
        <v>2275</v>
      </c>
      <c r="G4172" s="959">
        <v>6</v>
      </c>
      <c r="H4172" s="878" t="s">
        <v>2249</v>
      </c>
      <c r="I4172" s="315"/>
      <c r="J4172" s="159">
        <v>0</v>
      </c>
      <c r="K4172" s="58">
        <v>0</v>
      </c>
      <c r="L4172" s="199">
        <f t="shared" si="553"/>
        <v>0</v>
      </c>
      <c r="M4172" s="200">
        <f t="shared" si="554"/>
        <v>0</v>
      </c>
      <c r="O4172" s="77" t="b">
        <f t="shared" si="547"/>
        <v>0</v>
      </c>
      <c r="P4172" s="77" t="b">
        <f t="shared" si="548"/>
        <v>0</v>
      </c>
      <c r="Q4172" s="77" t="b">
        <f t="shared" si="549"/>
        <v>0</v>
      </c>
      <c r="R4172" s="77">
        <f t="shared" si="550"/>
        <v>0</v>
      </c>
      <c r="T4172" s="77">
        <v>4161</v>
      </c>
    </row>
    <row r="4173" spans="1:20" s="543" customFormat="1" ht="76.5" outlineLevel="1">
      <c r="A4173" s="888"/>
      <c r="B4173" s="874">
        <v>400</v>
      </c>
      <c r="C4173" s="875">
        <v>479</v>
      </c>
      <c r="D4173" s="876">
        <v>70</v>
      </c>
      <c r="E4173" s="877" t="s">
        <v>2276</v>
      </c>
      <c r="F4173" s="877" t="s">
        <v>2277</v>
      </c>
      <c r="G4173" s="959">
        <v>1</v>
      </c>
      <c r="H4173" s="878" t="s">
        <v>2249</v>
      </c>
      <c r="I4173" s="315"/>
      <c r="J4173" s="159">
        <v>0</v>
      </c>
      <c r="K4173" s="58">
        <v>0</v>
      </c>
      <c r="L4173" s="199">
        <f t="shared" si="553"/>
        <v>0</v>
      </c>
      <c r="M4173" s="200">
        <f t="shared" si="554"/>
        <v>0</v>
      </c>
      <c r="O4173" s="77" t="b">
        <f t="shared" si="547"/>
        <v>0</v>
      </c>
      <c r="P4173" s="77" t="b">
        <f t="shared" si="548"/>
        <v>0</v>
      </c>
      <c r="Q4173" s="77" t="b">
        <f t="shared" si="549"/>
        <v>0</v>
      </c>
      <c r="R4173" s="77">
        <f t="shared" si="550"/>
        <v>0</v>
      </c>
      <c r="T4173" s="77">
        <v>4162</v>
      </c>
    </row>
    <row r="4174" spans="1:20" s="543" customFormat="1" ht="76.5" outlineLevel="1">
      <c r="A4174" s="888"/>
      <c r="B4174" s="874">
        <v>400</v>
      </c>
      <c r="C4174" s="875">
        <v>479</v>
      </c>
      <c r="D4174" s="876">
        <v>71</v>
      </c>
      <c r="E4174" s="877" t="s">
        <v>2278</v>
      </c>
      <c r="F4174" s="877" t="s">
        <v>2279</v>
      </c>
      <c r="G4174" s="959">
        <v>2</v>
      </c>
      <c r="H4174" s="878" t="s">
        <v>2249</v>
      </c>
      <c r="I4174" s="315"/>
      <c r="J4174" s="159">
        <v>0</v>
      </c>
      <c r="K4174" s="58">
        <v>0</v>
      </c>
      <c r="L4174" s="199">
        <f t="shared" si="553"/>
        <v>0</v>
      </c>
      <c r="M4174" s="200">
        <f t="shared" si="554"/>
        <v>0</v>
      </c>
      <c r="O4174" s="77" t="b">
        <f t="shared" si="547"/>
        <v>0</v>
      </c>
      <c r="P4174" s="77" t="b">
        <f t="shared" si="548"/>
        <v>0</v>
      </c>
      <c r="Q4174" s="77" t="b">
        <f t="shared" si="549"/>
        <v>0</v>
      </c>
      <c r="R4174" s="77">
        <f t="shared" si="550"/>
        <v>0</v>
      </c>
      <c r="T4174" s="77">
        <v>4163</v>
      </c>
    </row>
    <row r="4175" spans="1:20" s="543" customFormat="1" ht="76.5" outlineLevel="1">
      <c r="A4175" s="888"/>
      <c r="B4175" s="874">
        <v>400</v>
      </c>
      <c r="C4175" s="875">
        <v>479</v>
      </c>
      <c r="D4175" s="876">
        <v>72</v>
      </c>
      <c r="E4175" s="877" t="s">
        <v>2280</v>
      </c>
      <c r="F4175" s="877" t="s">
        <v>2281</v>
      </c>
      <c r="G4175" s="959">
        <v>3</v>
      </c>
      <c r="H4175" s="878" t="s">
        <v>2249</v>
      </c>
      <c r="I4175" s="315"/>
      <c r="J4175" s="159">
        <v>0</v>
      </c>
      <c r="K4175" s="58">
        <v>0</v>
      </c>
      <c r="L4175" s="199">
        <f t="shared" si="553"/>
        <v>0</v>
      </c>
      <c r="M4175" s="200">
        <f t="shared" si="554"/>
        <v>0</v>
      </c>
      <c r="O4175" s="77" t="b">
        <f t="shared" si="547"/>
        <v>0</v>
      </c>
      <c r="P4175" s="77" t="b">
        <f t="shared" si="548"/>
        <v>0</v>
      </c>
      <c r="Q4175" s="77" t="b">
        <f t="shared" si="549"/>
        <v>0</v>
      </c>
      <c r="R4175" s="77">
        <f t="shared" si="550"/>
        <v>0</v>
      </c>
      <c r="T4175" s="77">
        <v>4164</v>
      </c>
    </row>
    <row r="4176" spans="1:20" s="543" customFormat="1" ht="67.5" outlineLevel="1">
      <c r="A4176" s="29" t="s">
        <v>5251</v>
      </c>
      <c r="B4176" s="874">
        <v>400</v>
      </c>
      <c r="C4176" s="875">
        <v>479</v>
      </c>
      <c r="D4176" s="876">
        <v>73</v>
      </c>
      <c r="E4176" s="880" t="s">
        <v>2282</v>
      </c>
      <c r="F4176" s="880" t="s">
        <v>2283</v>
      </c>
      <c r="G4176" s="959">
        <v>10</v>
      </c>
      <c r="H4176" s="878" t="s">
        <v>2249</v>
      </c>
      <c r="I4176" s="315"/>
      <c r="J4176" s="159">
        <v>0</v>
      </c>
      <c r="K4176" s="58">
        <v>0</v>
      </c>
      <c r="L4176" s="199">
        <f t="shared" si="553"/>
        <v>0</v>
      </c>
      <c r="M4176" s="200">
        <f t="shared" si="554"/>
        <v>0</v>
      </c>
      <c r="O4176" s="77" t="b">
        <f t="shared" si="547"/>
        <v>0</v>
      </c>
      <c r="P4176" s="77" t="b">
        <f t="shared" si="548"/>
        <v>0</v>
      </c>
      <c r="Q4176" s="77" t="b">
        <f t="shared" si="549"/>
        <v>0</v>
      </c>
      <c r="R4176" s="77">
        <f t="shared" si="550"/>
        <v>0</v>
      </c>
      <c r="T4176" s="77">
        <v>4165</v>
      </c>
    </row>
    <row r="4177" spans="1:20" s="543" customFormat="1" ht="76.5" outlineLevel="1">
      <c r="A4177" s="888"/>
      <c r="B4177" s="874">
        <v>400</v>
      </c>
      <c r="C4177" s="875">
        <v>479</v>
      </c>
      <c r="D4177" s="876">
        <v>74</v>
      </c>
      <c r="E4177" s="877" t="s">
        <v>2284</v>
      </c>
      <c r="F4177" s="877" t="s">
        <v>2285</v>
      </c>
      <c r="G4177" s="959">
        <v>3</v>
      </c>
      <c r="H4177" s="878" t="s">
        <v>2249</v>
      </c>
      <c r="I4177" s="315"/>
      <c r="J4177" s="159">
        <v>0</v>
      </c>
      <c r="K4177" s="58">
        <v>0</v>
      </c>
      <c r="L4177" s="199">
        <f t="shared" si="553"/>
        <v>0</v>
      </c>
      <c r="M4177" s="200">
        <f t="shared" si="554"/>
        <v>0</v>
      </c>
      <c r="O4177" s="77" t="b">
        <f t="shared" si="547"/>
        <v>0</v>
      </c>
      <c r="P4177" s="77" t="b">
        <f t="shared" si="548"/>
        <v>0</v>
      </c>
      <c r="Q4177" s="77" t="b">
        <f t="shared" si="549"/>
        <v>0</v>
      </c>
      <c r="R4177" s="77">
        <f t="shared" si="550"/>
        <v>0</v>
      </c>
      <c r="T4177" s="77">
        <v>4166</v>
      </c>
    </row>
    <row r="4178" spans="1:20" s="543" customFormat="1" ht="76.5" outlineLevel="1">
      <c r="A4178" s="888"/>
      <c r="B4178" s="874">
        <v>400</v>
      </c>
      <c r="C4178" s="875">
        <v>479</v>
      </c>
      <c r="D4178" s="876">
        <v>75</v>
      </c>
      <c r="E4178" s="877" t="s">
        <v>2286</v>
      </c>
      <c r="F4178" s="877" t="s">
        <v>2287</v>
      </c>
      <c r="G4178" s="959">
        <v>4</v>
      </c>
      <c r="H4178" s="878" t="s">
        <v>2249</v>
      </c>
      <c r="I4178" s="315"/>
      <c r="J4178" s="159">
        <v>0</v>
      </c>
      <c r="K4178" s="58">
        <v>0</v>
      </c>
      <c r="L4178" s="199">
        <f t="shared" si="553"/>
        <v>0</v>
      </c>
      <c r="M4178" s="200">
        <f t="shared" si="554"/>
        <v>0</v>
      </c>
      <c r="O4178" s="77" t="b">
        <f t="shared" si="547"/>
        <v>0</v>
      </c>
      <c r="P4178" s="77" t="b">
        <f t="shared" si="548"/>
        <v>0</v>
      </c>
      <c r="Q4178" s="77" t="b">
        <f t="shared" si="549"/>
        <v>0</v>
      </c>
      <c r="R4178" s="77">
        <f t="shared" si="550"/>
        <v>0</v>
      </c>
      <c r="T4178" s="77">
        <v>4167</v>
      </c>
    </row>
    <row r="4179" spans="1:20" s="543" customFormat="1" ht="76.5" outlineLevel="1">
      <c r="A4179" s="888"/>
      <c r="B4179" s="874">
        <v>400</v>
      </c>
      <c r="C4179" s="875">
        <v>479</v>
      </c>
      <c r="D4179" s="876">
        <v>76</v>
      </c>
      <c r="E4179" s="877" t="s">
        <v>2288</v>
      </c>
      <c r="F4179" s="877" t="s">
        <v>2289</v>
      </c>
      <c r="G4179" s="959">
        <v>1</v>
      </c>
      <c r="H4179" s="878" t="s">
        <v>2249</v>
      </c>
      <c r="I4179" s="315"/>
      <c r="J4179" s="159">
        <v>0</v>
      </c>
      <c r="K4179" s="58">
        <v>0</v>
      </c>
      <c r="L4179" s="199">
        <f t="shared" si="553"/>
        <v>0</v>
      </c>
      <c r="M4179" s="200">
        <f t="shared" si="554"/>
        <v>0</v>
      </c>
      <c r="O4179" s="77" t="b">
        <f t="shared" ref="O4179:O4242" si="555">ISBLANK(D4179)</f>
        <v>0</v>
      </c>
      <c r="P4179" s="77" t="b">
        <f t="shared" ref="P4179:P4242" si="556">ISBLANK(G4179)</f>
        <v>0</v>
      </c>
      <c r="Q4179" s="77" t="b">
        <f t="shared" ref="Q4179:Q4242" si="557">ISBLANK(M4179)</f>
        <v>0</v>
      </c>
      <c r="R4179" s="77">
        <f t="shared" ref="R4179:R4242" si="558">IF(AND(O4179=P4179,O4179=Q4179),,"!!!")</f>
        <v>0</v>
      </c>
      <c r="T4179" s="77">
        <v>4168</v>
      </c>
    </row>
    <row r="4180" spans="1:20" s="543" customFormat="1" ht="76.5" outlineLevel="1">
      <c r="A4180" s="888"/>
      <c r="B4180" s="874">
        <v>400</v>
      </c>
      <c r="C4180" s="875">
        <v>479</v>
      </c>
      <c r="D4180" s="876">
        <v>77</v>
      </c>
      <c r="E4180" s="877" t="s">
        <v>2290</v>
      </c>
      <c r="F4180" s="877" t="s">
        <v>2291</v>
      </c>
      <c r="G4180" s="959">
        <v>1</v>
      </c>
      <c r="H4180" s="878" t="s">
        <v>2249</v>
      </c>
      <c r="I4180" s="315"/>
      <c r="J4180" s="159">
        <v>0</v>
      </c>
      <c r="K4180" s="58">
        <v>0</v>
      </c>
      <c r="L4180" s="199">
        <f t="shared" si="553"/>
        <v>0</v>
      </c>
      <c r="M4180" s="200">
        <f t="shared" si="554"/>
        <v>0</v>
      </c>
      <c r="O4180" s="77" t="b">
        <f t="shared" si="555"/>
        <v>0</v>
      </c>
      <c r="P4180" s="77" t="b">
        <f t="shared" si="556"/>
        <v>0</v>
      </c>
      <c r="Q4180" s="77" t="b">
        <f t="shared" si="557"/>
        <v>0</v>
      </c>
      <c r="R4180" s="77">
        <f t="shared" si="558"/>
        <v>0</v>
      </c>
      <c r="T4180" s="77">
        <v>4169</v>
      </c>
    </row>
    <row r="4181" spans="1:20" s="543" customFormat="1" ht="76.5" outlineLevel="1">
      <c r="A4181" s="888"/>
      <c r="B4181" s="874">
        <v>400</v>
      </c>
      <c r="C4181" s="875">
        <v>479</v>
      </c>
      <c r="D4181" s="876">
        <v>78</v>
      </c>
      <c r="E4181" s="877" t="s">
        <v>2292</v>
      </c>
      <c r="F4181" s="877" t="s">
        <v>2293</v>
      </c>
      <c r="G4181" s="959">
        <v>2</v>
      </c>
      <c r="H4181" s="878" t="s">
        <v>2249</v>
      </c>
      <c r="I4181" s="315"/>
      <c r="J4181" s="159">
        <v>0</v>
      </c>
      <c r="K4181" s="58">
        <v>0</v>
      </c>
      <c r="L4181" s="199">
        <f t="shared" si="553"/>
        <v>0</v>
      </c>
      <c r="M4181" s="200">
        <f t="shared" si="554"/>
        <v>0</v>
      </c>
      <c r="O4181" s="77" t="b">
        <f t="shared" si="555"/>
        <v>0</v>
      </c>
      <c r="P4181" s="77" t="b">
        <f t="shared" si="556"/>
        <v>0</v>
      </c>
      <c r="Q4181" s="77" t="b">
        <f t="shared" si="557"/>
        <v>0</v>
      </c>
      <c r="R4181" s="77">
        <f t="shared" si="558"/>
        <v>0</v>
      </c>
      <c r="T4181" s="77">
        <v>4170</v>
      </c>
    </row>
    <row r="4182" spans="1:20" s="543" customFormat="1" ht="25.5" outlineLevel="1">
      <c r="A4182" s="888"/>
      <c r="B4182" s="874">
        <v>400</v>
      </c>
      <c r="C4182" s="875">
        <v>479</v>
      </c>
      <c r="D4182" s="876">
        <v>79</v>
      </c>
      <c r="E4182" s="877" t="s">
        <v>2294</v>
      </c>
      <c r="F4182" s="877" t="s">
        <v>2295</v>
      </c>
      <c r="G4182" s="959">
        <v>1</v>
      </c>
      <c r="H4182" s="878" t="s">
        <v>2162</v>
      </c>
      <c r="I4182" s="315"/>
      <c r="J4182" s="159">
        <v>0</v>
      </c>
      <c r="K4182" s="58">
        <v>0</v>
      </c>
      <c r="L4182" s="199">
        <f t="shared" si="553"/>
        <v>0</v>
      </c>
      <c r="M4182" s="200">
        <f t="shared" si="554"/>
        <v>0</v>
      </c>
      <c r="O4182" s="77" t="b">
        <f t="shared" si="555"/>
        <v>0</v>
      </c>
      <c r="P4182" s="77" t="b">
        <f t="shared" si="556"/>
        <v>0</v>
      </c>
      <c r="Q4182" s="77" t="b">
        <f t="shared" si="557"/>
        <v>0</v>
      </c>
      <c r="R4182" s="77">
        <f t="shared" si="558"/>
        <v>0</v>
      </c>
      <c r="T4182" s="77">
        <v>4171</v>
      </c>
    </row>
    <row r="4183" spans="1:20" s="543" customFormat="1" ht="25.5" outlineLevel="1">
      <c r="A4183" s="888"/>
      <c r="B4183" s="874">
        <v>400</v>
      </c>
      <c r="C4183" s="875">
        <v>479</v>
      </c>
      <c r="D4183" s="876">
        <v>80</v>
      </c>
      <c r="E4183" s="877" t="s">
        <v>2296</v>
      </c>
      <c r="F4183" s="877" t="s">
        <v>2297</v>
      </c>
      <c r="G4183" s="959">
        <v>2</v>
      </c>
      <c r="H4183" s="878" t="s">
        <v>2162</v>
      </c>
      <c r="I4183" s="315"/>
      <c r="J4183" s="159">
        <v>0</v>
      </c>
      <c r="K4183" s="58">
        <v>0</v>
      </c>
      <c r="L4183" s="199">
        <f t="shared" si="553"/>
        <v>0</v>
      </c>
      <c r="M4183" s="200">
        <f t="shared" si="554"/>
        <v>0</v>
      </c>
      <c r="O4183" s="77" t="b">
        <f t="shared" si="555"/>
        <v>0</v>
      </c>
      <c r="P4183" s="77" t="b">
        <f t="shared" si="556"/>
        <v>0</v>
      </c>
      <c r="Q4183" s="77" t="b">
        <f t="shared" si="557"/>
        <v>0</v>
      </c>
      <c r="R4183" s="77">
        <f t="shared" si="558"/>
        <v>0</v>
      </c>
      <c r="T4183" s="77">
        <v>4172</v>
      </c>
    </row>
    <row r="4184" spans="1:20" s="543" customFormat="1" ht="45" outlineLevel="1">
      <c r="A4184" s="29" t="s">
        <v>5251</v>
      </c>
      <c r="B4184" s="874">
        <v>400</v>
      </c>
      <c r="C4184" s="875">
        <v>479</v>
      </c>
      <c r="D4184" s="876">
        <v>81</v>
      </c>
      <c r="E4184" s="880" t="s">
        <v>2298</v>
      </c>
      <c r="F4184" s="880" t="s">
        <v>2299</v>
      </c>
      <c r="G4184" s="959">
        <v>218</v>
      </c>
      <c r="H4184" s="878" t="s">
        <v>2162</v>
      </c>
      <c r="I4184" s="315"/>
      <c r="J4184" s="159">
        <v>0</v>
      </c>
      <c r="K4184" s="58">
        <v>0</v>
      </c>
      <c r="L4184" s="199">
        <f t="shared" si="553"/>
        <v>0</v>
      </c>
      <c r="M4184" s="200">
        <f t="shared" si="554"/>
        <v>0</v>
      </c>
      <c r="O4184" s="77" t="b">
        <f t="shared" si="555"/>
        <v>0</v>
      </c>
      <c r="P4184" s="77" t="b">
        <f t="shared" si="556"/>
        <v>0</v>
      </c>
      <c r="Q4184" s="77" t="b">
        <f t="shared" si="557"/>
        <v>0</v>
      </c>
      <c r="R4184" s="77">
        <f t="shared" si="558"/>
        <v>0</v>
      </c>
      <c r="T4184" s="77">
        <v>4173</v>
      </c>
    </row>
    <row r="4185" spans="1:20" s="543" customFormat="1" ht="51" outlineLevel="1">
      <c r="A4185" s="888"/>
      <c r="B4185" s="874">
        <v>400</v>
      </c>
      <c r="C4185" s="875">
        <v>479</v>
      </c>
      <c r="D4185" s="876">
        <v>82</v>
      </c>
      <c r="E4185" s="877" t="s">
        <v>2300</v>
      </c>
      <c r="F4185" s="877" t="s">
        <v>2301</v>
      </c>
      <c r="G4185" s="959">
        <v>2</v>
      </c>
      <c r="H4185" s="878" t="s">
        <v>2162</v>
      </c>
      <c r="I4185" s="315"/>
      <c r="J4185" s="159">
        <v>0</v>
      </c>
      <c r="K4185" s="58">
        <v>0</v>
      </c>
      <c r="L4185" s="199">
        <f t="shared" si="553"/>
        <v>0</v>
      </c>
      <c r="M4185" s="200">
        <f t="shared" si="554"/>
        <v>0</v>
      </c>
      <c r="O4185" s="77" t="b">
        <f t="shared" si="555"/>
        <v>0</v>
      </c>
      <c r="P4185" s="77" t="b">
        <f t="shared" si="556"/>
        <v>0</v>
      </c>
      <c r="Q4185" s="77" t="b">
        <f t="shared" si="557"/>
        <v>0</v>
      </c>
      <c r="R4185" s="77">
        <f t="shared" si="558"/>
        <v>0</v>
      </c>
      <c r="T4185" s="77">
        <v>4174</v>
      </c>
    </row>
    <row r="4186" spans="1:20" s="543" customFormat="1" ht="45" outlineLevel="1">
      <c r="A4186" s="29" t="s">
        <v>5251</v>
      </c>
      <c r="B4186" s="874">
        <v>400</v>
      </c>
      <c r="C4186" s="875">
        <v>479</v>
      </c>
      <c r="D4186" s="876">
        <v>83</v>
      </c>
      <c r="E4186" s="880" t="s">
        <v>2302</v>
      </c>
      <c r="F4186" s="880" t="s">
        <v>2303</v>
      </c>
      <c r="G4186" s="959">
        <v>223</v>
      </c>
      <c r="H4186" s="878" t="s">
        <v>2162</v>
      </c>
      <c r="I4186" s="315"/>
      <c r="J4186" s="159">
        <v>0</v>
      </c>
      <c r="K4186" s="58">
        <v>0</v>
      </c>
      <c r="L4186" s="199">
        <f t="shared" si="553"/>
        <v>0</v>
      </c>
      <c r="M4186" s="200">
        <f t="shared" si="554"/>
        <v>0</v>
      </c>
      <c r="O4186" s="77" t="b">
        <f t="shared" si="555"/>
        <v>0</v>
      </c>
      <c r="P4186" s="77" t="b">
        <f t="shared" si="556"/>
        <v>0</v>
      </c>
      <c r="Q4186" s="77" t="b">
        <f t="shared" si="557"/>
        <v>0</v>
      </c>
      <c r="R4186" s="77">
        <f t="shared" si="558"/>
        <v>0</v>
      </c>
      <c r="T4186" s="77">
        <v>4175</v>
      </c>
    </row>
    <row r="4187" spans="1:20" s="543" customFormat="1" ht="51" outlineLevel="1">
      <c r="A4187" s="888"/>
      <c r="B4187" s="874">
        <v>400</v>
      </c>
      <c r="C4187" s="875">
        <v>479</v>
      </c>
      <c r="D4187" s="876">
        <v>84</v>
      </c>
      <c r="E4187" s="877" t="s">
        <v>2304</v>
      </c>
      <c r="F4187" s="877" t="s">
        <v>2305</v>
      </c>
      <c r="G4187" s="959">
        <v>79</v>
      </c>
      <c r="H4187" s="878" t="s">
        <v>2162</v>
      </c>
      <c r="I4187" s="315"/>
      <c r="J4187" s="159">
        <v>0</v>
      </c>
      <c r="K4187" s="58">
        <v>0</v>
      </c>
      <c r="L4187" s="199">
        <f t="shared" si="553"/>
        <v>0</v>
      </c>
      <c r="M4187" s="200">
        <f t="shared" si="554"/>
        <v>0</v>
      </c>
      <c r="O4187" s="77" t="b">
        <f t="shared" si="555"/>
        <v>0</v>
      </c>
      <c r="P4187" s="77" t="b">
        <f t="shared" si="556"/>
        <v>0</v>
      </c>
      <c r="Q4187" s="77" t="b">
        <f t="shared" si="557"/>
        <v>0</v>
      </c>
      <c r="R4187" s="77">
        <f t="shared" si="558"/>
        <v>0</v>
      </c>
      <c r="T4187" s="77">
        <v>4176</v>
      </c>
    </row>
    <row r="4188" spans="1:20" s="543" customFormat="1" ht="45" outlineLevel="1">
      <c r="A4188" s="29" t="s">
        <v>5251</v>
      </c>
      <c r="B4188" s="874">
        <v>400</v>
      </c>
      <c r="C4188" s="875">
        <v>479</v>
      </c>
      <c r="D4188" s="876">
        <v>85</v>
      </c>
      <c r="E4188" s="880" t="s">
        <v>2306</v>
      </c>
      <c r="F4188" s="880" t="s">
        <v>2307</v>
      </c>
      <c r="G4188" s="959">
        <v>165</v>
      </c>
      <c r="H4188" s="878" t="s">
        <v>2162</v>
      </c>
      <c r="I4188" s="315"/>
      <c r="J4188" s="159">
        <v>0</v>
      </c>
      <c r="K4188" s="58">
        <v>0</v>
      </c>
      <c r="L4188" s="199">
        <f t="shared" si="553"/>
        <v>0</v>
      </c>
      <c r="M4188" s="200">
        <f t="shared" si="554"/>
        <v>0</v>
      </c>
      <c r="O4188" s="77" t="b">
        <f t="shared" si="555"/>
        <v>0</v>
      </c>
      <c r="P4188" s="77" t="b">
        <f t="shared" si="556"/>
        <v>0</v>
      </c>
      <c r="Q4188" s="77" t="b">
        <f t="shared" si="557"/>
        <v>0</v>
      </c>
      <c r="R4188" s="77">
        <f t="shared" si="558"/>
        <v>0</v>
      </c>
      <c r="T4188" s="77">
        <v>4177</v>
      </c>
    </row>
    <row r="4189" spans="1:20" s="543" customFormat="1" ht="45" outlineLevel="1">
      <c r="A4189" s="29" t="s">
        <v>5251</v>
      </c>
      <c r="B4189" s="874">
        <v>400</v>
      </c>
      <c r="C4189" s="875">
        <v>479</v>
      </c>
      <c r="D4189" s="876">
        <v>86</v>
      </c>
      <c r="E4189" s="880" t="s">
        <v>2308</v>
      </c>
      <c r="F4189" s="880" t="s">
        <v>2309</v>
      </c>
      <c r="G4189" s="959">
        <v>120</v>
      </c>
      <c r="H4189" s="878" t="s">
        <v>2162</v>
      </c>
      <c r="I4189" s="315"/>
      <c r="J4189" s="159">
        <v>0</v>
      </c>
      <c r="K4189" s="58">
        <v>0</v>
      </c>
      <c r="L4189" s="199">
        <f t="shared" si="553"/>
        <v>0</v>
      </c>
      <c r="M4189" s="200">
        <f t="shared" si="554"/>
        <v>0</v>
      </c>
      <c r="O4189" s="77" t="b">
        <f t="shared" si="555"/>
        <v>0</v>
      </c>
      <c r="P4189" s="77" t="b">
        <f t="shared" si="556"/>
        <v>0</v>
      </c>
      <c r="Q4189" s="77" t="b">
        <f t="shared" si="557"/>
        <v>0</v>
      </c>
      <c r="R4189" s="77">
        <f t="shared" si="558"/>
        <v>0</v>
      </c>
      <c r="T4189" s="77">
        <v>4178</v>
      </c>
    </row>
    <row r="4190" spans="1:20" s="543" customFormat="1" ht="45" outlineLevel="1">
      <c r="A4190" s="29" t="s">
        <v>5251</v>
      </c>
      <c r="B4190" s="874">
        <v>400</v>
      </c>
      <c r="C4190" s="875">
        <v>479</v>
      </c>
      <c r="D4190" s="876">
        <v>87</v>
      </c>
      <c r="E4190" s="880" t="s">
        <v>2310</v>
      </c>
      <c r="F4190" s="880" t="s">
        <v>2311</v>
      </c>
      <c r="G4190" s="959">
        <v>130</v>
      </c>
      <c r="H4190" s="878" t="s">
        <v>2162</v>
      </c>
      <c r="I4190" s="315"/>
      <c r="J4190" s="159">
        <v>0</v>
      </c>
      <c r="K4190" s="58">
        <v>0</v>
      </c>
      <c r="L4190" s="199">
        <f t="shared" si="553"/>
        <v>0</v>
      </c>
      <c r="M4190" s="200">
        <f t="shared" si="554"/>
        <v>0</v>
      </c>
      <c r="O4190" s="77" t="b">
        <f t="shared" si="555"/>
        <v>0</v>
      </c>
      <c r="P4190" s="77" t="b">
        <f t="shared" si="556"/>
        <v>0</v>
      </c>
      <c r="Q4190" s="77" t="b">
        <f t="shared" si="557"/>
        <v>0</v>
      </c>
      <c r="R4190" s="77">
        <f t="shared" si="558"/>
        <v>0</v>
      </c>
      <c r="T4190" s="77">
        <v>4179</v>
      </c>
    </row>
    <row r="4191" spans="1:20" s="543" customFormat="1" ht="45" outlineLevel="1">
      <c r="A4191" s="29" t="s">
        <v>5251</v>
      </c>
      <c r="B4191" s="874">
        <v>400</v>
      </c>
      <c r="C4191" s="875">
        <v>479</v>
      </c>
      <c r="D4191" s="876">
        <v>88</v>
      </c>
      <c r="E4191" s="880" t="s">
        <v>2312</v>
      </c>
      <c r="F4191" s="880" t="s">
        <v>2313</v>
      </c>
      <c r="G4191" s="959">
        <v>21</v>
      </c>
      <c r="H4191" s="878" t="s">
        <v>2162</v>
      </c>
      <c r="I4191" s="315"/>
      <c r="J4191" s="159">
        <v>0</v>
      </c>
      <c r="K4191" s="58">
        <v>0</v>
      </c>
      <c r="L4191" s="199">
        <f t="shared" si="553"/>
        <v>0</v>
      </c>
      <c r="M4191" s="200">
        <f t="shared" si="554"/>
        <v>0</v>
      </c>
      <c r="O4191" s="77" t="b">
        <f t="shared" si="555"/>
        <v>0</v>
      </c>
      <c r="P4191" s="77" t="b">
        <f t="shared" si="556"/>
        <v>0</v>
      </c>
      <c r="Q4191" s="77" t="b">
        <f t="shared" si="557"/>
        <v>0</v>
      </c>
      <c r="R4191" s="77">
        <f t="shared" si="558"/>
        <v>0</v>
      </c>
      <c r="T4191" s="77">
        <v>4180</v>
      </c>
    </row>
    <row r="4192" spans="1:20" s="543" customFormat="1" ht="45" outlineLevel="1">
      <c r="A4192" s="29" t="s">
        <v>5251</v>
      </c>
      <c r="B4192" s="874">
        <v>400</v>
      </c>
      <c r="C4192" s="875">
        <v>479</v>
      </c>
      <c r="D4192" s="876">
        <v>89</v>
      </c>
      <c r="E4192" s="880" t="s">
        <v>2314</v>
      </c>
      <c r="F4192" s="880" t="s">
        <v>2315</v>
      </c>
      <c r="G4192" s="959">
        <v>263</v>
      </c>
      <c r="H4192" s="878" t="s">
        <v>2162</v>
      </c>
      <c r="I4192" s="315"/>
      <c r="J4192" s="159">
        <v>0</v>
      </c>
      <c r="K4192" s="58">
        <v>0</v>
      </c>
      <c r="L4192" s="199">
        <f t="shared" si="553"/>
        <v>0</v>
      </c>
      <c r="M4192" s="200">
        <f t="shared" si="554"/>
        <v>0</v>
      </c>
      <c r="O4192" s="77" t="b">
        <f t="shared" si="555"/>
        <v>0</v>
      </c>
      <c r="P4192" s="77" t="b">
        <f t="shared" si="556"/>
        <v>0</v>
      </c>
      <c r="Q4192" s="77" t="b">
        <f t="shared" si="557"/>
        <v>0</v>
      </c>
      <c r="R4192" s="77">
        <f t="shared" si="558"/>
        <v>0</v>
      </c>
      <c r="T4192" s="77">
        <v>4181</v>
      </c>
    </row>
    <row r="4193" spans="1:20" s="543" customFormat="1" ht="45" outlineLevel="1">
      <c r="A4193" s="29" t="s">
        <v>5251</v>
      </c>
      <c r="B4193" s="874">
        <v>400</v>
      </c>
      <c r="C4193" s="875">
        <v>479</v>
      </c>
      <c r="D4193" s="876">
        <v>90</v>
      </c>
      <c r="E4193" s="880" t="s">
        <v>2316</v>
      </c>
      <c r="F4193" s="880" t="s">
        <v>2317</v>
      </c>
      <c r="G4193" s="959">
        <v>46</v>
      </c>
      <c r="H4193" s="878" t="s">
        <v>2162</v>
      </c>
      <c r="I4193" s="315"/>
      <c r="J4193" s="159">
        <v>0</v>
      </c>
      <c r="K4193" s="58">
        <v>0</v>
      </c>
      <c r="L4193" s="199">
        <f t="shared" si="553"/>
        <v>0</v>
      </c>
      <c r="M4193" s="200">
        <f t="shared" si="554"/>
        <v>0</v>
      </c>
      <c r="O4193" s="77" t="b">
        <f t="shared" si="555"/>
        <v>0</v>
      </c>
      <c r="P4193" s="77" t="b">
        <f t="shared" si="556"/>
        <v>0</v>
      </c>
      <c r="Q4193" s="77" t="b">
        <f t="shared" si="557"/>
        <v>0</v>
      </c>
      <c r="R4193" s="77">
        <f t="shared" si="558"/>
        <v>0</v>
      </c>
      <c r="T4193" s="77">
        <v>4182</v>
      </c>
    </row>
    <row r="4194" spans="1:20" s="543" customFormat="1" ht="45" outlineLevel="1">
      <c r="A4194" s="29" t="s">
        <v>5251</v>
      </c>
      <c r="B4194" s="874">
        <v>400</v>
      </c>
      <c r="C4194" s="875">
        <v>479</v>
      </c>
      <c r="D4194" s="876">
        <v>91</v>
      </c>
      <c r="E4194" s="880" t="s">
        <v>2318</v>
      </c>
      <c r="F4194" s="880" t="s">
        <v>2319</v>
      </c>
      <c r="G4194" s="959">
        <v>6</v>
      </c>
      <c r="H4194" s="878" t="s">
        <v>2162</v>
      </c>
      <c r="I4194" s="315"/>
      <c r="J4194" s="159">
        <v>0</v>
      </c>
      <c r="K4194" s="58">
        <v>0</v>
      </c>
      <c r="L4194" s="199">
        <f t="shared" si="553"/>
        <v>0</v>
      </c>
      <c r="M4194" s="200">
        <f t="shared" si="554"/>
        <v>0</v>
      </c>
      <c r="O4194" s="77" t="b">
        <f t="shared" si="555"/>
        <v>0</v>
      </c>
      <c r="P4194" s="77" t="b">
        <f t="shared" si="556"/>
        <v>0</v>
      </c>
      <c r="Q4194" s="77" t="b">
        <f t="shared" si="557"/>
        <v>0</v>
      </c>
      <c r="R4194" s="77">
        <f t="shared" si="558"/>
        <v>0</v>
      </c>
      <c r="T4194" s="77">
        <v>4183</v>
      </c>
    </row>
    <row r="4195" spans="1:20" s="543" customFormat="1" ht="51" outlineLevel="1">
      <c r="A4195" s="888"/>
      <c r="B4195" s="874">
        <v>400</v>
      </c>
      <c r="C4195" s="875">
        <v>479</v>
      </c>
      <c r="D4195" s="876">
        <v>92</v>
      </c>
      <c r="E4195" s="877" t="s">
        <v>2320</v>
      </c>
      <c r="F4195" s="877" t="s">
        <v>2321</v>
      </c>
      <c r="G4195" s="959">
        <v>1</v>
      </c>
      <c r="H4195" s="878" t="s">
        <v>2162</v>
      </c>
      <c r="I4195" s="315"/>
      <c r="J4195" s="159">
        <v>0</v>
      </c>
      <c r="K4195" s="58">
        <v>0</v>
      </c>
      <c r="L4195" s="199">
        <f t="shared" si="553"/>
        <v>0</v>
      </c>
      <c r="M4195" s="200">
        <f t="shared" si="554"/>
        <v>0</v>
      </c>
      <c r="O4195" s="77" t="b">
        <f t="shared" si="555"/>
        <v>0</v>
      </c>
      <c r="P4195" s="77" t="b">
        <f t="shared" si="556"/>
        <v>0</v>
      </c>
      <c r="Q4195" s="77" t="b">
        <f t="shared" si="557"/>
        <v>0</v>
      </c>
      <c r="R4195" s="77">
        <f t="shared" si="558"/>
        <v>0</v>
      </c>
      <c r="T4195" s="77">
        <v>4184</v>
      </c>
    </row>
    <row r="4196" spans="1:20" s="543" customFormat="1" ht="51" outlineLevel="1">
      <c r="A4196" s="888"/>
      <c r="B4196" s="874">
        <v>400</v>
      </c>
      <c r="C4196" s="875">
        <v>479</v>
      </c>
      <c r="D4196" s="876">
        <v>93</v>
      </c>
      <c r="E4196" s="877" t="s">
        <v>2322</v>
      </c>
      <c r="F4196" s="877" t="s">
        <v>2323</v>
      </c>
      <c r="G4196" s="959">
        <v>4</v>
      </c>
      <c r="H4196" s="878" t="s">
        <v>2162</v>
      </c>
      <c r="I4196" s="315"/>
      <c r="J4196" s="159">
        <v>0</v>
      </c>
      <c r="K4196" s="58">
        <v>0</v>
      </c>
      <c r="L4196" s="199">
        <f t="shared" si="553"/>
        <v>0</v>
      </c>
      <c r="M4196" s="200">
        <f t="shared" si="554"/>
        <v>0</v>
      </c>
      <c r="O4196" s="77" t="b">
        <f t="shared" si="555"/>
        <v>0</v>
      </c>
      <c r="P4196" s="77" t="b">
        <f t="shared" si="556"/>
        <v>0</v>
      </c>
      <c r="Q4196" s="77" t="b">
        <f t="shared" si="557"/>
        <v>0</v>
      </c>
      <c r="R4196" s="77">
        <f t="shared" si="558"/>
        <v>0</v>
      </c>
      <c r="T4196" s="77">
        <v>4185</v>
      </c>
    </row>
    <row r="4197" spans="1:20" s="543" customFormat="1" ht="51" outlineLevel="1">
      <c r="A4197" s="888"/>
      <c r="B4197" s="874">
        <v>400</v>
      </c>
      <c r="C4197" s="875">
        <v>479</v>
      </c>
      <c r="D4197" s="876">
        <v>94</v>
      </c>
      <c r="E4197" s="877" t="s">
        <v>2324</v>
      </c>
      <c r="F4197" s="877" t="s">
        <v>2325</v>
      </c>
      <c r="G4197" s="959">
        <v>2</v>
      </c>
      <c r="H4197" s="878" t="s">
        <v>2162</v>
      </c>
      <c r="I4197" s="315"/>
      <c r="J4197" s="159">
        <v>0</v>
      </c>
      <c r="K4197" s="58">
        <v>0</v>
      </c>
      <c r="L4197" s="199">
        <f t="shared" si="553"/>
        <v>0</v>
      </c>
      <c r="M4197" s="200">
        <f t="shared" si="554"/>
        <v>0</v>
      </c>
      <c r="O4197" s="77" t="b">
        <f t="shared" si="555"/>
        <v>0</v>
      </c>
      <c r="P4197" s="77" t="b">
        <f t="shared" si="556"/>
        <v>0</v>
      </c>
      <c r="Q4197" s="77" t="b">
        <f t="shared" si="557"/>
        <v>0</v>
      </c>
      <c r="R4197" s="77">
        <f t="shared" si="558"/>
        <v>0</v>
      </c>
      <c r="T4197" s="77">
        <v>4186</v>
      </c>
    </row>
    <row r="4198" spans="1:20" s="543" customFormat="1" ht="51" outlineLevel="1">
      <c r="A4198" s="888"/>
      <c r="B4198" s="874">
        <v>400</v>
      </c>
      <c r="C4198" s="875">
        <v>479</v>
      </c>
      <c r="D4198" s="876">
        <v>95</v>
      </c>
      <c r="E4198" s="877" t="s">
        <v>2326</v>
      </c>
      <c r="F4198" s="877" t="s">
        <v>2327</v>
      </c>
      <c r="G4198" s="959">
        <v>2</v>
      </c>
      <c r="H4198" s="878" t="s">
        <v>2162</v>
      </c>
      <c r="I4198" s="315"/>
      <c r="J4198" s="159">
        <v>0</v>
      </c>
      <c r="K4198" s="58">
        <v>0</v>
      </c>
      <c r="L4198" s="199">
        <f t="shared" si="553"/>
        <v>0</v>
      </c>
      <c r="M4198" s="200">
        <f t="shared" si="554"/>
        <v>0</v>
      </c>
      <c r="O4198" s="77" t="b">
        <f t="shared" si="555"/>
        <v>0</v>
      </c>
      <c r="P4198" s="77" t="b">
        <f t="shared" si="556"/>
        <v>0</v>
      </c>
      <c r="Q4198" s="77" t="b">
        <f t="shared" si="557"/>
        <v>0</v>
      </c>
      <c r="R4198" s="77">
        <f t="shared" si="558"/>
        <v>0</v>
      </c>
      <c r="T4198" s="77">
        <v>4187</v>
      </c>
    </row>
    <row r="4199" spans="1:20" s="543" customFormat="1" ht="51" outlineLevel="1">
      <c r="A4199" s="888"/>
      <c r="B4199" s="874">
        <v>400</v>
      </c>
      <c r="C4199" s="875">
        <v>479</v>
      </c>
      <c r="D4199" s="876">
        <v>96</v>
      </c>
      <c r="E4199" s="877" t="s">
        <v>2328</v>
      </c>
      <c r="F4199" s="877" t="s">
        <v>2329</v>
      </c>
      <c r="G4199" s="959">
        <v>2</v>
      </c>
      <c r="H4199" s="878" t="s">
        <v>2162</v>
      </c>
      <c r="I4199" s="315"/>
      <c r="J4199" s="159">
        <v>0</v>
      </c>
      <c r="K4199" s="58">
        <v>0</v>
      </c>
      <c r="L4199" s="199">
        <f t="shared" si="553"/>
        <v>0</v>
      </c>
      <c r="M4199" s="200">
        <f t="shared" si="554"/>
        <v>0</v>
      </c>
      <c r="O4199" s="77" t="b">
        <f t="shared" si="555"/>
        <v>0</v>
      </c>
      <c r="P4199" s="77" t="b">
        <f t="shared" si="556"/>
        <v>0</v>
      </c>
      <c r="Q4199" s="77" t="b">
        <f t="shared" si="557"/>
        <v>0</v>
      </c>
      <c r="R4199" s="77">
        <f t="shared" si="558"/>
        <v>0</v>
      </c>
      <c r="T4199" s="77">
        <v>4188</v>
      </c>
    </row>
    <row r="4200" spans="1:20" s="543" customFormat="1" ht="45" outlineLevel="1">
      <c r="A4200" s="29" t="s">
        <v>5251</v>
      </c>
      <c r="B4200" s="874">
        <v>400</v>
      </c>
      <c r="C4200" s="875">
        <v>479</v>
      </c>
      <c r="D4200" s="876">
        <v>97</v>
      </c>
      <c r="E4200" s="880" t="s">
        <v>2330</v>
      </c>
      <c r="F4200" s="880" t="s">
        <v>2331</v>
      </c>
      <c r="G4200" s="959">
        <v>24</v>
      </c>
      <c r="H4200" s="878" t="s">
        <v>2162</v>
      </c>
      <c r="I4200" s="315"/>
      <c r="J4200" s="159">
        <v>0</v>
      </c>
      <c r="K4200" s="58">
        <v>0</v>
      </c>
      <c r="L4200" s="199">
        <f t="shared" ref="L4200:L4231" si="559">J4200+K4200</f>
        <v>0</v>
      </c>
      <c r="M4200" s="200">
        <f t="shared" ref="M4200:M4231" si="560">L4200*(G4200+I4200)</f>
        <v>0</v>
      </c>
      <c r="O4200" s="77" t="b">
        <f t="shared" si="555"/>
        <v>0</v>
      </c>
      <c r="P4200" s="77" t="b">
        <f t="shared" si="556"/>
        <v>0</v>
      </c>
      <c r="Q4200" s="77" t="b">
        <f t="shared" si="557"/>
        <v>0</v>
      </c>
      <c r="R4200" s="77">
        <f t="shared" si="558"/>
        <v>0</v>
      </c>
      <c r="T4200" s="77">
        <v>4189</v>
      </c>
    </row>
    <row r="4201" spans="1:20" s="543" customFormat="1" ht="51" outlineLevel="1">
      <c r="A4201" s="888"/>
      <c r="B4201" s="874">
        <v>400</v>
      </c>
      <c r="C4201" s="875">
        <v>479</v>
      </c>
      <c r="D4201" s="876">
        <v>98</v>
      </c>
      <c r="E4201" s="877" t="s">
        <v>2332</v>
      </c>
      <c r="F4201" s="877" t="s">
        <v>2333</v>
      </c>
      <c r="G4201" s="959">
        <v>2</v>
      </c>
      <c r="H4201" s="878" t="s">
        <v>2162</v>
      </c>
      <c r="I4201" s="315"/>
      <c r="J4201" s="159">
        <v>0</v>
      </c>
      <c r="K4201" s="58">
        <v>0</v>
      </c>
      <c r="L4201" s="199">
        <f t="shared" si="559"/>
        <v>0</v>
      </c>
      <c r="M4201" s="200">
        <f t="shared" si="560"/>
        <v>0</v>
      </c>
      <c r="O4201" s="77" t="b">
        <f t="shared" si="555"/>
        <v>0</v>
      </c>
      <c r="P4201" s="77" t="b">
        <f t="shared" si="556"/>
        <v>0</v>
      </c>
      <c r="Q4201" s="77" t="b">
        <f t="shared" si="557"/>
        <v>0</v>
      </c>
      <c r="R4201" s="77">
        <f t="shared" si="558"/>
        <v>0</v>
      </c>
      <c r="T4201" s="77">
        <v>4190</v>
      </c>
    </row>
    <row r="4202" spans="1:20" s="543" customFormat="1" ht="51" outlineLevel="1">
      <c r="A4202" s="888"/>
      <c r="B4202" s="874">
        <v>400</v>
      </c>
      <c r="C4202" s="875">
        <v>479</v>
      </c>
      <c r="D4202" s="876">
        <v>99</v>
      </c>
      <c r="E4202" s="877" t="s">
        <v>2334</v>
      </c>
      <c r="F4202" s="877" t="s">
        <v>2335</v>
      </c>
      <c r="G4202" s="959">
        <v>7</v>
      </c>
      <c r="H4202" s="878" t="s">
        <v>2162</v>
      </c>
      <c r="I4202" s="315"/>
      <c r="J4202" s="159">
        <v>0</v>
      </c>
      <c r="K4202" s="58">
        <v>0</v>
      </c>
      <c r="L4202" s="199">
        <f t="shared" si="559"/>
        <v>0</v>
      </c>
      <c r="M4202" s="200">
        <f t="shared" si="560"/>
        <v>0</v>
      </c>
      <c r="O4202" s="77" t="b">
        <f t="shared" si="555"/>
        <v>0</v>
      </c>
      <c r="P4202" s="77" t="b">
        <f t="shared" si="556"/>
        <v>0</v>
      </c>
      <c r="Q4202" s="77" t="b">
        <f t="shared" si="557"/>
        <v>0</v>
      </c>
      <c r="R4202" s="77">
        <f t="shared" si="558"/>
        <v>0</v>
      </c>
      <c r="T4202" s="77">
        <v>4191</v>
      </c>
    </row>
    <row r="4203" spans="1:20" s="543" customFormat="1" ht="51" outlineLevel="1">
      <c r="A4203" s="888"/>
      <c r="B4203" s="874">
        <v>400</v>
      </c>
      <c r="C4203" s="875">
        <v>479</v>
      </c>
      <c r="D4203" s="876">
        <v>100</v>
      </c>
      <c r="E4203" s="877" t="s">
        <v>2336</v>
      </c>
      <c r="F4203" s="877" t="s">
        <v>2337</v>
      </c>
      <c r="G4203" s="959">
        <v>12</v>
      </c>
      <c r="H4203" s="878" t="s">
        <v>2162</v>
      </c>
      <c r="I4203" s="315"/>
      <c r="J4203" s="159">
        <v>0</v>
      </c>
      <c r="K4203" s="58">
        <v>0</v>
      </c>
      <c r="L4203" s="199">
        <f t="shared" si="559"/>
        <v>0</v>
      </c>
      <c r="M4203" s="200">
        <f t="shared" si="560"/>
        <v>0</v>
      </c>
      <c r="O4203" s="77" t="b">
        <f t="shared" si="555"/>
        <v>0</v>
      </c>
      <c r="P4203" s="77" t="b">
        <f t="shared" si="556"/>
        <v>0</v>
      </c>
      <c r="Q4203" s="77" t="b">
        <f t="shared" si="557"/>
        <v>0</v>
      </c>
      <c r="R4203" s="77">
        <f t="shared" si="558"/>
        <v>0</v>
      </c>
      <c r="T4203" s="77">
        <v>4192</v>
      </c>
    </row>
    <row r="4204" spans="1:20" s="543" customFormat="1" ht="51" outlineLevel="1">
      <c r="A4204" s="888"/>
      <c r="B4204" s="874">
        <v>400</v>
      </c>
      <c r="C4204" s="875">
        <v>479</v>
      </c>
      <c r="D4204" s="876">
        <v>101</v>
      </c>
      <c r="E4204" s="877" t="s">
        <v>2338</v>
      </c>
      <c r="F4204" s="877" t="s">
        <v>2339</v>
      </c>
      <c r="G4204" s="959">
        <v>2</v>
      </c>
      <c r="H4204" s="878" t="s">
        <v>2162</v>
      </c>
      <c r="I4204" s="315"/>
      <c r="J4204" s="159">
        <v>0</v>
      </c>
      <c r="K4204" s="58">
        <v>0</v>
      </c>
      <c r="L4204" s="199">
        <f t="shared" si="559"/>
        <v>0</v>
      </c>
      <c r="M4204" s="200">
        <f t="shared" si="560"/>
        <v>0</v>
      </c>
      <c r="O4204" s="77" t="b">
        <f t="shared" si="555"/>
        <v>0</v>
      </c>
      <c r="P4204" s="77" t="b">
        <f t="shared" si="556"/>
        <v>0</v>
      </c>
      <c r="Q4204" s="77" t="b">
        <f t="shared" si="557"/>
        <v>0</v>
      </c>
      <c r="R4204" s="77">
        <f t="shared" si="558"/>
        <v>0</v>
      </c>
      <c r="T4204" s="77">
        <v>4193</v>
      </c>
    </row>
    <row r="4205" spans="1:20" s="543" customFormat="1" ht="51" outlineLevel="1">
      <c r="A4205" s="888"/>
      <c r="B4205" s="874">
        <v>400</v>
      </c>
      <c r="C4205" s="875">
        <v>479</v>
      </c>
      <c r="D4205" s="876">
        <v>102</v>
      </c>
      <c r="E4205" s="877" t="s">
        <v>2340</v>
      </c>
      <c r="F4205" s="877" t="s">
        <v>2341</v>
      </c>
      <c r="G4205" s="959">
        <v>2</v>
      </c>
      <c r="H4205" s="878" t="s">
        <v>2162</v>
      </c>
      <c r="I4205" s="315"/>
      <c r="J4205" s="159">
        <v>0</v>
      </c>
      <c r="K4205" s="58">
        <v>0</v>
      </c>
      <c r="L4205" s="199">
        <f t="shared" si="559"/>
        <v>0</v>
      </c>
      <c r="M4205" s="200">
        <f t="shared" si="560"/>
        <v>0</v>
      </c>
      <c r="O4205" s="77" t="b">
        <f t="shared" si="555"/>
        <v>0</v>
      </c>
      <c r="P4205" s="77" t="b">
        <f t="shared" si="556"/>
        <v>0</v>
      </c>
      <c r="Q4205" s="77" t="b">
        <f t="shared" si="557"/>
        <v>0</v>
      </c>
      <c r="R4205" s="77">
        <f t="shared" si="558"/>
        <v>0</v>
      </c>
      <c r="T4205" s="77">
        <v>4194</v>
      </c>
    </row>
    <row r="4206" spans="1:20" s="543" customFormat="1" ht="51" outlineLevel="1">
      <c r="A4206" s="888"/>
      <c r="B4206" s="874">
        <v>400</v>
      </c>
      <c r="C4206" s="875">
        <v>479</v>
      </c>
      <c r="D4206" s="876">
        <v>103</v>
      </c>
      <c r="E4206" s="877" t="s">
        <v>2342</v>
      </c>
      <c r="F4206" s="877" t="s">
        <v>2343</v>
      </c>
      <c r="G4206" s="959">
        <v>3</v>
      </c>
      <c r="H4206" s="878" t="s">
        <v>2162</v>
      </c>
      <c r="I4206" s="315"/>
      <c r="J4206" s="159">
        <v>0</v>
      </c>
      <c r="K4206" s="58">
        <v>0</v>
      </c>
      <c r="L4206" s="199">
        <f t="shared" si="559"/>
        <v>0</v>
      </c>
      <c r="M4206" s="200">
        <f t="shared" si="560"/>
        <v>0</v>
      </c>
      <c r="O4206" s="77" t="b">
        <f t="shared" si="555"/>
        <v>0</v>
      </c>
      <c r="P4206" s="77" t="b">
        <f t="shared" si="556"/>
        <v>0</v>
      </c>
      <c r="Q4206" s="77" t="b">
        <f t="shared" si="557"/>
        <v>0</v>
      </c>
      <c r="R4206" s="77">
        <f t="shared" si="558"/>
        <v>0</v>
      </c>
      <c r="T4206" s="77">
        <v>4195</v>
      </c>
    </row>
    <row r="4207" spans="1:20" s="543" customFormat="1" ht="51" outlineLevel="1">
      <c r="A4207" s="888"/>
      <c r="B4207" s="874">
        <v>400</v>
      </c>
      <c r="C4207" s="875">
        <v>479</v>
      </c>
      <c r="D4207" s="876">
        <v>104</v>
      </c>
      <c r="E4207" s="877" t="s">
        <v>2344</v>
      </c>
      <c r="F4207" s="877" t="s">
        <v>2345</v>
      </c>
      <c r="G4207" s="959">
        <v>1</v>
      </c>
      <c r="H4207" s="878" t="s">
        <v>2162</v>
      </c>
      <c r="I4207" s="315"/>
      <c r="J4207" s="159">
        <v>0</v>
      </c>
      <c r="K4207" s="58">
        <v>0</v>
      </c>
      <c r="L4207" s="199">
        <f t="shared" si="559"/>
        <v>0</v>
      </c>
      <c r="M4207" s="200">
        <f t="shared" si="560"/>
        <v>0</v>
      </c>
      <c r="O4207" s="77" t="b">
        <f t="shared" si="555"/>
        <v>0</v>
      </c>
      <c r="P4207" s="77" t="b">
        <f t="shared" si="556"/>
        <v>0</v>
      </c>
      <c r="Q4207" s="77" t="b">
        <f t="shared" si="557"/>
        <v>0</v>
      </c>
      <c r="R4207" s="77">
        <f t="shared" si="558"/>
        <v>0</v>
      </c>
      <c r="T4207" s="77">
        <v>4196</v>
      </c>
    </row>
    <row r="4208" spans="1:20" s="543" customFormat="1" ht="51" outlineLevel="1">
      <c r="A4208" s="888"/>
      <c r="B4208" s="874">
        <v>400</v>
      </c>
      <c r="C4208" s="875">
        <v>479</v>
      </c>
      <c r="D4208" s="876">
        <v>105</v>
      </c>
      <c r="E4208" s="877" t="s">
        <v>2346</v>
      </c>
      <c r="F4208" s="877" t="s">
        <v>2347</v>
      </c>
      <c r="G4208" s="959">
        <v>8</v>
      </c>
      <c r="H4208" s="878" t="s">
        <v>2162</v>
      </c>
      <c r="I4208" s="315"/>
      <c r="J4208" s="159">
        <v>0</v>
      </c>
      <c r="K4208" s="58">
        <v>0</v>
      </c>
      <c r="L4208" s="199">
        <f t="shared" si="559"/>
        <v>0</v>
      </c>
      <c r="M4208" s="200">
        <f t="shared" si="560"/>
        <v>0</v>
      </c>
      <c r="O4208" s="77" t="b">
        <f t="shared" si="555"/>
        <v>0</v>
      </c>
      <c r="P4208" s="77" t="b">
        <f t="shared" si="556"/>
        <v>0</v>
      </c>
      <c r="Q4208" s="77" t="b">
        <f t="shared" si="557"/>
        <v>0</v>
      </c>
      <c r="R4208" s="77">
        <f t="shared" si="558"/>
        <v>0</v>
      </c>
      <c r="T4208" s="77">
        <v>4197</v>
      </c>
    </row>
    <row r="4209" spans="1:20" s="543" customFormat="1" ht="45" outlineLevel="1">
      <c r="A4209" s="29" t="s">
        <v>5251</v>
      </c>
      <c r="B4209" s="874">
        <v>400</v>
      </c>
      <c r="C4209" s="875">
        <v>479</v>
      </c>
      <c r="D4209" s="876">
        <v>106</v>
      </c>
      <c r="E4209" s="880" t="s">
        <v>5499</v>
      </c>
      <c r="F4209" s="880" t="s">
        <v>5500</v>
      </c>
      <c r="G4209" s="959">
        <v>1</v>
      </c>
      <c r="H4209" s="878" t="s">
        <v>2162</v>
      </c>
      <c r="I4209" s="315"/>
      <c r="J4209" s="159">
        <v>0</v>
      </c>
      <c r="K4209" s="58">
        <v>0</v>
      </c>
      <c r="L4209" s="199">
        <f t="shared" si="559"/>
        <v>0</v>
      </c>
      <c r="M4209" s="200">
        <f t="shared" si="560"/>
        <v>0</v>
      </c>
      <c r="O4209" s="77" t="b">
        <f t="shared" si="555"/>
        <v>0</v>
      </c>
      <c r="P4209" s="77" t="b">
        <f t="shared" si="556"/>
        <v>0</v>
      </c>
      <c r="Q4209" s="77" t="b">
        <f t="shared" si="557"/>
        <v>0</v>
      </c>
      <c r="R4209" s="77">
        <f t="shared" si="558"/>
        <v>0</v>
      </c>
      <c r="T4209" s="77">
        <v>4198</v>
      </c>
    </row>
    <row r="4210" spans="1:20" s="543" customFormat="1" ht="51" outlineLevel="1">
      <c r="A4210" s="888"/>
      <c r="B4210" s="874">
        <v>400</v>
      </c>
      <c r="C4210" s="875">
        <v>479</v>
      </c>
      <c r="D4210" s="876">
        <v>107</v>
      </c>
      <c r="E4210" s="877" t="s">
        <v>2348</v>
      </c>
      <c r="F4210" s="877" t="s">
        <v>2349</v>
      </c>
      <c r="G4210" s="959">
        <v>1</v>
      </c>
      <c r="H4210" s="878" t="s">
        <v>2162</v>
      </c>
      <c r="I4210" s="315"/>
      <c r="J4210" s="159">
        <v>0</v>
      </c>
      <c r="K4210" s="58">
        <v>0</v>
      </c>
      <c r="L4210" s="199">
        <f t="shared" si="559"/>
        <v>0</v>
      </c>
      <c r="M4210" s="200">
        <f t="shared" si="560"/>
        <v>0</v>
      </c>
      <c r="O4210" s="77" t="b">
        <f t="shared" si="555"/>
        <v>0</v>
      </c>
      <c r="P4210" s="77" t="b">
        <f t="shared" si="556"/>
        <v>0</v>
      </c>
      <c r="Q4210" s="77" t="b">
        <f t="shared" si="557"/>
        <v>0</v>
      </c>
      <c r="R4210" s="77">
        <f t="shared" si="558"/>
        <v>0</v>
      </c>
      <c r="T4210" s="77">
        <v>4199</v>
      </c>
    </row>
    <row r="4211" spans="1:20" s="543" customFormat="1" ht="51" outlineLevel="1">
      <c r="A4211" s="888"/>
      <c r="B4211" s="874">
        <v>400</v>
      </c>
      <c r="C4211" s="875">
        <v>479</v>
      </c>
      <c r="D4211" s="876">
        <v>108</v>
      </c>
      <c r="E4211" s="877" t="s">
        <v>2350</v>
      </c>
      <c r="F4211" s="877" t="s">
        <v>2351</v>
      </c>
      <c r="G4211" s="959">
        <v>1</v>
      </c>
      <c r="H4211" s="878" t="s">
        <v>2162</v>
      </c>
      <c r="I4211" s="315"/>
      <c r="J4211" s="159">
        <v>0</v>
      </c>
      <c r="K4211" s="58">
        <v>0</v>
      </c>
      <c r="L4211" s="199">
        <f t="shared" si="559"/>
        <v>0</v>
      </c>
      <c r="M4211" s="200">
        <f t="shared" si="560"/>
        <v>0</v>
      </c>
      <c r="O4211" s="77" t="b">
        <f t="shared" si="555"/>
        <v>0</v>
      </c>
      <c r="P4211" s="77" t="b">
        <f t="shared" si="556"/>
        <v>0</v>
      </c>
      <c r="Q4211" s="77" t="b">
        <f t="shared" si="557"/>
        <v>0</v>
      </c>
      <c r="R4211" s="77">
        <f t="shared" si="558"/>
        <v>0</v>
      </c>
      <c r="T4211" s="77">
        <v>4200</v>
      </c>
    </row>
    <row r="4212" spans="1:20" s="543" customFormat="1" ht="51" outlineLevel="1">
      <c r="A4212" s="888"/>
      <c r="B4212" s="874">
        <v>400</v>
      </c>
      <c r="C4212" s="875">
        <v>479</v>
      </c>
      <c r="D4212" s="876">
        <v>109</v>
      </c>
      <c r="E4212" s="877" t="s">
        <v>2352</v>
      </c>
      <c r="F4212" s="877" t="s">
        <v>2353</v>
      </c>
      <c r="G4212" s="959">
        <v>1</v>
      </c>
      <c r="H4212" s="878" t="s">
        <v>2162</v>
      </c>
      <c r="I4212" s="315"/>
      <c r="J4212" s="159">
        <v>0</v>
      </c>
      <c r="K4212" s="58">
        <v>0</v>
      </c>
      <c r="L4212" s="199">
        <f t="shared" si="559"/>
        <v>0</v>
      </c>
      <c r="M4212" s="200">
        <f t="shared" si="560"/>
        <v>0</v>
      </c>
      <c r="O4212" s="77" t="b">
        <f t="shared" si="555"/>
        <v>0</v>
      </c>
      <c r="P4212" s="77" t="b">
        <f t="shared" si="556"/>
        <v>0</v>
      </c>
      <c r="Q4212" s="77" t="b">
        <f t="shared" si="557"/>
        <v>0</v>
      </c>
      <c r="R4212" s="77">
        <f t="shared" si="558"/>
        <v>0</v>
      </c>
      <c r="T4212" s="77">
        <v>4201</v>
      </c>
    </row>
    <row r="4213" spans="1:20" s="543" customFormat="1" ht="45" outlineLevel="1">
      <c r="A4213" s="29" t="s">
        <v>5251</v>
      </c>
      <c r="B4213" s="874">
        <v>400</v>
      </c>
      <c r="C4213" s="875">
        <v>479</v>
      </c>
      <c r="D4213" s="876">
        <v>110</v>
      </c>
      <c r="E4213" s="880" t="s">
        <v>2354</v>
      </c>
      <c r="F4213" s="880" t="s">
        <v>2355</v>
      </c>
      <c r="G4213" s="959">
        <v>6</v>
      </c>
      <c r="H4213" s="878" t="s">
        <v>2162</v>
      </c>
      <c r="I4213" s="315"/>
      <c r="J4213" s="159">
        <v>0</v>
      </c>
      <c r="K4213" s="58">
        <v>0</v>
      </c>
      <c r="L4213" s="199">
        <f t="shared" si="559"/>
        <v>0</v>
      </c>
      <c r="M4213" s="200">
        <f t="shared" si="560"/>
        <v>0</v>
      </c>
      <c r="O4213" s="77" t="b">
        <f t="shared" si="555"/>
        <v>0</v>
      </c>
      <c r="P4213" s="77" t="b">
        <f t="shared" si="556"/>
        <v>0</v>
      </c>
      <c r="Q4213" s="77" t="b">
        <f t="shared" si="557"/>
        <v>0</v>
      </c>
      <c r="R4213" s="77">
        <f t="shared" si="558"/>
        <v>0</v>
      </c>
      <c r="T4213" s="77">
        <v>4202</v>
      </c>
    </row>
    <row r="4214" spans="1:20" s="543" customFormat="1" ht="51" outlineLevel="1">
      <c r="A4214" s="888"/>
      <c r="B4214" s="874">
        <v>400</v>
      </c>
      <c r="C4214" s="875">
        <v>479</v>
      </c>
      <c r="D4214" s="876">
        <v>111</v>
      </c>
      <c r="E4214" s="877" t="s">
        <v>2356</v>
      </c>
      <c r="F4214" s="877" t="s">
        <v>2357</v>
      </c>
      <c r="G4214" s="959">
        <v>1</v>
      </c>
      <c r="H4214" s="878" t="s">
        <v>2162</v>
      </c>
      <c r="I4214" s="315"/>
      <c r="J4214" s="159">
        <v>0</v>
      </c>
      <c r="K4214" s="58">
        <v>0</v>
      </c>
      <c r="L4214" s="199">
        <f t="shared" si="559"/>
        <v>0</v>
      </c>
      <c r="M4214" s="200">
        <f t="shared" si="560"/>
        <v>0</v>
      </c>
      <c r="O4214" s="77" t="b">
        <f t="shared" si="555"/>
        <v>0</v>
      </c>
      <c r="P4214" s="77" t="b">
        <f t="shared" si="556"/>
        <v>0</v>
      </c>
      <c r="Q4214" s="77" t="b">
        <f t="shared" si="557"/>
        <v>0</v>
      </c>
      <c r="R4214" s="77">
        <f t="shared" si="558"/>
        <v>0</v>
      </c>
      <c r="T4214" s="77">
        <v>4203</v>
      </c>
    </row>
    <row r="4215" spans="1:20" s="543" customFormat="1" ht="51" outlineLevel="1">
      <c r="A4215" s="888"/>
      <c r="B4215" s="874">
        <v>400</v>
      </c>
      <c r="C4215" s="875">
        <v>479</v>
      </c>
      <c r="D4215" s="876">
        <v>112</v>
      </c>
      <c r="E4215" s="877" t="s">
        <v>2358</v>
      </c>
      <c r="F4215" s="877" t="s">
        <v>2359</v>
      </c>
      <c r="G4215" s="959">
        <v>4</v>
      </c>
      <c r="H4215" s="878" t="s">
        <v>2162</v>
      </c>
      <c r="I4215" s="315"/>
      <c r="J4215" s="159">
        <v>0</v>
      </c>
      <c r="K4215" s="58">
        <v>0</v>
      </c>
      <c r="L4215" s="199">
        <f t="shared" si="559"/>
        <v>0</v>
      </c>
      <c r="M4215" s="200">
        <f t="shared" si="560"/>
        <v>0</v>
      </c>
      <c r="O4215" s="77" t="b">
        <f t="shared" si="555"/>
        <v>0</v>
      </c>
      <c r="P4215" s="77" t="b">
        <f t="shared" si="556"/>
        <v>0</v>
      </c>
      <c r="Q4215" s="77" t="b">
        <f t="shared" si="557"/>
        <v>0</v>
      </c>
      <c r="R4215" s="77">
        <f t="shared" si="558"/>
        <v>0</v>
      </c>
      <c r="T4215" s="77">
        <v>4204</v>
      </c>
    </row>
    <row r="4216" spans="1:20" s="543" customFormat="1" ht="51" outlineLevel="1">
      <c r="A4216" s="888"/>
      <c r="B4216" s="874">
        <v>400</v>
      </c>
      <c r="C4216" s="875">
        <v>479</v>
      </c>
      <c r="D4216" s="876">
        <v>113</v>
      </c>
      <c r="E4216" s="877" t="s">
        <v>2360</v>
      </c>
      <c r="F4216" s="877" t="s">
        <v>2361</v>
      </c>
      <c r="G4216" s="959">
        <v>2</v>
      </c>
      <c r="H4216" s="878" t="s">
        <v>2162</v>
      </c>
      <c r="I4216" s="315"/>
      <c r="J4216" s="159">
        <v>0</v>
      </c>
      <c r="K4216" s="58">
        <v>0</v>
      </c>
      <c r="L4216" s="199">
        <f t="shared" si="559"/>
        <v>0</v>
      </c>
      <c r="M4216" s="200">
        <f t="shared" si="560"/>
        <v>0</v>
      </c>
      <c r="O4216" s="77" t="b">
        <f t="shared" si="555"/>
        <v>0</v>
      </c>
      <c r="P4216" s="77" t="b">
        <f t="shared" si="556"/>
        <v>0</v>
      </c>
      <c r="Q4216" s="77" t="b">
        <f t="shared" si="557"/>
        <v>0</v>
      </c>
      <c r="R4216" s="77">
        <f t="shared" si="558"/>
        <v>0</v>
      </c>
      <c r="T4216" s="77">
        <v>4205</v>
      </c>
    </row>
    <row r="4217" spans="1:20" s="543" customFormat="1" ht="51" outlineLevel="1">
      <c r="A4217" s="888"/>
      <c r="B4217" s="874">
        <v>400</v>
      </c>
      <c r="C4217" s="875">
        <v>479</v>
      </c>
      <c r="D4217" s="876">
        <v>114</v>
      </c>
      <c r="E4217" s="877" t="s">
        <v>2362</v>
      </c>
      <c r="F4217" s="877" t="s">
        <v>2363</v>
      </c>
      <c r="G4217" s="959">
        <v>1</v>
      </c>
      <c r="H4217" s="878" t="s">
        <v>2162</v>
      </c>
      <c r="I4217" s="315"/>
      <c r="J4217" s="159">
        <v>0</v>
      </c>
      <c r="K4217" s="58">
        <v>0</v>
      </c>
      <c r="L4217" s="199">
        <f t="shared" si="559"/>
        <v>0</v>
      </c>
      <c r="M4217" s="200">
        <f t="shared" si="560"/>
        <v>0</v>
      </c>
      <c r="O4217" s="77" t="b">
        <f t="shared" si="555"/>
        <v>0</v>
      </c>
      <c r="P4217" s="77" t="b">
        <f t="shared" si="556"/>
        <v>0</v>
      </c>
      <c r="Q4217" s="77" t="b">
        <f t="shared" si="557"/>
        <v>0</v>
      </c>
      <c r="R4217" s="77">
        <f t="shared" si="558"/>
        <v>0</v>
      </c>
      <c r="T4217" s="77">
        <v>4206</v>
      </c>
    </row>
    <row r="4218" spans="1:20" s="543" customFormat="1" ht="45" outlineLevel="1">
      <c r="A4218" s="29" t="s">
        <v>5251</v>
      </c>
      <c r="B4218" s="874">
        <v>400</v>
      </c>
      <c r="C4218" s="875">
        <v>479</v>
      </c>
      <c r="D4218" s="876">
        <v>115</v>
      </c>
      <c r="E4218" s="880" t="s">
        <v>2364</v>
      </c>
      <c r="F4218" s="880" t="s">
        <v>2365</v>
      </c>
      <c r="G4218" s="959">
        <v>6</v>
      </c>
      <c r="H4218" s="878" t="s">
        <v>2162</v>
      </c>
      <c r="I4218" s="315"/>
      <c r="J4218" s="159">
        <v>0</v>
      </c>
      <c r="K4218" s="58">
        <v>0</v>
      </c>
      <c r="L4218" s="199">
        <f t="shared" si="559"/>
        <v>0</v>
      </c>
      <c r="M4218" s="200">
        <f t="shared" si="560"/>
        <v>0</v>
      </c>
      <c r="O4218" s="77" t="b">
        <f t="shared" si="555"/>
        <v>0</v>
      </c>
      <c r="P4218" s="77" t="b">
        <f t="shared" si="556"/>
        <v>0</v>
      </c>
      <c r="Q4218" s="77" t="b">
        <f t="shared" si="557"/>
        <v>0</v>
      </c>
      <c r="R4218" s="77">
        <f t="shared" si="558"/>
        <v>0</v>
      </c>
      <c r="T4218" s="77">
        <v>4207</v>
      </c>
    </row>
    <row r="4219" spans="1:20" s="543" customFormat="1" ht="51" outlineLevel="1">
      <c r="A4219" s="888"/>
      <c r="B4219" s="874">
        <v>400</v>
      </c>
      <c r="C4219" s="875">
        <v>479</v>
      </c>
      <c r="D4219" s="876">
        <v>116</v>
      </c>
      <c r="E4219" s="877" t="s">
        <v>2366</v>
      </c>
      <c r="F4219" s="877" t="s">
        <v>2367</v>
      </c>
      <c r="G4219" s="959">
        <v>1</v>
      </c>
      <c r="H4219" s="878" t="s">
        <v>2162</v>
      </c>
      <c r="I4219" s="315"/>
      <c r="J4219" s="159">
        <v>0</v>
      </c>
      <c r="K4219" s="58">
        <v>0</v>
      </c>
      <c r="L4219" s="199">
        <f t="shared" si="559"/>
        <v>0</v>
      </c>
      <c r="M4219" s="200">
        <f t="shared" si="560"/>
        <v>0</v>
      </c>
      <c r="O4219" s="77" t="b">
        <f t="shared" si="555"/>
        <v>0</v>
      </c>
      <c r="P4219" s="77" t="b">
        <f t="shared" si="556"/>
        <v>0</v>
      </c>
      <c r="Q4219" s="77" t="b">
        <f t="shared" si="557"/>
        <v>0</v>
      </c>
      <c r="R4219" s="77">
        <f t="shared" si="558"/>
        <v>0</v>
      </c>
      <c r="T4219" s="77">
        <v>4208</v>
      </c>
    </row>
    <row r="4220" spans="1:20" s="543" customFormat="1" ht="51" outlineLevel="1">
      <c r="A4220" s="888"/>
      <c r="B4220" s="874">
        <v>400</v>
      </c>
      <c r="C4220" s="875">
        <v>479</v>
      </c>
      <c r="D4220" s="876">
        <v>117</v>
      </c>
      <c r="E4220" s="877" t="s">
        <v>2368</v>
      </c>
      <c r="F4220" s="877" t="s">
        <v>2369</v>
      </c>
      <c r="G4220" s="959">
        <v>4</v>
      </c>
      <c r="H4220" s="878" t="s">
        <v>2162</v>
      </c>
      <c r="I4220" s="315"/>
      <c r="J4220" s="159">
        <v>0</v>
      </c>
      <c r="K4220" s="58">
        <v>0</v>
      </c>
      <c r="L4220" s="199">
        <f t="shared" si="559"/>
        <v>0</v>
      </c>
      <c r="M4220" s="200">
        <f t="shared" si="560"/>
        <v>0</v>
      </c>
      <c r="O4220" s="77" t="b">
        <f t="shared" si="555"/>
        <v>0</v>
      </c>
      <c r="P4220" s="77" t="b">
        <f t="shared" si="556"/>
        <v>0</v>
      </c>
      <c r="Q4220" s="77" t="b">
        <f t="shared" si="557"/>
        <v>0</v>
      </c>
      <c r="R4220" s="77">
        <f t="shared" si="558"/>
        <v>0</v>
      </c>
      <c r="T4220" s="77">
        <v>4209</v>
      </c>
    </row>
    <row r="4221" spans="1:20" s="543" customFormat="1" ht="51" outlineLevel="1">
      <c r="A4221" s="888"/>
      <c r="B4221" s="874">
        <v>400</v>
      </c>
      <c r="C4221" s="875">
        <v>479</v>
      </c>
      <c r="D4221" s="876">
        <v>118</v>
      </c>
      <c r="E4221" s="877" t="s">
        <v>2370</v>
      </c>
      <c r="F4221" s="877" t="s">
        <v>2371</v>
      </c>
      <c r="G4221" s="959">
        <v>1</v>
      </c>
      <c r="H4221" s="878" t="s">
        <v>2162</v>
      </c>
      <c r="I4221" s="315"/>
      <c r="J4221" s="159">
        <v>0</v>
      </c>
      <c r="K4221" s="58">
        <v>0</v>
      </c>
      <c r="L4221" s="199">
        <f t="shared" si="559"/>
        <v>0</v>
      </c>
      <c r="M4221" s="200">
        <f t="shared" si="560"/>
        <v>0</v>
      </c>
      <c r="O4221" s="77" t="b">
        <f t="shared" si="555"/>
        <v>0</v>
      </c>
      <c r="P4221" s="77" t="b">
        <f t="shared" si="556"/>
        <v>0</v>
      </c>
      <c r="Q4221" s="77" t="b">
        <f t="shared" si="557"/>
        <v>0</v>
      </c>
      <c r="R4221" s="77">
        <f t="shared" si="558"/>
        <v>0</v>
      </c>
      <c r="T4221" s="77">
        <v>4210</v>
      </c>
    </row>
    <row r="4222" spans="1:20" s="543" customFormat="1" ht="51" outlineLevel="1">
      <c r="A4222" s="888"/>
      <c r="B4222" s="874">
        <v>400</v>
      </c>
      <c r="C4222" s="875">
        <v>479</v>
      </c>
      <c r="D4222" s="876">
        <v>119</v>
      </c>
      <c r="E4222" s="877" t="s">
        <v>2372</v>
      </c>
      <c r="F4222" s="877" t="s">
        <v>2373</v>
      </c>
      <c r="G4222" s="959">
        <v>2</v>
      </c>
      <c r="H4222" s="878" t="s">
        <v>2162</v>
      </c>
      <c r="I4222" s="315"/>
      <c r="J4222" s="159">
        <v>0</v>
      </c>
      <c r="K4222" s="58">
        <v>0</v>
      </c>
      <c r="L4222" s="199">
        <f t="shared" si="559"/>
        <v>0</v>
      </c>
      <c r="M4222" s="200">
        <f t="shared" si="560"/>
        <v>0</v>
      </c>
      <c r="O4222" s="77" t="b">
        <f t="shared" si="555"/>
        <v>0</v>
      </c>
      <c r="P4222" s="77" t="b">
        <f t="shared" si="556"/>
        <v>0</v>
      </c>
      <c r="Q4222" s="77" t="b">
        <f t="shared" si="557"/>
        <v>0</v>
      </c>
      <c r="R4222" s="77">
        <f t="shared" si="558"/>
        <v>0</v>
      </c>
      <c r="T4222" s="77">
        <v>4211</v>
      </c>
    </row>
    <row r="4223" spans="1:20" s="543" customFormat="1" ht="51" outlineLevel="1">
      <c r="A4223" s="888"/>
      <c r="B4223" s="874">
        <v>400</v>
      </c>
      <c r="C4223" s="875">
        <v>479</v>
      </c>
      <c r="D4223" s="876">
        <v>120</v>
      </c>
      <c r="E4223" s="877" t="s">
        <v>2374</v>
      </c>
      <c r="F4223" s="877" t="s">
        <v>2375</v>
      </c>
      <c r="G4223" s="959">
        <v>2</v>
      </c>
      <c r="H4223" s="878" t="s">
        <v>2162</v>
      </c>
      <c r="I4223" s="315"/>
      <c r="J4223" s="159">
        <v>0</v>
      </c>
      <c r="K4223" s="58">
        <v>0</v>
      </c>
      <c r="L4223" s="199">
        <f t="shared" si="559"/>
        <v>0</v>
      </c>
      <c r="M4223" s="200">
        <f t="shared" si="560"/>
        <v>0</v>
      </c>
      <c r="O4223" s="77" t="b">
        <f t="shared" si="555"/>
        <v>0</v>
      </c>
      <c r="P4223" s="77" t="b">
        <f t="shared" si="556"/>
        <v>0</v>
      </c>
      <c r="Q4223" s="77" t="b">
        <f t="shared" si="557"/>
        <v>0</v>
      </c>
      <c r="R4223" s="77">
        <f t="shared" si="558"/>
        <v>0</v>
      </c>
      <c r="T4223" s="77">
        <v>4212</v>
      </c>
    </row>
    <row r="4224" spans="1:20" s="543" customFormat="1" ht="51" outlineLevel="1">
      <c r="A4224" s="888"/>
      <c r="B4224" s="874">
        <v>400</v>
      </c>
      <c r="C4224" s="875">
        <v>479</v>
      </c>
      <c r="D4224" s="876">
        <v>121</v>
      </c>
      <c r="E4224" s="877" t="s">
        <v>2376</v>
      </c>
      <c r="F4224" s="877" t="s">
        <v>2377</v>
      </c>
      <c r="G4224" s="959">
        <v>1</v>
      </c>
      <c r="H4224" s="878" t="s">
        <v>2162</v>
      </c>
      <c r="I4224" s="315"/>
      <c r="J4224" s="159">
        <v>0</v>
      </c>
      <c r="K4224" s="58">
        <v>0</v>
      </c>
      <c r="L4224" s="199">
        <f t="shared" si="559"/>
        <v>0</v>
      </c>
      <c r="M4224" s="200">
        <f t="shared" si="560"/>
        <v>0</v>
      </c>
      <c r="O4224" s="77" t="b">
        <f t="shared" si="555"/>
        <v>0</v>
      </c>
      <c r="P4224" s="77" t="b">
        <f t="shared" si="556"/>
        <v>0</v>
      </c>
      <c r="Q4224" s="77" t="b">
        <f t="shared" si="557"/>
        <v>0</v>
      </c>
      <c r="R4224" s="77">
        <f t="shared" si="558"/>
        <v>0</v>
      </c>
      <c r="T4224" s="77">
        <v>4213</v>
      </c>
    </row>
    <row r="4225" spans="1:20" s="543" customFormat="1" ht="51" outlineLevel="1">
      <c r="A4225" s="888"/>
      <c r="B4225" s="874">
        <v>400</v>
      </c>
      <c r="C4225" s="875">
        <v>479</v>
      </c>
      <c r="D4225" s="876">
        <v>122</v>
      </c>
      <c r="E4225" s="877" t="s">
        <v>2378</v>
      </c>
      <c r="F4225" s="877" t="s">
        <v>2379</v>
      </c>
      <c r="G4225" s="959">
        <v>2</v>
      </c>
      <c r="H4225" s="878" t="s">
        <v>2162</v>
      </c>
      <c r="I4225" s="315"/>
      <c r="J4225" s="159">
        <v>0</v>
      </c>
      <c r="K4225" s="58">
        <v>0</v>
      </c>
      <c r="L4225" s="199">
        <f t="shared" si="559"/>
        <v>0</v>
      </c>
      <c r="M4225" s="200">
        <f t="shared" si="560"/>
        <v>0</v>
      </c>
      <c r="O4225" s="77" t="b">
        <f t="shared" si="555"/>
        <v>0</v>
      </c>
      <c r="P4225" s="77" t="b">
        <f t="shared" si="556"/>
        <v>0</v>
      </c>
      <c r="Q4225" s="77" t="b">
        <f t="shared" si="557"/>
        <v>0</v>
      </c>
      <c r="R4225" s="77">
        <f t="shared" si="558"/>
        <v>0</v>
      </c>
      <c r="T4225" s="77">
        <v>4214</v>
      </c>
    </row>
    <row r="4226" spans="1:20" s="543" customFormat="1" ht="45" outlineLevel="1">
      <c r="A4226" s="29" t="s">
        <v>5251</v>
      </c>
      <c r="B4226" s="874">
        <v>400</v>
      </c>
      <c r="C4226" s="875">
        <v>479</v>
      </c>
      <c r="D4226" s="876">
        <v>123</v>
      </c>
      <c r="E4226" s="880" t="s">
        <v>2380</v>
      </c>
      <c r="F4226" s="880" t="s">
        <v>2381</v>
      </c>
      <c r="G4226" s="959">
        <v>10</v>
      </c>
      <c r="H4226" s="878" t="s">
        <v>2162</v>
      </c>
      <c r="I4226" s="315"/>
      <c r="J4226" s="159">
        <v>0</v>
      </c>
      <c r="K4226" s="58">
        <v>0</v>
      </c>
      <c r="L4226" s="199">
        <f t="shared" si="559"/>
        <v>0</v>
      </c>
      <c r="M4226" s="200">
        <f t="shared" si="560"/>
        <v>0</v>
      </c>
      <c r="O4226" s="77" t="b">
        <f t="shared" si="555"/>
        <v>0</v>
      </c>
      <c r="P4226" s="77" t="b">
        <f t="shared" si="556"/>
        <v>0</v>
      </c>
      <c r="Q4226" s="77" t="b">
        <f t="shared" si="557"/>
        <v>0</v>
      </c>
      <c r="R4226" s="77">
        <f t="shared" si="558"/>
        <v>0</v>
      </c>
      <c r="T4226" s="77">
        <v>4215</v>
      </c>
    </row>
    <row r="4227" spans="1:20" s="543" customFormat="1" ht="51" outlineLevel="1">
      <c r="A4227" s="888"/>
      <c r="B4227" s="874">
        <v>400</v>
      </c>
      <c r="C4227" s="875">
        <v>479</v>
      </c>
      <c r="D4227" s="876">
        <v>124</v>
      </c>
      <c r="E4227" s="877" t="s">
        <v>2382</v>
      </c>
      <c r="F4227" s="877" t="s">
        <v>2383</v>
      </c>
      <c r="G4227" s="959">
        <v>3</v>
      </c>
      <c r="H4227" s="878" t="s">
        <v>2162</v>
      </c>
      <c r="I4227" s="315"/>
      <c r="J4227" s="159">
        <v>0</v>
      </c>
      <c r="K4227" s="58">
        <v>0</v>
      </c>
      <c r="L4227" s="199">
        <f t="shared" si="559"/>
        <v>0</v>
      </c>
      <c r="M4227" s="200">
        <f t="shared" si="560"/>
        <v>0</v>
      </c>
      <c r="O4227" s="77" t="b">
        <f t="shared" si="555"/>
        <v>0</v>
      </c>
      <c r="P4227" s="77" t="b">
        <f t="shared" si="556"/>
        <v>0</v>
      </c>
      <c r="Q4227" s="77" t="b">
        <f t="shared" si="557"/>
        <v>0</v>
      </c>
      <c r="R4227" s="77">
        <f t="shared" si="558"/>
        <v>0</v>
      </c>
      <c r="T4227" s="77">
        <v>4216</v>
      </c>
    </row>
    <row r="4228" spans="1:20" s="543" customFormat="1" ht="51" outlineLevel="1">
      <c r="A4228" s="888"/>
      <c r="B4228" s="874">
        <v>400</v>
      </c>
      <c r="C4228" s="875">
        <v>479</v>
      </c>
      <c r="D4228" s="876">
        <v>125</v>
      </c>
      <c r="E4228" s="877" t="s">
        <v>2384</v>
      </c>
      <c r="F4228" s="877" t="s">
        <v>2385</v>
      </c>
      <c r="G4228" s="959">
        <v>4</v>
      </c>
      <c r="H4228" s="878" t="s">
        <v>2162</v>
      </c>
      <c r="I4228" s="315"/>
      <c r="J4228" s="159">
        <v>0</v>
      </c>
      <c r="K4228" s="58">
        <v>0</v>
      </c>
      <c r="L4228" s="199">
        <f t="shared" si="559"/>
        <v>0</v>
      </c>
      <c r="M4228" s="200">
        <f t="shared" si="560"/>
        <v>0</v>
      </c>
      <c r="O4228" s="77" t="b">
        <f t="shared" si="555"/>
        <v>0</v>
      </c>
      <c r="P4228" s="77" t="b">
        <f t="shared" si="556"/>
        <v>0</v>
      </c>
      <c r="Q4228" s="77" t="b">
        <f t="shared" si="557"/>
        <v>0</v>
      </c>
      <c r="R4228" s="77">
        <f t="shared" si="558"/>
        <v>0</v>
      </c>
      <c r="T4228" s="77">
        <v>4217</v>
      </c>
    </row>
    <row r="4229" spans="1:20" s="543" customFormat="1" ht="51" outlineLevel="1">
      <c r="A4229" s="888"/>
      <c r="B4229" s="874">
        <v>400</v>
      </c>
      <c r="C4229" s="875">
        <v>479</v>
      </c>
      <c r="D4229" s="876">
        <v>126</v>
      </c>
      <c r="E4229" s="877" t="s">
        <v>2386</v>
      </c>
      <c r="F4229" s="877" t="s">
        <v>2387</v>
      </c>
      <c r="G4229" s="959">
        <v>1</v>
      </c>
      <c r="H4229" s="878" t="s">
        <v>2162</v>
      </c>
      <c r="I4229" s="315"/>
      <c r="J4229" s="159">
        <v>0</v>
      </c>
      <c r="K4229" s="58">
        <v>0</v>
      </c>
      <c r="L4229" s="199">
        <f t="shared" si="559"/>
        <v>0</v>
      </c>
      <c r="M4229" s="200">
        <f t="shared" si="560"/>
        <v>0</v>
      </c>
      <c r="O4229" s="77" t="b">
        <f t="shared" si="555"/>
        <v>0</v>
      </c>
      <c r="P4229" s="77" t="b">
        <f t="shared" si="556"/>
        <v>0</v>
      </c>
      <c r="Q4229" s="77" t="b">
        <f t="shared" si="557"/>
        <v>0</v>
      </c>
      <c r="R4229" s="77">
        <f t="shared" si="558"/>
        <v>0</v>
      </c>
      <c r="T4229" s="77">
        <v>4218</v>
      </c>
    </row>
    <row r="4230" spans="1:20" s="543" customFormat="1" ht="51" outlineLevel="1">
      <c r="A4230" s="888"/>
      <c r="B4230" s="874">
        <v>400</v>
      </c>
      <c r="C4230" s="875">
        <v>479</v>
      </c>
      <c r="D4230" s="876">
        <v>127</v>
      </c>
      <c r="E4230" s="877" t="s">
        <v>2388</v>
      </c>
      <c r="F4230" s="877" t="s">
        <v>2389</v>
      </c>
      <c r="G4230" s="959">
        <v>1</v>
      </c>
      <c r="H4230" s="878" t="s">
        <v>2162</v>
      </c>
      <c r="I4230" s="315"/>
      <c r="J4230" s="159">
        <v>0</v>
      </c>
      <c r="K4230" s="58">
        <v>0</v>
      </c>
      <c r="L4230" s="199">
        <f t="shared" si="559"/>
        <v>0</v>
      </c>
      <c r="M4230" s="200">
        <f t="shared" si="560"/>
        <v>0</v>
      </c>
      <c r="O4230" s="77" t="b">
        <f t="shared" si="555"/>
        <v>0</v>
      </c>
      <c r="P4230" s="77" t="b">
        <f t="shared" si="556"/>
        <v>0</v>
      </c>
      <c r="Q4230" s="77" t="b">
        <f t="shared" si="557"/>
        <v>0</v>
      </c>
      <c r="R4230" s="77">
        <f t="shared" si="558"/>
        <v>0</v>
      </c>
      <c r="T4230" s="77">
        <v>4219</v>
      </c>
    </row>
    <row r="4231" spans="1:20" s="543" customFormat="1" ht="51" outlineLevel="1">
      <c r="A4231" s="888"/>
      <c r="B4231" s="874">
        <v>400</v>
      </c>
      <c r="C4231" s="875">
        <v>479</v>
      </c>
      <c r="D4231" s="876">
        <v>128</v>
      </c>
      <c r="E4231" s="877" t="s">
        <v>2390</v>
      </c>
      <c r="F4231" s="877" t="s">
        <v>2391</v>
      </c>
      <c r="G4231" s="959">
        <v>2</v>
      </c>
      <c r="H4231" s="878" t="s">
        <v>2162</v>
      </c>
      <c r="I4231" s="315"/>
      <c r="J4231" s="159">
        <v>0</v>
      </c>
      <c r="K4231" s="58">
        <v>0</v>
      </c>
      <c r="L4231" s="199">
        <f t="shared" si="559"/>
        <v>0</v>
      </c>
      <c r="M4231" s="200">
        <f t="shared" si="560"/>
        <v>0</v>
      </c>
      <c r="O4231" s="77" t="b">
        <f t="shared" si="555"/>
        <v>0</v>
      </c>
      <c r="P4231" s="77" t="b">
        <f t="shared" si="556"/>
        <v>0</v>
      </c>
      <c r="Q4231" s="77" t="b">
        <f t="shared" si="557"/>
        <v>0</v>
      </c>
      <c r="R4231" s="77">
        <f t="shared" si="558"/>
        <v>0</v>
      </c>
      <c r="T4231" s="77">
        <v>4220</v>
      </c>
    </row>
    <row r="4232" spans="1:20" s="543" customFormat="1" ht="38.25" outlineLevel="1">
      <c r="A4232" s="888"/>
      <c r="B4232" s="874">
        <v>400</v>
      </c>
      <c r="C4232" s="875">
        <v>479</v>
      </c>
      <c r="D4232" s="876">
        <v>129</v>
      </c>
      <c r="E4232" s="877" t="s">
        <v>2392</v>
      </c>
      <c r="F4232" s="877" t="s">
        <v>2393</v>
      </c>
      <c r="G4232" s="959">
        <v>2</v>
      </c>
      <c r="H4232" s="878" t="s">
        <v>2162</v>
      </c>
      <c r="I4232" s="315"/>
      <c r="J4232" s="159">
        <v>0</v>
      </c>
      <c r="K4232" s="58">
        <v>0</v>
      </c>
      <c r="L4232" s="199">
        <f t="shared" ref="L4232:L4263" si="561">J4232+K4232</f>
        <v>0</v>
      </c>
      <c r="M4232" s="200">
        <f t="shared" ref="M4232:M4263" si="562">L4232*(G4232+I4232)</f>
        <v>0</v>
      </c>
      <c r="O4232" s="77" t="b">
        <f t="shared" si="555"/>
        <v>0</v>
      </c>
      <c r="P4232" s="77" t="b">
        <f t="shared" si="556"/>
        <v>0</v>
      </c>
      <c r="Q4232" s="77" t="b">
        <f t="shared" si="557"/>
        <v>0</v>
      </c>
      <c r="R4232" s="77">
        <f t="shared" si="558"/>
        <v>0</v>
      </c>
      <c r="T4232" s="77">
        <v>4221</v>
      </c>
    </row>
    <row r="4233" spans="1:20" s="543" customFormat="1" ht="38.25" outlineLevel="1">
      <c r="A4233" s="888"/>
      <c r="B4233" s="874">
        <v>400</v>
      </c>
      <c r="C4233" s="875">
        <v>479</v>
      </c>
      <c r="D4233" s="876">
        <v>130</v>
      </c>
      <c r="E4233" s="877" t="s">
        <v>2394</v>
      </c>
      <c r="F4233" s="877" t="s">
        <v>2395</v>
      </c>
      <c r="G4233" s="959">
        <v>2</v>
      </c>
      <c r="H4233" s="878" t="s">
        <v>2162</v>
      </c>
      <c r="I4233" s="315"/>
      <c r="J4233" s="159">
        <v>0</v>
      </c>
      <c r="K4233" s="58">
        <v>0</v>
      </c>
      <c r="L4233" s="199">
        <f t="shared" si="561"/>
        <v>0</v>
      </c>
      <c r="M4233" s="200">
        <f t="shared" si="562"/>
        <v>0</v>
      </c>
      <c r="O4233" s="77" t="b">
        <f t="shared" si="555"/>
        <v>0</v>
      </c>
      <c r="P4233" s="77" t="b">
        <f t="shared" si="556"/>
        <v>0</v>
      </c>
      <c r="Q4233" s="77" t="b">
        <f t="shared" si="557"/>
        <v>0</v>
      </c>
      <c r="R4233" s="77">
        <f t="shared" si="558"/>
        <v>0</v>
      </c>
      <c r="T4233" s="77">
        <v>4222</v>
      </c>
    </row>
    <row r="4234" spans="1:20" s="543" customFormat="1" ht="45" outlineLevel="1">
      <c r="A4234" s="29" t="s">
        <v>5251</v>
      </c>
      <c r="B4234" s="874">
        <v>400</v>
      </c>
      <c r="C4234" s="875">
        <v>479</v>
      </c>
      <c r="D4234" s="876">
        <v>131</v>
      </c>
      <c r="E4234" s="880" t="s">
        <v>2396</v>
      </c>
      <c r="F4234" s="880" t="s">
        <v>2397</v>
      </c>
      <c r="G4234" s="959">
        <v>93</v>
      </c>
      <c r="H4234" s="878" t="s">
        <v>2162</v>
      </c>
      <c r="I4234" s="315"/>
      <c r="J4234" s="159">
        <v>0</v>
      </c>
      <c r="K4234" s="58">
        <v>0</v>
      </c>
      <c r="L4234" s="199">
        <f t="shared" si="561"/>
        <v>0</v>
      </c>
      <c r="M4234" s="200">
        <f t="shared" si="562"/>
        <v>0</v>
      </c>
      <c r="O4234" s="77" t="b">
        <f t="shared" si="555"/>
        <v>0</v>
      </c>
      <c r="P4234" s="77" t="b">
        <f t="shared" si="556"/>
        <v>0</v>
      </c>
      <c r="Q4234" s="77" t="b">
        <f t="shared" si="557"/>
        <v>0</v>
      </c>
      <c r="R4234" s="77">
        <f t="shared" si="558"/>
        <v>0</v>
      </c>
      <c r="T4234" s="77">
        <v>4223</v>
      </c>
    </row>
    <row r="4235" spans="1:20" s="543" customFormat="1" ht="45" outlineLevel="1">
      <c r="A4235" s="29" t="s">
        <v>5251</v>
      </c>
      <c r="B4235" s="874">
        <v>400</v>
      </c>
      <c r="C4235" s="875">
        <v>479</v>
      </c>
      <c r="D4235" s="876">
        <v>132</v>
      </c>
      <c r="E4235" s="880" t="s">
        <v>2398</v>
      </c>
      <c r="F4235" s="880" t="s">
        <v>2399</v>
      </c>
      <c r="G4235" s="959">
        <v>152</v>
      </c>
      <c r="H4235" s="878" t="s">
        <v>2162</v>
      </c>
      <c r="I4235" s="315"/>
      <c r="J4235" s="159">
        <v>0</v>
      </c>
      <c r="K4235" s="58">
        <v>0</v>
      </c>
      <c r="L4235" s="199">
        <f t="shared" si="561"/>
        <v>0</v>
      </c>
      <c r="M4235" s="200">
        <f t="shared" si="562"/>
        <v>0</v>
      </c>
      <c r="O4235" s="77" t="b">
        <f t="shared" si="555"/>
        <v>0</v>
      </c>
      <c r="P4235" s="77" t="b">
        <f t="shared" si="556"/>
        <v>0</v>
      </c>
      <c r="Q4235" s="77" t="b">
        <f t="shared" si="557"/>
        <v>0</v>
      </c>
      <c r="R4235" s="77">
        <f t="shared" si="558"/>
        <v>0</v>
      </c>
      <c r="T4235" s="77">
        <v>4224</v>
      </c>
    </row>
    <row r="4236" spans="1:20" s="543" customFormat="1" ht="51" outlineLevel="1">
      <c r="A4236" s="888"/>
      <c r="B4236" s="874">
        <v>400</v>
      </c>
      <c r="C4236" s="875">
        <v>479</v>
      </c>
      <c r="D4236" s="876">
        <v>133</v>
      </c>
      <c r="E4236" s="877" t="s">
        <v>2400</v>
      </c>
      <c r="F4236" s="877" t="s">
        <v>2401</v>
      </c>
      <c r="G4236" s="959">
        <v>66</v>
      </c>
      <c r="H4236" s="878" t="s">
        <v>2162</v>
      </c>
      <c r="I4236" s="315"/>
      <c r="J4236" s="159">
        <v>0</v>
      </c>
      <c r="K4236" s="58">
        <v>0</v>
      </c>
      <c r="L4236" s="199">
        <f t="shared" si="561"/>
        <v>0</v>
      </c>
      <c r="M4236" s="200">
        <f t="shared" si="562"/>
        <v>0</v>
      </c>
      <c r="O4236" s="77" t="b">
        <f t="shared" si="555"/>
        <v>0</v>
      </c>
      <c r="P4236" s="77" t="b">
        <f t="shared" si="556"/>
        <v>0</v>
      </c>
      <c r="Q4236" s="77" t="b">
        <f t="shared" si="557"/>
        <v>0</v>
      </c>
      <c r="R4236" s="77">
        <f t="shared" si="558"/>
        <v>0</v>
      </c>
      <c r="T4236" s="77">
        <v>4225</v>
      </c>
    </row>
    <row r="4237" spans="1:20" s="543" customFormat="1" ht="45" outlineLevel="1">
      <c r="A4237" s="29" t="s">
        <v>5251</v>
      </c>
      <c r="B4237" s="874">
        <v>400</v>
      </c>
      <c r="C4237" s="875">
        <v>479</v>
      </c>
      <c r="D4237" s="876">
        <v>134</v>
      </c>
      <c r="E4237" s="880" t="s">
        <v>2402</v>
      </c>
      <c r="F4237" s="880" t="s">
        <v>2403</v>
      </c>
      <c r="G4237" s="959">
        <v>98</v>
      </c>
      <c r="H4237" s="878" t="s">
        <v>2162</v>
      </c>
      <c r="I4237" s="315"/>
      <c r="J4237" s="159">
        <v>0</v>
      </c>
      <c r="K4237" s="58">
        <v>0</v>
      </c>
      <c r="L4237" s="199">
        <f t="shared" si="561"/>
        <v>0</v>
      </c>
      <c r="M4237" s="200">
        <f t="shared" si="562"/>
        <v>0</v>
      </c>
      <c r="O4237" s="77" t="b">
        <f t="shared" si="555"/>
        <v>0</v>
      </c>
      <c r="P4237" s="77" t="b">
        <f t="shared" si="556"/>
        <v>0</v>
      </c>
      <c r="Q4237" s="77" t="b">
        <f t="shared" si="557"/>
        <v>0</v>
      </c>
      <c r="R4237" s="77">
        <f t="shared" si="558"/>
        <v>0</v>
      </c>
      <c r="T4237" s="77">
        <v>4226</v>
      </c>
    </row>
    <row r="4238" spans="1:20" s="543" customFormat="1" ht="45" outlineLevel="1">
      <c r="A4238" s="29" t="s">
        <v>5251</v>
      </c>
      <c r="B4238" s="874">
        <v>400</v>
      </c>
      <c r="C4238" s="875">
        <v>479</v>
      </c>
      <c r="D4238" s="876">
        <v>135</v>
      </c>
      <c r="E4238" s="880" t="s">
        <v>5501</v>
      </c>
      <c r="F4238" s="880" t="s">
        <v>5502</v>
      </c>
      <c r="G4238" s="959">
        <v>20</v>
      </c>
      <c r="H4238" s="878" t="s">
        <v>2162</v>
      </c>
      <c r="I4238" s="315"/>
      <c r="J4238" s="159">
        <v>0</v>
      </c>
      <c r="K4238" s="58">
        <v>0</v>
      </c>
      <c r="L4238" s="199">
        <f t="shared" si="561"/>
        <v>0</v>
      </c>
      <c r="M4238" s="200">
        <f t="shared" si="562"/>
        <v>0</v>
      </c>
      <c r="O4238" s="77" t="b">
        <f t="shared" si="555"/>
        <v>0</v>
      </c>
      <c r="P4238" s="77" t="b">
        <f t="shared" si="556"/>
        <v>0</v>
      </c>
      <c r="Q4238" s="77" t="b">
        <f t="shared" si="557"/>
        <v>0</v>
      </c>
      <c r="R4238" s="77">
        <f t="shared" si="558"/>
        <v>0</v>
      </c>
      <c r="T4238" s="77">
        <v>4227</v>
      </c>
    </row>
    <row r="4239" spans="1:20" s="543" customFormat="1" ht="22.5" outlineLevel="1">
      <c r="A4239" s="29" t="s">
        <v>5251</v>
      </c>
      <c r="B4239" s="874">
        <v>400</v>
      </c>
      <c r="C4239" s="875">
        <v>479</v>
      </c>
      <c r="D4239" s="876">
        <v>136</v>
      </c>
      <c r="E4239" s="880" t="s">
        <v>2404</v>
      </c>
      <c r="F4239" s="880" t="s">
        <v>2405</v>
      </c>
      <c r="G4239" s="959">
        <v>437</v>
      </c>
      <c r="H4239" s="878" t="s">
        <v>286</v>
      </c>
      <c r="I4239" s="315"/>
      <c r="J4239" s="159">
        <v>0</v>
      </c>
      <c r="K4239" s="58">
        <v>0</v>
      </c>
      <c r="L4239" s="199">
        <f t="shared" si="561"/>
        <v>0</v>
      </c>
      <c r="M4239" s="200">
        <f t="shared" si="562"/>
        <v>0</v>
      </c>
      <c r="O4239" s="77" t="b">
        <f t="shared" si="555"/>
        <v>0</v>
      </c>
      <c r="P4239" s="77" t="b">
        <f t="shared" si="556"/>
        <v>0</v>
      </c>
      <c r="Q4239" s="77" t="b">
        <f t="shared" si="557"/>
        <v>0</v>
      </c>
      <c r="R4239" s="77">
        <f t="shared" si="558"/>
        <v>0</v>
      </c>
      <c r="T4239" s="77">
        <v>4228</v>
      </c>
    </row>
    <row r="4240" spans="1:20" s="543" customFormat="1" ht="22.5" outlineLevel="1">
      <c r="A4240" s="29" t="s">
        <v>5251</v>
      </c>
      <c r="B4240" s="874">
        <v>400</v>
      </c>
      <c r="C4240" s="875">
        <v>479</v>
      </c>
      <c r="D4240" s="876">
        <v>137</v>
      </c>
      <c r="E4240" s="880" t="s">
        <v>2406</v>
      </c>
      <c r="F4240" s="880" t="s">
        <v>2407</v>
      </c>
      <c r="G4240" s="959">
        <v>1829</v>
      </c>
      <c r="H4240" s="878" t="s">
        <v>286</v>
      </c>
      <c r="I4240" s="315"/>
      <c r="J4240" s="159">
        <v>0</v>
      </c>
      <c r="K4240" s="58">
        <v>0</v>
      </c>
      <c r="L4240" s="199">
        <f t="shared" si="561"/>
        <v>0</v>
      </c>
      <c r="M4240" s="200">
        <f t="shared" si="562"/>
        <v>0</v>
      </c>
      <c r="O4240" s="77" t="b">
        <f t="shared" si="555"/>
        <v>0</v>
      </c>
      <c r="P4240" s="77" t="b">
        <f t="shared" si="556"/>
        <v>0</v>
      </c>
      <c r="Q4240" s="77" t="b">
        <f t="shared" si="557"/>
        <v>0</v>
      </c>
      <c r="R4240" s="77">
        <f t="shared" si="558"/>
        <v>0</v>
      </c>
      <c r="T4240" s="77">
        <v>4229</v>
      </c>
    </row>
    <row r="4241" spans="1:20" s="543" customFormat="1" ht="22.5" outlineLevel="1">
      <c r="A4241" s="29" t="s">
        <v>5251</v>
      </c>
      <c r="B4241" s="874">
        <v>400</v>
      </c>
      <c r="C4241" s="875">
        <v>479</v>
      </c>
      <c r="D4241" s="876">
        <v>138</v>
      </c>
      <c r="E4241" s="880" t="s">
        <v>2408</v>
      </c>
      <c r="F4241" s="880" t="s">
        <v>2409</v>
      </c>
      <c r="G4241" s="959">
        <v>6568</v>
      </c>
      <c r="H4241" s="878" t="s">
        <v>286</v>
      </c>
      <c r="I4241" s="315"/>
      <c r="J4241" s="159">
        <v>0</v>
      </c>
      <c r="K4241" s="58">
        <v>0</v>
      </c>
      <c r="L4241" s="199">
        <f t="shared" si="561"/>
        <v>0</v>
      </c>
      <c r="M4241" s="200">
        <f t="shared" si="562"/>
        <v>0</v>
      </c>
      <c r="O4241" s="77" t="b">
        <f t="shared" si="555"/>
        <v>0</v>
      </c>
      <c r="P4241" s="77" t="b">
        <f t="shared" si="556"/>
        <v>0</v>
      </c>
      <c r="Q4241" s="77" t="b">
        <f t="shared" si="557"/>
        <v>0</v>
      </c>
      <c r="R4241" s="77">
        <f t="shared" si="558"/>
        <v>0</v>
      </c>
      <c r="T4241" s="77">
        <v>4230</v>
      </c>
    </row>
    <row r="4242" spans="1:20" s="543" customFormat="1" ht="22.5" outlineLevel="1">
      <c r="A4242" s="29" t="s">
        <v>5251</v>
      </c>
      <c r="B4242" s="874">
        <v>400</v>
      </c>
      <c r="C4242" s="875">
        <v>479</v>
      </c>
      <c r="D4242" s="876">
        <v>139</v>
      </c>
      <c r="E4242" s="880" t="s">
        <v>5503</v>
      </c>
      <c r="F4242" s="880" t="s">
        <v>5504</v>
      </c>
      <c r="G4242" s="959">
        <v>1312</v>
      </c>
      <c r="H4242" s="878" t="s">
        <v>286</v>
      </c>
      <c r="I4242" s="315"/>
      <c r="J4242" s="159">
        <v>0</v>
      </c>
      <c r="K4242" s="58">
        <v>0</v>
      </c>
      <c r="L4242" s="199">
        <f t="shared" si="561"/>
        <v>0</v>
      </c>
      <c r="M4242" s="200">
        <f t="shared" si="562"/>
        <v>0</v>
      </c>
      <c r="O4242" s="77" t="b">
        <f t="shared" si="555"/>
        <v>0</v>
      </c>
      <c r="P4242" s="77" t="b">
        <f t="shared" si="556"/>
        <v>0</v>
      </c>
      <c r="Q4242" s="77" t="b">
        <f t="shared" si="557"/>
        <v>0</v>
      </c>
      <c r="R4242" s="77">
        <f t="shared" si="558"/>
        <v>0</v>
      </c>
      <c r="T4242" s="77">
        <v>4231</v>
      </c>
    </row>
    <row r="4243" spans="1:20" s="543" customFormat="1" ht="22.5" outlineLevel="1">
      <c r="A4243" s="29" t="s">
        <v>5251</v>
      </c>
      <c r="B4243" s="874">
        <v>400</v>
      </c>
      <c r="C4243" s="875">
        <v>479</v>
      </c>
      <c r="D4243" s="876">
        <v>140</v>
      </c>
      <c r="E4243" s="880" t="s">
        <v>2410</v>
      </c>
      <c r="F4243" s="880" t="s">
        <v>2411</v>
      </c>
      <c r="G4243" s="959">
        <v>125</v>
      </c>
      <c r="H4243" s="878" t="s">
        <v>13</v>
      </c>
      <c r="I4243" s="315"/>
      <c r="J4243" s="159">
        <v>0</v>
      </c>
      <c r="K4243" s="58">
        <v>0</v>
      </c>
      <c r="L4243" s="199">
        <f t="shared" si="561"/>
        <v>0</v>
      </c>
      <c r="M4243" s="200">
        <f t="shared" si="562"/>
        <v>0</v>
      </c>
      <c r="O4243" s="77" t="b">
        <f t="shared" ref="O4243:O4306" si="563">ISBLANK(D4243)</f>
        <v>0</v>
      </c>
      <c r="P4243" s="77" t="b">
        <f t="shared" ref="P4243:P4306" si="564">ISBLANK(G4243)</f>
        <v>0</v>
      </c>
      <c r="Q4243" s="77" t="b">
        <f t="shared" ref="Q4243:Q4306" si="565">ISBLANK(M4243)</f>
        <v>0</v>
      </c>
      <c r="R4243" s="77">
        <f t="shared" ref="R4243:R4306" si="566">IF(AND(O4243=P4243,O4243=Q4243),,"!!!")</f>
        <v>0</v>
      </c>
      <c r="T4243" s="77">
        <v>4232</v>
      </c>
    </row>
    <row r="4244" spans="1:20" s="543" customFormat="1" ht="22.5" outlineLevel="1">
      <c r="A4244" s="29" t="s">
        <v>5251</v>
      </c>
      <c r="B4244" s="874">
        <v>400</v>
      </c>
      <c r="C4244" s="875">
        <v>479</v>
      </c>
      <c r="D4244" s="876">
        <v>141</v>
      </c>
      <c r="E4244" s="880" t="s">
        <v>2412</v>
      </c>
      <c r="F4244" s="880" t="s">
        <v>2413</v>
      </c>
      <c r="G4244" s="959">
        <v>1163</v>
      </c>
      <c r="H4244" s="878" t="s">
        <v>13</v>
      </c>
      <c r="I4244" s="315"/>
      <c r="J4244" s="159">
        <v>0</v>
      </c>
      <c r="K4244" s="58">
        <v>0</v>
      </c>
      <c r="L4244" s="199">
        <f t="shared" si="561"/>
        <v>0</v>
      </c>
      <c r="M4244" s="200">
        <f t="shared" si="562"/>
        <v>0</v>
      </c>
      <c r="O4244" s="77" t="b">
        <f t="shared" si="563"/>
        <v>0</v>
      </c>
      <c r="P4244" s="77" t="b">
        <f t="shared" si="564"/>
        <v>0</v>
      </c>
      <c r="Q4244" s="77" t="b">
        <f t="shared" si="565"/>
        <v>0</v>
      </c>
      <c r="R4244" s="77">
        <f t="shared" si="566"/>
        <v>0</v>
      </c>
      <c r="T4244" s="77">
        <v>4233</v>
      </c>
    </row>
    <row r="4245" spans="1:20" s="543" customFormat="1" ht="22.5" outlineLevel="1">
      <c r="A4245" s="29" t="s">
        <v>5251</v>
      </c>
      <c r="B4245" s="874">
        <v>400</v>
      </c>
      <c r="C4245" s="875">
        <v>479</v>
      </c>
      <c r="D4245" s="876">
        <v>142</v>
      </c>
      <c r="E4245" s="880" t="s">
        <v>2414</v>
      </c>
      <c r="F4245" s="880" t="s">
        <v>2415</v>
      </c>
      <c r="G4245" s="959">
        <v>569</v>
      </c>
      <c r="H4245" s="878" t="s">
        <v>13</v>
      </c>
      <c r="I4245" s="315"/>
      <c r="J4245" s="159">
        <v>0</v>
      </c>
      <c r="K4245" s="58">
        <v>0</v>
      </c>
      <c r="L4245" s="199">
        <f t="shared" si="561"/>
        <v>0</v>
      </c>
      <c r="M4245" s="200">
        <f t="shared" si="562"/>
        <v>0</v>
      </c>
      <c r="O4245" s="77" t="b">
        <f t="shared" si="563"/>
        <v>0</v>
      </c>
      <c r="P4245" s="77" t="b">
        <f t="shared" si="564"/>
        <v>0</v>
      </c>
      <c r="Q4245" s="77" t="b">
        <f t="shared" si="565"/>
        <v>0</v>
      </c>
      <c r="R4245" s="77">
        <f t="shared" si="566"/>
        <v>0</v>
      </c>
      <c r="T4245" s="77">
        <v>4234</v>
      </c>
    </row>
    <row r="4246" spans="1:20" s="543" customFormat="1" ht="25.5" outlineLevel="1">
      <c r="A4246" s="888"/>
      <c r="B4246" s="874">
        <v>400</v>
      </c>
      <c r="C4246" s="875">
        <v>479</v>
      </c>
      <c r="D4246" s="876">
        <v>143</v>
      </c>
      <c r="E4246" s="877" t="s">
        <v>2416</v>
      </c>
      <c r="F4246" s="877" t="s">
        <v>2417</v>
      </c>
      <c r="G4246" s="959">
        <v>105</v>
      </c>
      <c r="H4246" s="878" t="s">
        <v>13</v>
      </c>
      <c r="I4246" s="315"/>
      <c r="J4246" s="159">
        <v>0</v>
      </c>
      <c r="K4246" s="58">
        <v>0</v>
      </c>
      <c r="L4246" s="199">
        <f t="shared" si="561"/>
        <v>0</v>
      </c>
      <c r="M4246" s="200">
        <f t="shared" si="562"/>
        <v>0</v>
      </c>
      <c r="O4246" s="77" t="b">
        <f t="shared" si="563"/>
        <v>0</v>
      </c>
      <c r="P4246" s="77" t="b">
        <f t="shared" si="564"/>
        <v>0</v>
      </c>
      <c r="Q4246" s="77" t="b">
        <f t="shared" si="565"/>
        <v>0</v>
      </c>
      <c r="R4246" s="77">
        <f t="shared" si="566"/>
        <v>0</v>
      </c>
      <c r="T4246" s="77">
        <v>4235</v>
      </c>
    </row>
    <row r="4247" spans="1:20" s="543" customFormat="1" ht="25.5" outlineLevel="1">
      <c r="A4247" s="888"/>
      <c r="B4247" s="874">
        <v>400</v>
      </c>
      <c r="C4247" s="875">
        <v>479</v>
      </c>
      <c r="D4247" s="876">
        <v>144</v>
      </c>
      <c r="E4247" s="877" t="s">
        <v>2418</v>
      </c>
      <c r="F4247" s="877" t="s">
        <v>2419</v>
      </c>
      <c r="G4247" s="959">
        <v>4</v>
      </c>
      <c r="H4247" s="878" t="s">
        <v>13</v>
      </c>
      <c r="I4247" s="315"/>
      <c r="J4247" s="159">
        <v>0</v>
      </c>
      <c r="K4247" s="58">
        <v>0</v>
      </c>
      <c r="L4247" s="199">
        <f t="shared" si="561"/>
        <v>0</v>
      </c>
      <c r="M4247" s="200">
        <f t="shared" si="562"/>
        <v>0</v>
      </c>
      <c r="O4247" s="77" t="b">
        <f t="shared" si="563"/>
        <v>0</v>
      </c>
      <c r="P4247" s="77" t="b">
        <f t="shared" si="564"/>
        <v>0</v>
      </c>
      <c r="Q4247" s="77" t="b">
        <f t="shared" si="565"/>
        <v>0</v>
      </c>
      <c r="R4247" s="77">
        <f t="shared" si="566"/>
        <v>0</v>
      </c>
      <c r="T4247" s="77">
        <v>4236</v>
      </c>
    </row>
    <row r="4248" spans="1:20" s="543" customFormat="1" ht="25.5" outlineLevel="1">
      <c r="A4248" s="888"/>
      <c r="B4248" s="874">
        <v>400</v>
      </c>
      <c r="C4248" s="875">
        <v>479</v>
      </c>
      <c r="D4248" s="876">
        <v>145</v>
      </c>
      <c r="E4248" s="877" t="s">
        <v>2420</v>
      </c>
      <c r="F4248" s="877" t="s">
        <v>2421</v>
      </c>
      <c r="G4248" s="959">
        <v>28</v>
      </c>
      <c r="H4248" s="878" t="s">
        <v>13</v>
      </c>
      <c r="I4248" s="315"/>
      <c r="J4248" s="159">
        <v>0</v>
      </c>
      <c r="K4248" s="58">
        <v>0</v>
      </c>
      <c r="L4248" s="199">
        <f t="shared" si="561"/>
        <v>0</v>
      </c>
      <c r="M4248" s="200">
        <f t="shared" si="562"/>
        <v>0</v>
      </c>
      <c r="O4248" s="77" t="b">
        <f t="shared" si="563"/>
        <v>0</v>
      </c>
      <c r="P4248" s="77" t="b">
        <f t="shared" si="564"/>
        <v>0</v>
      </c>
      <c r="Q4248" s="77" t="b">
        <f t="shared" si="565"/>
        <v>0</v>
      </c>
      <c r="R4248" s="77">
        <f t="shared" si="566"/>
        <v>0</v>
      </c>
      <c r="T4248" s="77">
        <v>4237</v>
      </c>
    </row>
    <row r="4249" spans="1:20" s="543" customFormat="1" ht="22.5" outlineLevel="1">
      <c r="A4249" s="29" t="s">
        <v>5251</v>
      </c>
      <c r="B4249" s="874">
        <v>400</v>
      </c>
      <c r="C4249" s="875">
        <v>479</v>
      </c>
      <c r="D4249" s="876">
        <v>146</v>
      </c>
      <c r="E4249" s="880" t="s">
        <v>2422</v>
      </c>
      <c r="F4249" s="880" t="s">
        <v>2423</v>
      </c>
      <c r="G4249" s="959">
        <v>23</v>
      </c>
      <c r="H4249" s="878" t="s">
        <v>13</v>
      </c>
      <c r="I4249" s="315"/>
      <c r="J4249" s="159">
        <v>0</v>
      </c>
      <c r="K4249" s="58">
        <v>0</v>
      </c>
      <c r="L4249" s="199">
        <f t="shared" si="561"/>
        <v>0</v>
      </c>
      <c r="M4249" s="200">
        <f t="shared" si="562"/>
        <v>0</v>
      </c>
      <c r="O4249" s="77" t="b">
        <f t="shared" si="563"/>
        <v>0</v>
      </c>
      <c r="P4249" s="77" t="b">
        <f t="shared" si="564"/>
        <v>0</v>
      </c>
      <c r="Q4249" s="77" t="b">
        <f t="shared" si="565"/>
        <v>0</v>
      </c>
      <c r="R4249" s="77">
        <f t="shared" si="566"/>
        <v>0</v>
      </c>
      <c r="T4249" s="77">
        <v>4238</v>
      </c>
    </row>
    <row r="4250" spans="1:20" s="543" customFormat="1" ht="25.5" outlineLevel="1">
      <c r="A4250" s="888"/>
      <c r="B4250" s="874">
        <v>400</v>
      </c>
      <c r="C4250" s="875">
        <v>479</v>
      </c>
      <c r="D4250" s="876">
        <v>147</v>
      </c>
      <c r="E4250" s="877" t="s">
        <v>2424</v>
      </c>
      <c r="F4250" s="877" t="s">
        <v>2425</v>
      </c>
      <c r="G4250" s="959">
        <v>6</v>
      </c>
      <c r="H4250" s="878" t="s">
        <v>13</v>
      </c>
      <c r="I4250" s="315"/>
      <c r="J4250" s="159">
        <v>0</v>
      </c>
      <c r="K4250" s="58">
        <v>0</v>
      </c>
      <c r="L4250" s="199">
        <f t="shared" si="561"/>
        <v>0</v>
      </c>
      <c r="M4250" s="200">
        <f t="shared" si="562"/>
        <v>0</v>
      </c>
      <c r="O4250" s="77" t="b">
        <f t="shared" si="563"/>
        <v>0</v>
      </c>
      <c r="P4250" s="77" t="b">
        <f t="shared" si="564"/>
        <v>0</v>
      </c>
      <c r="Q4250" s="77" t="b">
        <f t="shared" si="565"/>
        <v>0</v>
      </c>
      <c r="R4250" s="77">
        <f t="shared" si="566"/>
        <v>0</v>
      </c>
      <c r="T4250" s="77">
        <v>4239</v>
      </c>
    </row>
    <row r="4251" spans="1:20" s="543" customFormat="1" ht="22.5" outlineLevel="1">
      <c r="A4251" s="29" t="s">
        <v>5251</v>
      </c>
      <c r="B4251" s="874">
        <v>400</v>
      </c>
      <c r="C4251" s="875">
        <v>479</v>
      </c>
      <c r="D4251" s="876">
        <v>148</v>
      </c>
      <c r="E4251" s="880" t="s">
        <v>2426</v>
      </c>
      <c r="F4251" s="880" t="s">
        <v>2427</v>
      </c>
      <c r="G4251" s="959">
        <v>1319</v>
      </c>
      <c r="H4251" s="878" t="s">
        <v>13</v>
      </c>
      <c r="I4251" s="315"/>
      <c r="J4251" s="159">
        <v>0</v>
      </c>
      <c r="K4251" s="58">
        <v>0</v>
      </c>
      <c r="L4251" s="199">
        <f t="shared" si="561"/>
        <v>0</v>
      </c>
      <c r="M4251" s="200">
        <f t="shared" si="562"/>
        <v>0</v>
      </c>
      <c r="O4251" s="77" t="b">
        <f t="shared" si="563"/>
        <v>0</v>
      </c>
      <c r="P4251" s="77" t="b">
        <f t="shared" si="564"/>
        <v>0</v>
      </c>
      <c r="Q4251" s="77" t="b">
        <f t="shared" si="565"/>
        <v>0</v>
      </c>
      <c r="R4251" s="77">
        <f t="shared" si="566"/>
        <v>0</v>
      </c>
      <c r="T4251" s="77">
        <v>4240</v>
      </c>
    </row>
    <row r="4252" spans="1:20" s="543" customFormat="1" ht="22.5" outlineLevel="1">
      <c r="A4252" s="29" t="s">
        <v>5251</v>
      </c>
      <c r="B4252" s="874">
        <v>400</v>
      </c>
      <c r="C4252" s="875">
        <v>479</v>
      </c>
      <c r="D4252" s="876">
        <v>149</v>
      </c>
      <c r="E4252" s="880" t="s">
        <v>2428</v>
      </c>
      <c r="F4252" s="880" t="s">
        <v>2429</v>
      </c>
      <c r="G4252" s="959">
        <v>269</v>
      </c>
      <c r="H4252" s="878" t="s">
        <v>2430</v>
      </c>
      <c r="I4252" s="315"/>
      <c r="J4252" s="159">
        <v>0</v>
      </c>
      <c r="K4252" s="58">
        <v>0</v>
      </c>
      <c r="L4252" s="199">
        <f t="shared" si="561"/>
        <v>0</v>
      </c>
      <c r="M4252" s="200">
        <f t="shared" si="562"/>
        <v>0</v>
      </c>
      <c r="O4252" s="77" t="b">
        <f t="shared" si="563"/>
        <v>0</v>
      </c>
      <c r="P4252" s="77" t="b">
        <f t="shared" si="564"/>
        <v>0</v>
      </c>
      <c r="Q4252" s="77" t="b">
        <f t="shared" si="565"/>
        <v>0</v>
      </c>
      <c r="R4252" s="77">
        <f t="shared" si="566"/>
        <v>0</v>
      </c>
      <c r="T4252" s="77">
        <v>4241</v>
      </c>
    </row>
    <row r="4253" spans="1:20" s="543" customFormat="1" ht="14.25" outlineLevel="1">
      <c r="A4253" s="29" t="s">
        <v>5251</v>
      </c>
      <c r="B4253" s="874">
        <v>400</v>
      </c>
      <c r="C4253" s="875">
        <v>479</v>
      </c>
      <c r="D4253" s="876">
        <v>150</v>
      </c>
      <c r="E4253" s="880" t="s">
        <v>2431</v>
      </c>
      <c r="F4253" s="880" t="s">
        <v>2432</v>
      </c>
      <c r="G4253" s="959">
        <v>359</v>
      </c>
      <c r="H4253" s="878" t="s">
        <v>2430</v>
      </c>
      <c r="I4253" s="315"/>
      <c r="J4253" s="159">
        <v>0</v>
      </c>
      <c r="K4253" s="58">
        <v>0</v>
      </c>
      <c r="L4253" s="199">
        <f t="shared" si="561"/>
        <v>0</v>
      </c>
      <c r="M4253" s="200">
        <f t="shared" si="562"/>
        <v>0</v>
      </c>
      <c r="O4253" s="77" t="b">
        <f t="shared" si="563"/>
        <v>0</v>
      </c>
      <c r="P4253" s="77" t="b">
        <f t="shared" si="564"/>
        <v>0</v>
      </c>
      <c r="Q4253" s="77" t="b">
        <f t="shared" si="565"/>
        <v>0</v>
      </c>
      <c r="R4253" s="77">
        <f t="shared" si="566"/>
        <v>0</v>
      </c>
      <c r="T4253" s="77">
        <v>4242</v>
      </c>
    </row>
    <row r="4254" spans="1:20" s="543" customFormat="1" ht="22.5" outlineLevel="1">
      <c r="A4254" s="29" t="s">
        <v>5251</v>
      </c>
      <c r="B4254" s="874">
        <v>400</v>
      </c>
      <c r="C4254" s="875">
        <v>479</v>
      </c>
      <c r="D4254" s="876">
        <v>151</v>
      </c>
      <c r="E4254" s="880" t="s">
        <v>2433</v>
      </c>
      <c r="F4254" s="880" t="s">
        <v>2434</v>
      </c>
      <c r="G4254" s="959">
        <v>125</v>
      </c>
      <c r="H4254" s="878" t="s">
        <v>13</v>
      </c>
      <c r="I4254" s="315"/>
      <c r="J4254" s="159">
        <v>0</v>
      </c>
      <c r="K4254" s="58">
        <v>0</v>
      </c>
      <c r="L4254" s="199">
        <f t="shared" si="561"/>
        <v>0</v>
      </c>
      <c r="M4254" s="200">
        <f t="shared" si="562"/>
        <v>0</v>
      </c>
      <c r="O4254" s="77" t="b">
        <f t="shared" si="563"/>
        <v>0</v>
      </c>
      <c r="P4254" s="77" t="b">
        <f t="shared" si="564"/>
        <v>0</v>
      </c>
      <c r="Q4254" s="77" t="b">
        <f t="shared" si="565"/>
        <v>0</v>
      </c>
      <c r="R4254" s="77">
        <f t="shared" si="566"/>
        <v>0</v>
      </c>
      <c r="T4254" s="77">
        <v>4243</v>
      </c>
    </row>
    <row r="4255" spans="1:20" s="543" customFormat="1" ht="22.5" outlineLevel="1">
      <c r="A4255" s="29" t="s">
        <v>5251</v>
      </c>
      <c r="B4255" s="874">
        <v>400</v>
      </c>
      <c r="C4255" s="875">
        <v>479</v>
      </c>
      <c r="D4255" s="876">
        <v>152</v>
      </c>
      <c r="E4255" s="880" t="s">
        <v>2435</v>
      </c>
      <c r="F4255" s="880" t="s">
        <v>2436</v>
      </c>
      <c r="G4255" s="959">
        <v>311</v>
      </c>
      <c r="H4255" s="878" t="s">
        <v>13</v>
      </c>
      <c r="I4255" s="315"/>
      <c r="J4255" s="159">
        <v>0</v>
      </c>
      <c r="K4255" s="58">
        <v>0</v>
      </c>
      <c r="L4255" s="199">
        <f t="shared" si="561"/>
        <v>0</v>
      </c>
      <c r="M4255" s="200">
        <f t="shared" si="562"/>
        <v>0</v>
      </c>
      <c r="O4255" s="77" t="b">
        <f t="shared" si="563"/>
        <v>0</v>
      </c>
      <c r="P4255" s="77" t="b">
        <f t="shared" si="564"/>
        <v>0</v>
      </c>
      <c r="Q4255" s="77" t="b">
        <f t="shared" si="565"/>
        <v>0</v>
      </c>
      <c r="R4255" s="77">
        <f t="shared" si="566"/>
        <v>0</v>
      </c>
      <c r="T4255" s="77">
        <v>4244</v>
      </c>
    </row>
    <row r="4256" spans="1:20" s="543" customFormat="1" ht="25.5" outlineLevel="1">
      <c r="A4256" s="888"/>
      <c r="B4256" s="874">
        <v>400</v>
      </c>
      <c r="C4256" s="875">
        <v>479</v>
      </c>
      <c r="D4256" s="876">
        <v>153</v>
      </c>
      <c r="E4256" s="877" t="s">
        <v>2437</v>
      </c>
      <c r="F4256" s="877" t="s">
        <v>2438</v>
      </c>
      <c r="G4256" s="959">
        <v>159</v>
      </c>
      <c r="H4256" s="878" t="s">
        <v>13</v>
      </c>
      <c r="I4256" s="315"/>
      <c r="J4256" s="159">
        <v>0</v>
      </c>
      <c r="K4256" s="58">
        <v>0</v>
      </c>
      <c r="L4256" s="199">
        <f t="shared" si="561"/>
        <v>0</v>
      </c>
      <c r="M4256" s="200">
        <f t="shared" si="562"/>
        <v>0</v>
      </c>
      <c r="O4256" s="77" t="b">
        <f t="shared" si="563"/>
        <v>0</v>
      </c>
      <c r="P4256" s="77" t="b">
        <f t="shared" si="564"/>
        <v>0</v>
      </c>
      <c r="Q4256" s="77" t="b">
        <f t="shared" si="565"/>
        <v>0</v>
      </c>
      <c r="R4256" s="77">
        <f t="shared" si="566"/>
        <v>0</v>
      </c>
      <c r="T4256" s="77">
        <v>4245</v>
      </c>
    </row>
    <row r="4257" spans="1:20" s="543" customFormat="1" ht="22.5" outlineLevel="1">
      <c r="A4257" s="29" t="s">
        <v>5251</v>
      </c>
      <c r="B4257" s="874">
        <v>400</v>
      </c>
      <c r="C4257" s="875">
        <v>479</v>
      </c>
      <c r="D4257" s="876">
        <v>154</v>
      </c>
      <c r="E4257" s="880" t="s">
        <v>2439</v>
      </c>
      <c r="F4257" s="880" t="s">
        <v>2440</v>
      </c>
      <c r="G4257" s="959">
        <v>235</v>
      </c>
      <c r="H4257" s="878" t="s">
        <v>13</v>
      </c>
      <c r="I4257" s="315"/>
      <c r="J4257" s="159">
        <v>0</v>
      </c>
      <c r="K4257" s="58">
        <v>0</v>
      </c>
      <c r="L4257" s="199">
        <f t="shared" si="561"/>
        <v>0</v>
      </c>
      <c r="M4257" s="200">
        <f t="shared" si="562"/>
        <v>0</v>
      </c>
      <c r="O4257" s="77" t="b">
        <f t="shared" si="563"/>
        <v>0</v>
      </c>
      <c r="P4257" s="77" t="b">
        <f t="shared" si="564"/>
        <v>0</v>
      </c>
      <c r="Q4257" s="77" t="b">
        <f t="shared" si="565"/>
        <v>0</v>
      </c>
      <c r="R4257" s="77">
        <f t="shared" si="566"/>
        <v>0</v>
      </c>
      <c r="T4257" s="77">
        <v>4246</v>
      </c>
    </row>
    <row r="4258" spans="1:20" s="543" customFormat="1" ht="25.5" outlineLevel="1">
      <c r="A4258" s="888"/>
      <c r="B4258" s="874">
        <v>400</v>
      </c>
      <c r="C4258" s="875">
        <v>479</v>
      </c>
      <c r="D4258" s="876">
        <v>155</v>
      </c>
      <c r="E4258" s="877" t="s">
        <v>2441</v>
      </c>
      <c r="F4258" s="877" t="s">
        <v>2442</v>
      </c>
      <c r="G4258" s="959">
        <v>212</v>
      </c>
      <c r="H4258" s="878" t="s">
        <v>13</v>
      </c>
      <c r="I4258" s="315"/>
      <c r="J4258" s="159">
        <v>0</v>
      </c>
      <c r="K4258" s="58">
        <v>0</v>
      </c>
      <c r="L4258" s="199">
        <f t="shared" si="561"/>
        <v>0</v>
      </c>
      <c r="M4258" s="200">
        <f t="shared" si="562"/>
        <v>0</v>
      </c>
      <c r="O4258" s="77" t="b">
        <f t="shared" si="563"/>
        <v>0</v>
      </c>
      <c r="P4258" s="77" t="b">
        <f t="shared" si="564"/>
        <v>0</v>
      </c>
      <c r="Q4258" s="77" t="b">
        <f t="shared" si="565"/>
        <v>0</v>
      </c>
      <c r="R4258" s="77">
        <f t="shared" si="566"/>
        <v>0</v>
      </c>
      <c r="T4258" s="77">
        <v>4247</v>
      </c>
    </row>
    <row r="4259" spans="1:20" s="543" customFormat="1" ht="22.5" outlineLevel="1">
      <c r="A4259" s="29" t="s">
        <v>5251</v>
      </c>
      <c r="B4259" s="874">
        <v>400</v>
      </c>
      <c r="C4259" s="875">
        <v>479</v>
      </c>
      <c r="D4259" s="876">
        <v>156</v>
      </c>
      <c r="E4259" s="880" t="s">
        <v>2443</v>
      </c>
      <c r="F4259" s="880" t="s">
        <v>2444</v>
      </c>
      <c r="G4259" s="959">
        <v>247</v>
      </c>
      <c r="H4259" s="878" t="s">
        <v>13</v>
      </c>
      <c r="I4259" s="315"/>
      <c r="J4259" s="159">
        <v>0</v>
      </c>
      <c r="K4259" s="58">
        <v>0</v>
      </c>
      <c r="L4259" s="199">
        <f t="shared" si="561"/>
        <v>0</v>
      </c>
      <c r="M4259" s="200">
        <f t="shared" si="562"/>
        <v>0</v>
      </c>
      <c r="O4259" s="77" t="b">
        <f t="shared" si="563"/>
        <v>0</v>
      </c>
      <c r="P4259" s="77" t="b">
        <f t="shared" si="564"/>
        <v>0</v>
      </c>
      <c r="Q4259" s="77" t="b">
        <f t="shared" si="565"/>
        <v>0</v>
      </c>
      <c r="R4259" s="77">
        <f t="shared" si="566"/>
        <v>0</v>
      </c>
      <c r="T4259" s="77">
        <v>4248</v>
      </c>
    </row>
    <row r="4260" spans="1:20" s="543" customFormat="1" ht="22.5" outlineLevel="1">
      <c r="A4260" s="29" t="s">
        <v>5251</v>
      </c>
      <c r="B4260" s="874">
        <v>400</v>
      </c>
      <c r="C4260" s="875">
        <v>479</v>
      </c>
      <c r="D4260" s="876">
        <v>157</v>
      </c>
      <c r="E4260" s="880" t="s">
        <v>2721</v>
      </c>
      <c r="F4260" s="880" t="s">
        <v>2722</v>
      </c>
      <c r="G4260" s="959">
        <v>29</v>
      </c>
      <c r="H4260" s="878" t="s">
        <v>13</v>
      </c>
      <c r="I4260" s="315"/>
      <c r="J4260" s="159">
        <v>0</v>
      </c>
      <c r="K4260" s="58">
        <v>0</v>
      </c>
      <c r="L4260" s="199">
        <f t="shared" si="561"/>
        <v>0</v>
      </c>
      <c r="M4260" s="200">
        <f t="shared" si="562"/>
        <v>0</v>
      </c>
      <c r="O4260" s="77" t="b">
        <f t="shared" si="563"/>
        <v>0</v>
      </c>
      <c r="P4260" s="77" t="b">
        <f t="shared" si="564"/>
        <v>0</v>
      </c>
      <c r="Q4260" s="77" t="b">
        <f t="shared" si="565"/>
        <v>0</v>
      </c>
      <c r="R4260" s="77">
        <f t="shared" si="566"/>
        <v>0</v>
      </c>
      <c r="T4260" s="77">
        <v>4249</v>
      </c>
    </row>
    <row r="4261" spans="1:20" s="543" customFormat="1" ht="22.5" outlineLevel="1">
      <c r="A4261" s="29" t="s">
        <v>5251</v>
      </c>
      <c r="B4261" s="874">
        <v>400</v>
      </c>
      <c r="C4261" s="875">
        <v>479</v>
      </c>
      <c r="D4261" s="876">
        <v>158</v>
      </c>
      <c r="E4261" s="880" t="s">
        <v>2445</v>
      </c>
      <c r="F4261" s="880" t="s">
        <v>2446</v>
      </c>
      <c r="G4261" s="959">
        <v>541</v>
      </c>
      <c r="H4261" s="878" t="s">
        <v>13</v>
      </c>
      <c r="I4261" s="315"/>
      <c r="J4261" s="159">
        <v>0</v>
      </c>
      <c r="K4261" s="58">
        <v>0</v>
      </c>
      <c r="L4261" s="199">
        <f t="shared" si="561"/>
        <v>0</v>
      </c>
      <c r="M4261" s="200">
        <f t="shared" si="562"/>
        <v>0</v>
      </c>
      <c r="O4261" s="77" t="b">
        <f t="shared" si="563"/>
        <v>0</v>
      </c>
      <c r="P4261" s="77" t="b">
        <f t="shared" si="564"/>
        <v>0</v>
      </c>
      <c r="Q4261" s="77" t="b">
        <f t="shared" si="565"/>
        <v>0</v>
      </c>
      <c r="R4261" s="77">
        <f t="shared" si="566"/>
        <v>0</v>
      </c>
      <c r="T4261" s="77">
        <v>4250</v>
      </c>
    </row>
    <row r="4262" spans="1:20" s="543" customFormat="1" ht="25.5" outlineLevel="1">
      <c r="A4262" s="888"/>
      <c r="B4262" s="874">
        <v>400</v>
      </c>
      <c r="C4262" s="875">
        <v>479</v>
      </c>
      <c r="D4262" s="876">
        <v>159</v>
      </c>
      <c r="E4262" s="877" t="s">
        <v>2447</v>
      </c>
      <c r="F4262" s="877" t="s">
        <v>2448</v>
      </c>
      <c r="G4262" s="959">
        <v>69</v>
      </c>
      <c r="H4262" s="878" t="s">
        <v>2430</v>
      </c>
      <c r="I4262" s="315"/>
      <c r="J4262" s="159">
        <v>0</v>
      </c>
      <c r="K4262" s="58">
        <v>0</v>
      </c>
      <c r="L4262" s="199">
        <f t="shared" si="561"/>
        <v>0</v>
      </c>
      <c r="M4262" s="200">
        <f t="shared" si="562"/>
        <v>0</v>
      </c>
      <c r="O4262" s="77" t="b">
        <f t="shared" si="563"/>
        <v>0</v>
      </c>
      <c r="P4262" s="77" t="b">
        <f t="shared" si="564"/>
        <v>0</v>
      </c>
      <c r="Q4262" s="77" t="b">
        <f t="shared" si="565"/>
        <v>0</v>
      </c>
      <c r="R4262" s="77">
        <f t="shared" si="566"/>
        <v>0</v>
      </c>
      <c r="T4262" s="77">
        <v>4251</v>
      </c>
    </row>
    <row r="4263" spans="1:20" s="543" customFormat="1" ht="22.5" outlineLevel="1">
      <c r="A4263" s="29" t="s">
        <v>5251</v>
      </c>
      <c r="B4263" s="874">
        <v>400</v>
      </c>
      <c r="C4263" s="875">
        <v>479</v>
      </c>
      <c r="D4263" s="876">
        <v>160</v>
      </c>
      <c r="E4263" s="880" t="s">
        <v>2449</v>
      </c>
      <c r="F4263" s="880" t="s">
        <v>2450</v>
      </c>
      <c r="G4263" s="959">
        <v>79</v>
      </c>
      <c r="H4263" s="878" t="s">
        <v>2162</v>
      </c>
      <c r="I4263" s="315"/>
      <c r="J4263" s="159">
        <v>0</v>
      </c>
      <c r="K4263" s="58">
        <v>0</v>
      </c>
      <c r="L4263" s="199">
        <f t="shared" si="561"/>
        <v>0</v>
      </c>
      <c r="M4263" s="200">
        <f t="shared" si="562"/>
        <v>0</v>
      </c>
      <c r="O4263" s="77" t="b">
        <f t="shared" si="563"/>
        <v>0</v>
      </c>
      <c r="P4263" s="77" t="b">
        <f t="shared" si="564"/>
        <v>0</v>
      </c>
      <c r="Q4263" s="77" t="b">
        <f t="shared" si="565"/>
        <v>0</v>
      </c>
      <c r="R4263" s="77">
        <f t="shared" si="566"/>
        <v>0</v>
      </c>
      <c r="T4263" s="77">
        <v>4252</v>
      </c>
    </row>
    <row r="4264" spans="1:20" s="543" customFormat="1" ht="22.5" outlineLevel="1">
      <c r="A4264" s="29" t="s">
        <v>5251</v>
      </c>
      <c r="B4264" s="874">
        <v>400</v>
      </c>
      <c r="C4264" s="875">
        <v>479</v>
      </c>
      <c r="D4264" s="876">
        <v>161</v>
      </c>
      <c r="E4264" s="880" t="s">
        <v>2451</v>
      </c>
      <c r="F4264" s="880" t="s">
        <v>2452</v>
      </c>
      <c r="G4264" s="959">
        <v>80</v>
      </c>
      <c r="H4264" s="878" t="s">
        <v>2162</v>
      </c>
      <c r="I4264" s="315"/>
      <c r="J4264" s="159">
        <v>0</v>
      </c>
      <c r="K4264" s="58">
        <v>0</v>
      </c>
      <c r="L4264" s="199">
        <f t="shared" ref="L4264:L4286" si="567">J4264+K4264</f>
        <v>0</v>
      </c>
      <c r="M4264" s="200">
        <f t="shared" ref="M4264:M4286" si="568">L4264*(G4264+I4264)</f>
        <v>0</v>
      </c>
      <c r="O4264" s="77" t="b">
        <f t="shared" si="563"/>
        <v>0</v>
      </c>
      <c r="P4264" s="77" t="b">
        <f t="shared" si="564"/>
        <v>0</v>
      </c>
      <c r="Q4264" s="77" t="b">
        <f t="shared" si="565"/>
        <v>0</v>
      </c>
      <c r="R4264" s="77">
        <f t="shared" si="566"/>
        <v>0</v>
      </c>
      <c r="T4264" s="77">
        <v>4253</v>
      </c>
    </row>
    <row r="4265" spans="1:20" s="543" customFormat="1" ht="25.5" outlineLevel="1">
      <c r="A4265" s="888"/>
      <c r="B4265" s="874">
        <v>400</v>
      </c>
      <c r="C4265" s="875">
        <v>479</v>
      </c>
      <c r="D4265" s="876">
        <v>162</v>
      </c>
      <c r="E4265" s="877" t="s">
        <v>2453</v>
      </c>
      <c r="F4265" s="877" t="s">
        <v>2454</v>
      </c>
      <c r="G4265" s="959">
        <v>23</v>
      </c>
      <c r="H4265" s="878" t="s">
        <v>2162</v>
      </c>
      <c r="I4265" s="315"/>
      <c r="J4265" s="159">
        <v>0</v>
      </c>
      <c r="K4265" s="58">
        <v>0</v>
      </c>
      <c r="L4265" s="199">
        <f t="shared" si="567"/>
        <v>0</v>
      </c>
      <c r="M4265" s="200">
        <f t="shared" si="568"/>
        <v>0</v>
      </c>
      <c r="O4265" s="77" t="b">
        <f t="shared" si="563"/>
        <v>0</v>
      </c>
      <c r="P4265" s="77" t="b">
        <f t="shared" si="564"/>
        <v>0</v>
      </c>
      <c r="Q4265" s="77" t="b">
        <f t="shared" si="565"/>
        <v>0</v>
      </c>
      <c r="R4265" s="77">
        <f t="shared" si="566"/>
        <v>0</v>
      </c>
      <c r="T4265" s="77">
        <v>4254</v>
      </c>
    </row>
    <row r="4266" spans="1:20" s="543" customFormat="1" ht="22.5" outlineLevel="1">
      <c r="A4266" s="29" t="s">
        <v>5251</v>
      </c>
      <c r="B4266" s="874">
        <v>400</v>
      </c>
      <c r="C4266" s="875">
        <v>479</v>
      </c>
      <c r="D4266" s="876">
        <v>163</v>
      </c>
      <c r="E4266" s="880" t="s">
        <v>2455</v>
      </c>
      <c r="F4266" s="880" t="s">
        <v>2456</v>
      </c>
      <c r="G4266" s="959">
        <v>54</v>
      </c>
      <c r="H4266" s="878" t="s">
        <v>2162</v>
      </c>
      <c r="I4266" s="315"/>
      <c r="J4266" s="159">
        <v>0</v>
      </c>
      <c r="K4266" s="58">
        <v>0</v>
      </c>
      <c r="L4266" s="199">
        <f t="shared" si="567"/>
        <v>0</v>
      </c>
      <c r="M4266" s="200">
        <f t="shared" si="568"/>
        <v>0</v>
      </c>
      <c r="O4266" s="77" t="b">
        <f t="shared" si="563"/>
        <v>0</v>
      </c>
      <c r="P4266" s="77" t="b">
        <f t="shared" si="564"/>
        <v>0</v>
      </c>
      <c r="Q4266" s="77" t="b">
        <f t="shared" si="565"/>
        <v>0</v>
      </c>
      <c r="R4266" s="77">
        <f t="shared" si="566"/>
        <v>0</v>
      </c>
      <c r="T4266" s="77">
        <v>4255</v>
      </c>
    </row>
    <row r="4267" spans="1:20" s="543" customFormat="1" ht="25.5" outlineLevel="1">
      <c r="A4267" s="888"/>
      <c r="B4267" s="874">
        <v>400</v>
      </c>
      <c r="C4267" s="875">
        <v>479</v>
      </c>
      <c r="D4267" s="876">
        <v>164</v>
      </c>
      <c r="E4267" s="877" t="s">
        <v>2457</v>
      </c>
      <c r="F4267" s="877" t="s">
        <v>2458</v>
      </c>
      <c r="G4267" s="959">
        <v>41</v>
      </c>
      <c r="H4267" s="878" t="s">
        <v>2162</v>
      </c>
      <c r="I4267" s="315"/>
      <c r="J4267" s="159">
        <v>0</v>
      </c>
      <c r="K4267" s="58">
        <v>0</v>
      </c>
      <c r="L4267" s="199">
        <f t="shared" si="567"/>
        <v>0</v>
      </c>
      <c r="M4267" s="200">
        <f t="shared" si="568"/>
        <v>0</v>
      </c>
      <c r="O4267" s="77" t="b">
        <f t="shared" si="563"/>
        <v>0</v>
      </c>
      <c r="P4267" s="77" t="b">
        <f t="shared" si="564"/>
        <v>0</v>
      </c>
      <c r="Q4267" s="77" t="b">
        <f t="shared" si="565"/>
        <v>0</v>
      </c>
      <c r="R4267" s="77">
        <f t="shared" si="566"/>
        <v>0</v>
      </c>
      <c r="T4267" s="77">
        <v>4256</v>
      </c>
    </row>
    <row r="4268" spans="1:20" s="543" customFormat="1" ht="22.5" outlineLevel="1">
      <c r="A4268" s="29" t="s">
        <v>5251</v>
      </c>
      <c r="B4268" s="874">
        <v>400</v>
      </c>
      <c r="C4268" s="875">
        <v>479</v>
      </c>
      <c r="D4268" s="876">
        <v>165</v>
      </c>
      <c r="E4268" s="880" t="s">
        <v>2459</v>
      </c>
      <c r="F4268" s="880" t="s">
        <v>2460</v>
      </c>
      <c r="G4268" s="959">
        <v>46</v>
      </c>
      <c r="H4268" s="878" t="s">
        <v>2162</v>
      </c>
      <c r="I4268" s="315"/>
      <c r="J4268" s="159">
        <v>0</v>
      </c>
      <c r="K4268" s="58">
        <v>0</v>
      </c>
      <c r="L4268" s="199">
        <f t="shared" si="567"/>
        <v>0</v>
      </c>
      <c r="M4268" s="200">
        <f t="shared" si="568"/>
        <v>0</v>
      </c>
      <c r="O4268" s="77" t="b">
        <f t="shared" si="563"/>
        <v>0</v>
      </c>
      <c r="P4268" s="77" t="b">
        <f t="shared" si="564"/>
        <v>0</v>
      </c>
      <c r="Q4268" s="77" t="b">
        <f t="shared" si="565"/>
        <v>0</v>
      </c>
      <c r="R4268" s="77">
        <f t="shared" si="566"/>
        <v>0</v>
      </c>
      <c r="T4268" s="77">
        <v>4257</v>
      </c>
    </row>
    <row r="4269" spans="1:20" s="543" customFormat="1" ht="22.5" outlineLevel="1">
      <c r="A4269" s="29" t="s">
        <v>5251</v>
      </c>
      <c r="B4269" s="874">
        <v>400</v>
      </c>
      <c r="C4269" s="875">
        <v>479</v>
      </c>
      <c r="D4269" s="876">
        <v>166</v>
      </c>
      <c r="E4269" s="880" t="s">
        <v>2729</v>
      </c>
      <c r="F4269" s="880" t="s">
        <v>2730</v>
      </c>
      <c r="G4269" s="959">
        <v>8</v>
      </c>
      <c r="H4269" s="878" t="s">
        <v>2162</v>
      </c>
      <c r="I4269" s="315"/>
      <c r="J4269" s="159">
        <v>0</v>
      </c>
      <c r="K4269" s="58">
        <v>0</v>
      </c>
      <c r="L4269" s="199">
        <f t="shared" si="567"/>
        <v>0</v>
      </c>
      <c r="M4269" s="200">
        <f t="shared" si="568"/>
        <v>0</v>
      </c>
      <c r="O4269" s="77" t="b">
        <f t="shared" si="563"/>
        <v>0</v>
      </c>
      <c r="P4269" s="77" t="b">
        <f t="shared" si="564"/>
        <v>0</v>
      </c>
      <c r="Q4269" s="77" t="b">
        <f t="shared" si="565"/>
        <v>0</v>
      </c>
      <c r="R4269" s="77">
        <f t="shared" si="566"/>
        <v>0</v>
      </c>
      <c r="T4269" s="77">
        <v>4258</v>
      </c>
    </row>
    <row r="4270" spans="1:20" s="543" customFormat="1" ht="22.5" outlineLevel="1">
      <c r="A4270" s="29" t="s">
        <v>5251</v>
      </c>
      <c r="B4270" s="874">
        <v>400</v>
      </c>
      <c r="C4270" s="875">
        <v>479</v>
      </c>
      <c r="D4270" s="876">
        <v>167</v>
      </c>
      <c r="E4270" s="880" t="s">
        <v>2461</v>
      </c>
      <c r="F4270" s="880" t="s">
        <v>2462</v>
      </c>
      <c r="G4270" s="959">
        <v>87</v>
      </c>
      <c r="H4270" s="878" t="s">
        <v>2162</v>
      </c>
      <c r="I4270" s="315"/>
      <c r="J4270" s="159">
        <v>0</v>
      </c>
      <c r="K4270" s="58">
        <v>0</v>
      </c>
      <c r="L4270" s="199">
        <f t="shared" si="567"/>
        <v>0</v>
      </c>
      <c r="M4270" s="200">
        <f t="shared" si="568"/>
        <v>0</v>
      </c>
      <c r="O4270" s="77" t="b">
        <f t="shared" si="563"/>
        <v>0</v>
      </c>
      <c r="P4270" s="77" t="b">
        <f t="shared" si="564"/>
        <v>0</v>
      </c>
      <c r="Q4270" s="77" t="b">
        <f t="shared" si="565"/>
        <v>0</v>
      </c>
      <c r="R4270" s="77">
        <f t="shared" si="566"/>
        <v>0</v>
      </c>
      <c r="T4270" s="77">
        <v>4259</v>
      </c>
    </row>
    <row r="4271" spans="1:20" s="543" customFormat="1" ht="22.5" outlineLevel="1">
      <c r="A4271" s="29" t="s">
        <v>5251</v>
      </c>
      <c r="B4271" s="874">
        <v>400</v>
      </c>
      <c r="C4271" s="875">
        <v>479</v>
      </c>
      <c r="D4271" s="876">
        <v>168</v>
      </c>
      <c r="E4271" s="880" t="s">
        <v>2463</v>
      </c>
      <c r="F4271" s="880" t="s">
        <v>2464</v>
      </c>
      <c r="G4271" s="959">
        <v>16</v>
      </c>
      <c r="H4271" s="878" t="s">
        <v>2162</v>
      </c>
      <c r="I4271" s="315"/>
      <c r="J4271" s="159">
        <v>0</v>
      </c>
      <c r="K4271" s="58">
        <v>0</v>
      </c>
      <c r="L4271" s="199">
        <f t="shared" si="567"/>
        <v>0</v>
      </c>
      <c r="M4271" s="200">
        <f t="shared" si="568"/>
        <v>0</v>
      </c>
      <c r="O4271" s="77" t="b">
        <f t="shared" si="563"/>
        <v>0</v>
      </c>
      <c r="P4271" s="77" t="b">
        <f t="shared" si="564"/>
        <v>0</v>
      </c>
      <c r="Q4271" s="77" t="b">
        <f t="shared" si="565"/>
        <v>0</v>
      </c>
      <c r="R4271" s="77">
        <f t="shared" si="566"/>
        <v>0</v>
      </c>
      <c r="T4271" s="77">
        <v>4260</v>
      </c>
    </row>
    <row r="4272" spans="1:20" s="543" customFormat="1" ht="22.5" outlineLevel="1">
      <c r="A4272" s="29" t="s">
        <v>5251</v>
      </c>
      <c r="B4272" s="874">
        <v>400</v>
      </c>
      <c r="C4272" s="875">
        <v>479</v>
      </c>
      <c r="D4272" s="876">
        <v>169</v>
      </c>
      <c r="E4272" s="880" t="s">
        <v>2465</v>
      </c>
      <c r="F4272" s="880" t="s">
        <v>2466</v>
      </c>
      <c r="G4272" s="959">
        <v>76</v>
      </c>
      <c r="H4272" s="878" t="s">
        <v>2162</v>
      </c>
      <c r="I4272" s="315"/>
      <c r="J4272" s="159">
        <v>0</v>
      </c>
      <c r="K4272" s="58">
        <v>0</v>
      </c>
      <c r="L4272" s="199">
        <f t="shared" si="567"/>
        <v>0</v>
      </c>
      <c r="M4272" s="200">
        <f t="shared" si="568"/>
        <v>0</v>
      </c>
      <c r="O4272" s="77" t="b">
        <f t="shared" si="563"/>
        <v>0</v>
      </c>
      <c r="P4272" s="77" t="b">
        <f t="shared" si="564"/>
        <v>0</v>
      </c>
      <c r="Q4272" s="77" t="b">
        <f t="shared" si="565"/>
        <v>0</v>
      </c>
      <c r="R4272" s="77">
        <f t="shared" si="566"/>
        <v>0</v>
      </c>
      <c r="T4272" s="77">
        <v>4261</v>
      </c>
    </row>
    <row r="4273" spans="1:20" s="543" customFormat="1" ht="25.5" outlineLevel="1">
      <c r="A4273" s="888"/>
      <c r="B4273" s="874">
        <v>400</v>
      </c>
      <c r="C4273" s="875">
        <v>479</v>
      </c>
      <c r="D4273" s="876">
        <v>170</v>
      </c>
      <c r="E4273" s="877" t="s">
        <v>2467</v>
      </c>
      <c r="F4273" s="877" t="s">
        <v>2468</v>
      </c>
      <c r="G4273" s="959">
        <v>2</v>
      </c>
      <c r="H4273" s="878" t="s">
        <v>2162</v>
      </c>
      <c r="I4273" s="315"/>
      <c r="J4273" s="159">
        <v>0</v>
      </c>
      <c r="K4273" s="58">
        <v>0</v>
      </c>
      <c r="L4273" s="199">
        <f t="shared" si="567"/>
        <v>0</v>
      </c>
      <c r="M4273" s="200">
        <f t="shared" si="568"/>
        <v>0</v>
      </c>
      <c r="O4273" s="77" t="b">
        <f t="shared" si="563"/>
        <v>0</v>
      </c>
      <c r="P4273" s="77" t="b">
        <f t="shared" si="564"/>
        <v>0</v>
      </c>
      <c r="Q4273" s="77" t="b">
        <f t="shared" si="565"/>
        <v>0</v>
      </c>
      <c r="R4273" s="77">
        <f t="shared" si="566"/>
        <v>0</v>
      </c>
      <c r="T4273" s="77">
        <v>4262</v>
      </c>
    </row>
    <row r="4274" spans="1:20" s="543" customFormat="1" ht="25.5" outlineLevel="1">
      <c r="A4274" s="888"/>
      <c r="B4274" s="874">
        <v>400</v>
      </c>
      <c r="C4274" s="875">
        <v>479</v>
      </c>
      <c r="D4274" s="876">
        <v>171</v>
      </c>
      <c r="E4274" s="877" t="s">
        <v>2469</v>
      </c>
      <c r="F4274" s="877" t="s">
        <v>2470</v>
      </c>
      <c r="G4274" s="959">
        <v>13</v>
      </c>
      <c r="H4274" s="878" t="s">
        <v>2162</v>
      </c>
      <c r="I4274" s="315"/>
      <c r="J4274" s="159">
        <v>0</v>
      </c>
      <c r="K4274" s="58">
        <v>0</v>
      </c>
      <c r="L4274" s="199">
        <f t="shared" si="567"/>
        <v>0</v>
      </c>
      <c r="M4274" s="200">
        <f t="shared" si="568"/>
        <v>0</v>
      </c>
      <c r="O4274" s="77" t="b">
        <f t="shared" si="563"/>
        <v>0</v>
      </c>
      <c r="P4274" s="77" t="b">
        <f t="shared" si="564"/>
        <v>0</v>
      </c>
      <c r="Q4274" s="77" t="b">
        <f t="shared" si="565"/>
        <v>0</v>
      </c>
      <c r="R4274" s="77">
        <f t="shared" si="566"/>
        <v>0</v>
      </c>
      <c r="T4274" s="77">
        <v>4263</v>
      </c>
    </row>
    <row r="4275" spans="1:20" s="543" customFormat="1" ht="25.5" outlineLevel="1">
      <c r="A4275" s="888"/>
      <c r="B4275" s="874">
        <v>400</v>
      </c>
      <c r="C4275" s="875">
        <v>479</v>
      </c>
      <c r="D4275" s="876">
        <v>172</v>
      </c>
      <c r="E4275" s="877" t="s">
        <v>2471</v>
      </c>
      <c r="F4275" s="877" t="s">
        <v>2472</v>
      </c>
      <c r="G4275" s="959">
        <v>28</v>
      </c>
      <c r="H4275" s="878" t="s">
        <v>2162</v>
      </c>
      <c r="I4275" s="315"/>
      <c r="J4275" s="159">
        <v>0</v>
      </c>
      <c r="K4275" s="58">
        <v>0</v>
      </c>
      <c r="L4275" s="199">
        <f t="shared" si="567"/>
        <v>0</v>
      </c>
      <c r="M4275" s="200">
        <f t="shared" si="568"/>
        <v>0</v>
      </c>
      <c r="O4275" s="77" t="b">
        <f t="shared" si="563"/>
        <v>0</v>
      </c>
      <c r="P4275" s="77" t="b">
        <f t="shared" si="564"/>
        <v>0</v>
      </c>
      <c r="Q4275" s="77" t="b">
        <f t="shared" si="565"/>
        <v>0</v>
      </c>
      <c r="R4275" s="77">
        <f t="shared" si="566"/>
        <v>0</v>
      </c>
      <c r="T4275" s="77">
        <v>4264</v>
      </c>
    </row>
    <row r="4276" spans="1:20" s="543" customFormat="1" ht="25.5" outlineLevel="1">
      <c r="A4276" s="888"/>
      <c r="B4276" s="874">
        <v>400</v>
      </c>
      <c r="C4276" s="875">
        <v>479</v>
      </c>
      <c r="D4276" s="876">
        <v>173</v>
      </c>
      <c r="E4276" s="877" t="s">
        <v>2473</v>
      </c>
      <c r="F4276" s="877" t="s">
        <v>2474</v>
      </c>
      <c r="G4276" s="959">
        <v>2</v>
      </c>
      <c r="H4276" s="878" t="s">
        <v>2162</v>
      </c>
      <c r="I4276" s="315"/>
      <c r="J4276" s="159">
        <v>0</v>
      </c>
      <c r="K4276" s="58">
        <v>0</v>
      </c>
      <c r="L4276" s="199">
        <f t="shared" si="567"/>
        <v>0</v>
      </c>
      <c r="M4276" s="200">
        <f t="shared" si="568"/>
        <v>0</v>
      </c>
      <c r="O4276" s="77" t="b">
        <f t="shared" si="563"/>
        <v>0</v>
      </c>
      <c r="P4276" s="77" t="b">
        <f t="shared" si="564"/>
        <v>0</v>
      </c>
      <c r="Q4276" s="77" t="b">
        <f t="shared" si="565"/>
        <v>0</v>
      </c>
      <c r="R4276" s="77">
        <f t="shared" si="566"/>
        <v>0</v>
      </c>
      <c r="T4276" s="77">
        <v>4265</v>
      </c>
    </row>
    <row r="4277" spans="1:20" s="543" customFormat="1" ht="22.5" outlineLevel="1">
      <c r="A4277" s="29" t="s">
        <v>5251</v>
      </c>
      <c r="B4277" s="874">
        <v>400</v>
      </c>
      <c r="C4277" s="875">
        <v>479</v>
      </c>
      <c r="D4277" s="876">
        <v>174</v>
      </c>
      <c r="E4277" s="880" t="s">
        <v>2475</v>
      </c>
      <c r="F4277" s="880" t="s">
        <v>2476</v>
      </c>
      <c r="G4277" s="959">
        <v>5</v>
      </c>
      <c r="H4277" s="878" t="s">
        <v>2162</v>
      </c>
      <c r="I4277" s="315"/>
      <c r="J4277" s="159">
        <v>0</v>
      </c>
      <c r="K4277" s="58">
        <v>0</v>
      </c>
      <c r="L4277" s="199">
        <f t="shared" si="567"/>
        <v>0</v>
      </c>
      <c r="M4277" s="200">
        <f t="shared" si="568"/>
        <v>0</v>
      </c>
      <c r="O4277" s="77" t="b">
        <f t="shared" si="563"/>
        <v>0</v>
      </c>
      <c r="P4277" s="77" t="b">
        <f t="shared" si="564"/>
        <v>0</v>
      </c>
      <c r="Q4277" s="77" t="b">
        <f t="shared" si="565"/>
        <v>0</v>
      </c>
      <c r="R4277" s="77">
        <f t="shared" si="566"/>
        <v>0</v>
      </c>
      <c r="T4277" s="77">
        <v>4266</v>
      </c>
    </row>
    <row r="4278" spans="1:20" s="543" customFormat="1" ht="25.5" outlineLevel="1">
      <c r="A4278" s="888"/>
      <c r="B4278" s="874">
        <v>400</v>
      </c>
      <c r="C4278" s="875">
        <v>479</v>
      </c>
      <c r="D4278" s="876">
        <v>175</v>
      </c>
      <c r="E4278" s="877" t="s">
        <v>2477</v>
      </c>
      <c r="F4278" s="877" t="s">
        <v>2478</v>
      </c>
      <c r="G4278" s="959">
        <v>5</v>
      </c>
      <c r="H4278" s="878" t="s">
        <v>2162</v>
      </c>
      <c r="I4278" s="315"/>
      <c r="J4278" s="159">
        <v>0</v>
      </c>
      <c r="K4278" s="58">
        <v>0</v>
      </c>
      <c r="L4278" s="199">
        <f t="shared" si="567"/>
        <v>0</v>
      </c>
      <c r="M4278" s="200">
        <f t="shared" si="568"/>
        <v>0</v>
      </c>
      <c r="O4278" s="77" t="b">
        <f t="shared" si="563"/>
        <v>0</v>
      </c>
      <c r="P4278" s="77" t="b">
        <f t="shared" si="564"/>
        <v>0</v>
      </c>
      <c r="Q4278" s="77" t="b">
        <f t="shared" si="565"/>
        <v>0</v>
      </c>
      <c r="R4278" s="77">
        <f t="shared" si="566"/>
        <v>0</v>
      </c>
      <c r="T4278" s="77">
        <v>4267</v>
      </c>
    </row>
    <row r="4279" spans="1:20" s="543" customFormat="1" ht="25.5" outlineLevel="1">
      <c r="A4279" s="888"/>
      <c r="B4279" s="874">
        <v>400</v>
      </c>
      <c r="C4279" s="875">
        <v>479</v>
      </c>
      <c r="D4279" s="876">
        <v>176</v>
      </c>
      <c r="E4279" s="877" t="s">
        <v>2479</v>
      </c>
      <c r="F4279" s="877" t="s">
        <v>2480</v>
      </c>
      <c r="G4279" s="959">
        <v>2</v>
      </c>
      <c r="H4279" s="878" t="s">
        <v>2162</v>
      </c>
      <c r="I4279" s="315"/>
      <c r="J4279" s="159">
        <v>0</v>
      </c>
      <c r="K4279" s="58">
        <v>0</v>
      </c>
      <c r="L4279" s="199">
        <f t="shared" si="567"/>
        <v>0</v>
      </c>
      <c r="M4279" s="200">
        <f t="shared" si="568"/>
        <v>0</v>
      </c>
      <c r="O4279" s="77" t="b">
        <f t="shared" si="563"/>
        <v>0</v>
      </c>
      <c r="P4279" s="77" t="b">
        <f t="shared" si="564"/>
        <v>0</v>
      </c>
      <c r="Q4279" s="77" t="b">
        <f t="shared" si="565"/>
        <v>0</v>
      </c>
      <c r="R4279" s="77">
        <f t="shared" si="566"/>
        <v>0</v>
      </c>
      <c r="T4279" s="77">
        <v>4268</v>
      </c>
    </row>
    <row r="4280" spans="1:20" s="543" customFormat="1" ht="25.5" outlineLevel="1">
      <c r="A4280" s="888"/>
      <c r="B4280" s="874">
        <v>400</v>
      </c>
      <c r="C4280" s="875">
        <v>479</v>
      </c>
      <c r="D4280" s="876">
        <v>177</v>
      </c>
      <c r="E4280" s="877" t="s">
        <v>2481</v>
      </c>
      <c r="F4280" s="877" t="s">
        <v>2482</v>
      </c>
      <c r="G4280" s="959">
        <v>1</v>
      </c>
      <c r="H4280" s="878" t="s">
        <v>2162</v>
      </c>
      <c r="I4280" s="315"/>
      <c r="J4280" s="159">
        <v>0</v>
      </c>
      <c r="K4280" s="58">
        <v>0</v>
      </c>
      <c r="L4280" s="199">
        <f t="shared" si="567"/>
        <v>0</v>
      </c>
      <c r="M4280" s="200">
        <f t="shared" si="568"/>
        <v>0</v>
      </c>
      <c r="O4280" s="77" t="b">
        <f t="shared" si="563"/>
        <v>0</v>
      </c>
      <c r="P4280" s="77" t="b">
        <f t="shared" si="564"/>
        <v>0</v>
      </c>
      <c r="Q4280" s="77" t="b">
        <f t="shared" si="565"/>
        <v>0</v>
      </c>
      <c r="R4280" s="77">
        <f t="shared" si="566"/>
        <v>0</v>
      </c>
      <c r="T4280" s="77">
        <v>4269</v>
      </c>
    </row>
    <row r="4281" spans="1:20" s="543" customFormat="1" ht="22.5" outlineLevel="1">
      <c r="A4281" s="29" t="s">
        <v>5251</v>
      </c>
      <c r="B4281" s="874">
        <v>400</v>
      </c>
      <c r="C4281" s="875">
        <v>479</v>
      </c>
      <c r="D4281" s="876">
        <v>178</v>
      </c>
      <c r="E4281" s="880" t="s">
        <v>2483</v>
      </c>
      <c r="F4281" s="880" t="s">
        <v>2484</v>
      </c>
      <c r="G4281" s="959">
        <v>45</v>
      </c>
      <c r="H4281" s="878" t="s">
        <v>2162</v>
      </c>
      <c r="I4281" s="315"/>
      <c r="J4281" s="159">
        <v>0</v>
      </c>
      <c r="K4281" s="58">
        <v>0</v>
      </c>
      <c r="L4281" s="199">
        <f t="shared" si="567"/>
        <v>0</v>
      </c>
      <c r="M4281" s="200">
        <f t="shared" si="568"/>
        <v>0</v>
      </c>
      <c r="O4281" s="77" t="b">
        <f t="shared" si="563"/>
        <v>0</v>
      </c>
      <c r="P4281" s="77" t="b">
        <f t="shared" si="564"/>
        <v>0</v>
      </c>
      <c r="Q4281" s="77" t="b">
        <f t="shared" si="565"/>
        <v>0</v>
      </c>
      <c r="R4281" s="77">
        <f t="shared" si="566"/>
        <v>0</v>
      </c>
      <c r="T4281" s="77">
        <v>4270</v>
      </c>
    </row>
    <row r="4282" spans="1:20" s="543" customFormat="1" ht="22.5" outlineLevel="1">
      <c r="A4282" s="29" t="s">
        <v>5251</v>
      </c>
      <c r="B4282" s="874">
        <v>400</v>
      </c>
      <c r="C4282" s="875">
        <v>479</v>
      </c>
      <c r="D4282" s="876">
        <v>179</v>
      </c>
      <c r="E4282" s="880" t="s">
        <v>2485</v>
      </c>
      <c r="F4282" s="880" t="s">
        <v>2486</v>
      </c>
      <c r="G4282" s="959">
        <v>14</v>
      </c>
      <c r="H4282" s="878" t="s">
        <v>2162</v>
      </c>
      <c r="I4282" s="315"/>
      <c r="J4282" s="159">
        <v>0</v>
      </c>
      <c r="K4282" s="58">
        <v>0</v>
      </c>
      <c r="L4282" s="199">
        <f t="shared" si="567"/>
        <v>0</v>
      </c>
      <c r="M4282" s="200">
        <f t="shared" si="568"/>
        <v>0</v>
      </c>
      <c r="O4282" s="77" t="b">
        <f t="shared" si="563"/>
        <v>0</v>
      </c>
      <c r="P4282" s="77" t="b">
        <f t="shared" si="564"/>
        <v>0</v>
      </c>
      <c r="Q4282" s="77" t="b">
        <f t="shared" si="565"/>
        <v>0</v>
      </c>
      <c r="R4282" s="77">
        <f t="shared" si="566"/>
        <v>0</v>
      </c>
      <c r="T4282" s="77">
        <v>4271</v>
      </c>
    </row>
    <row r="4283" spans="1:20" s="543" customFormat="1" ht="25.5" outlineLevel="1">
      <c r="A4283" s="888"/>
      <c r="B4283" s="874">
        <v>400</v>
      </c>
      <c r="C4283" s="875">
        <v>479</v>
      </c>
      <c r="D4283" s="876">
        <v>180</v>
      </c>
      <c r="E4283" s="877" t="s">
        <v>2487</v>
      </c>
      <c r="F4283" s="877" t="s">
        <v>2488</v>
      </c>
      <c r="G4283" s="959">
        <v>3</v>
      </c>
      <c r="H4283" s="878" t="s">
        <v>2162</v>
      </c>
      <c r="I4283" s="315"/>
      <c r="J4283" s="159">
        <v>0</v>
      </c>
      <c r="K4283" s="58">
        <v>0</v>
      </c>
      <c r="L4283" s="199">
        <f t="shared" si="567"/>
        <v>0</v>
      </c>
      <c r="M4283" s="200">
        <f t="shared" si="568"/>
        <v>0</v>
      </c>
      <c r="O4283" s="77" t="b">
        <f t="shared" si="563"/>
        <v>0</v>
      </c>
      <c r="P4283" s="77" t="b">
        <f t="shared" si="564"/>
        <v>0</v>
      </c>
      <c r="Q4283" s="77" t="b">
        <f t="shared" si="565"/>
        <v>0</v>
      </c>
      <c r="R4283" s="77">
        <f t="shared" si="566"/>
        <v>0</v>
      </c>
      <c r="T4283" s="77">
        <v>4272</v>
      </c>
    </row>
    <row r="4284" spans="1:20" s="543" customFormat="1" ht="89.25" outlineLevel="1">
      <c r="A4284" s="888"/>
      <c r="B4284" s="874">
        <v>400</v>
      </c>
      <c r="C4284" s="875">
        <v>479</v>
      </c>
      <c r="D4284" s="876">
        <v>181</v>
      </c>
      <c r="E4284" s="877" t="s">
        <v>2489</v>
      </c>
      <c r="F4284" s="877" t="s">
        <v>2490</v>
      </c>
      <c r="G4284" s="959">
        <v>1</v>
      </c>
      <c r="H4284" s="878" t="s">
        <v>2491</v>
      </c>
      <c r="I4284" s="315"/>
      <c r="J4284" s="159">
        <v>0</v>
      </c>
      <c r="K4284" s="58">
        <v>0</v>
      </c>
      <c r="L4284" s="199">
        <f t="shared" si="567"/>
        <v>0</v>
      </c>
      <c r="M4284" s="200">
        <f t="shared" si="568"/>
        <v>0</v>
      </c>
      <c r="O4284" s="77" t="b">
        <f t="shared" si="563"/>
        <v>0</v>
      </c>
      <c r="P4284" s="77" t="b">
        <f t="shared" si="564"/>
        <v>0</v>
      </c>
      <c r="Q4284" s="77" t="b">
        <f t="shared" si="565"/>
        <v>0</v>
      </c>
      <c r="R4284" s="77">
        <f t="shared" si="566"/>
        <v>0</v>
      </c>
      <c r="T4284" s="77">
        <v>4273</v>
      </c>
    </row>
    <row r="4285" spans="1:20" s="543" customFormat="1" ht="63.75" outlineLevel="1">
      <c r="A4285" s="888"/>
      <c r="B4285" s="874">
        <v>400</v>
      </c>
      <c r="C4285" s="875">
        <v>479</v>
      </c>
      <c r="D4285" s="876">
        <v>182</v>
      </c>
      <c r="E4285" s="877" t="s">
        <v>2492</v>
      </c>
      <c r="F4285" s="877" t="s">
        <v>2493</v>
      </c>
      <c r="G4285" s="959">
        <v>80</v>
      </c>
      <c r="H4285" s="878" t="s">
        <v>2162</v>
      </c>
      <c r="I4285" s="315"/>
      <c r="J4285" s="159">
        <v>0</v>
      </c>
      <c r="K4285" s="58">
        <v>0</v>
      </c>
      <c r="L4285" s="199">
        <f t="shared" si="567"/>
        <v>0</v>
      </c>
      <c r="M4285" s="200">
        <f t="shared" si="568"/>
        <v>0</v>
      </c>
      <c r="O4285" s="77" t="b">
        <f t="shared" si="563"/>
        <v>0</v>
      </c>
      <c r="P4285" s="77" t="b">
        <f t="shared" si="564"/>
        <v>0</v>
      </c>
      <c r="Q4285" s="77" t="b">
        <f t="shared" si="565"/>
        <v>0</v>
      </c>
      <c r="R4285" s="77">
        <f t="shared" si="566"/>
        <v>0</v>
      </c>
      <c r="T4285" s="77">
        <v>4274</v>
      </c>
    </row>
    <row r="4286" spans="1:20" s="543" customFormat="1" ht="157.5" outlineLevel="1">
      <c r="A4286" s="29" t="s">
        <v>5251</v>
      </c>
      <c r="B4286" s="874">
        <v>400</v>
      </c>
      <c r="C4286" s="875">
        <v>479</v>
      </c>
      <c r="D4286" s="876">
        <v>183</v>
      </c>
      <c r="E4286" s="880" t="s">
        <v>2494</v>
      </c>
      <c r="F4286" s="880" t="s">
        <v>2495</v>
      </c>
      <c r="G4286" s="959">
        <v>1960</v>
      </c>
      <c r="H4286" s="878" t="s">
        <v>13</v>
      </c>
      <c r="I4286" s="315"/>
      <c r="J4286" s="159">
        <v>0</v>
      </c>
      <c r="K4286" s="58">
        <v>0</v>
      </c>
      <c r="L4286" s="199">
        <f t="shared" si="567"/>
        <v>0</v>
      </c>
      <c r="M4286" s="200">
        <f t="shared" si="568"/>
        <v>0</v>
      </c>
      <c r="O4286" s="77" t="b">
        <f t="shared" si="563"/>
        <v>0</v>
      </c>
      <c r="P4286" s="77" t="b">
        <f t="shared" si="564"/>
        <v>0</v>
      </c>
      <c r="Q4286" s="77" t="b">
        <f t="shared" si="565"/>
        <v>0</v>
      </c>
      <c r="R4286" s="77">
        <f t="shared" si="566"/>
        <v>0</v>
      </c>
      <c r="T4286" s="77">
        <v>4275</v>
      </c>
    </row>
    <row r="4287" spans="1:20" s="543" customFormat="1" ht="33.75" outlineLevel="1">
      <c r="A4287" s="29" t="s">
        <v>5251</v>
      </c>
      <c r="B4287" s="874">
        <v>400</v>
      </c>
      <c r="C4287" s="875">
        <v>479</v>
      </c>
      <c r="D4287" s="876">
        <v>184</v>
      </c>
      <c r="E4287" s="880" t="s">
        <v>2496</v>
      </c>
      <c r="F4287" s="880" t="s">
        <v>2497</v>
      </c>
      <c r="G4287" s="959">
        <v>1960</v>
      </c>
      <c r="H4287" s="878" t="s">
        <v>13</v>
      </c>
      <c r="I4287" s="315"/>
      <c r="J4287" s="159">
        <v>0</v>
      </c>
      <c r="K4287" s="58">
        <v>0</v>
      </c>
      <c r="L4287" s="199">
        <f t="shared" ref="L4287:L4289" si="569">J4287+K4287</f>
        <v>0</v>
      </c>
      <c r="M4287" s="200">
        <f t="shared" ref="M4287:M4289" si="570">L4287*(G4287+I4287)</f>
        <v>0</v>
      </c>
      <c r="O4287" s="77" t="b">
        <f t="shared" si="563"/>
        <v>0</v>
      </c>
      <c r="P4287" s="77" t="b">
        <f t="shared" si="564"/>
        <v>0</v>
      </c>
      <c r="Q4287" s="77" t="b">
        <f t="shared" si="565"/>
        <v>0</v>
      </c>
      <c r="R4287" s="77">
        <f t="shared" si="566"/>
        <v>0</v>
      </c>
      <c r="T4287" s="77">
        <v>4276</v>
      </c>
    </row>
    <row r="4288" spans="1:20" s="543" customFormat="1" ht="25.5" outlineLevel="1">
      <c r="A4288" s="888"/>
      <c r="B4288" s="874">
        <v>400</v>
      </c>
      <c r="C4288" s="875">
        <v>479</v>
      </c>
      <c r="D4288" s="876">
        <v>185</v>
      </c>
      <c r="E4288" s="877" t="s">
        <v>2498</v>
      </c>
      <c r="F4288" s="877" t="s">
        <v>2499</v>
      </c>
      <c r="G4288" s="959">
        <v>1</v>
      </c>
      <c r="H4288" s="878" t="s">
        <v>2491</v>
      </c>
      <c r="I4288" s="315"/>
      <c r="J4288" s="159">
        <v>0</v>
      </c>
      <c r="K4288" s="58">
        <v>0</v>
      </c>
      <c r="L4288" s="199">
        <f t="shared" si="569"/>
        <v>0</v>
      </c>
      <c r="M4288" s="200">
        <f t="shared" si="570"/>
        <v>0</v>
      </c>
      <c r="O4288" s="77" t="b">
        <f t="shared" si="563"/>
        <v>0</v>
      </c>
      <c r="P4288" s="77" t="b">
        <f t="shared" si="564"/>
        <v>0</v>
      </c>
      <c r="Q4288" s="77" t="b">
        <f t="shared" si="565"/>
        <v>0</v>
      </c>
      <c r="R4288" s="77">
        <f t="shared" si="566"/>
        <v>0</v>
      </c>
      <c r="T4288" s="77">
        <v>4277</v>
      </c>
    </row>
    <row r="4289" spans="1:20" s="543" customFormat="1" ht="77.25" outlineLevel="1" thickBot="1">
      <c r="A4289" s="888"/>
      <c r="B4289" s="874">
        <v>400</v>
      </c>
      <c r="C4289" s="875">
        <v>479</v>
      </c>
      <c r="D4289" s="876">
        <v>186</v>
      </c>
      <c r="E4289" s="877" t="s">
        <v>2500</v>
      </c>
      <c r="F4289" s="877" t="s">
        <v>2501</v>
      </c>
      <c r="G4289" s="959">
        <v>300</v>
      </c>
      <c r="H4289" s="878" t="s">
        <v>2430</v>
      </c>
      <c r="I4289" s="315"/>
      <c r="J4289" s="159">
        <v>0</v>
      </c>
      <c r="K4289" s="58">
        <v>0</v>
      </c>
      <c r="L4289" s="199">
        <f t="shared" si="569"/>
        <v>0</v>
      </c>
      <c r="M4289" s="200">
        <f t="shared" si="570"/>
        <v>0</v>
      </c>
      <c r="O4289" s="77" t="b">
        <f t="shared" si="563"/>
        <v>0</v>
      </c>
      <c r="P4289" s="77" t="b">
        <f t="shared" si="564"/>
        <v>0</v>
      </c>
      <c r="Q4289" s="77" t="b">
        <f t="shared" si="565"/>
        <v>0</v>
      </c>
      <c r="R4289" s="77">
        <f t="shared" si="566"/>
        <v>0</v>
      </c>
      <c r="T4289" s="77">
        <v>4278</v>
      </c>
    </row>
    <row r="4290" spans="1:20" ht="17.25" thickBot="1">
      <c r="A4290" s="373"/>
      <c r="B4290" s="665" t="s">
        <v>268</v>
      </c>
      <c r="C4290" s="602"/>
      <c r="D4290" s="431"/>
      <c r="E4290" s="21" t="s">
        <v>266</v>
      </c>
      <c r="F4290" s="21" t="s">
        <v>267</v>
      </c>
      <c r="G4290" s="900"/>
      <c r="H4290" s="292"/>
      <c r="I4290" s="311"/>
      <c r="J4290" s="95"/>
      <c r="K4290" s="23"/>
      <c r="L4290" s="23"/>
      <c r="M4290" s="191">
        <f>SUMIF(D4292:D4336,"&gt;0",M4292:M4336)</f>
        <v>0</v>
      </c>
      <c r="O4290" s="77" t="b">
        <f t="shared" si="563"/>
        <v>1</v>
      </c>
      <c r="P4290" s="77" t="b">
        <f t="shared" si="564"/>
        <v>1</v>
      </c>
      <c r="Q4290" s="77" t="b">
        <f t="shared" si="565"/>
        <v>0</v>
      </c>
      <c r="R4290" s="77" t="str">
        <f t="shared" si="566"/>
        <v>!!!</v>
      </c>
      <c r="T4290" s="77">
        <v>4279</v>
      </c>
    </row>
    <row r="4291" spans="1:20" ht="13.5" outlineLevel="1" thickBot="1">
      <c r="A4291" s="24"/>
      <c r="B4291" s="440"/>
      <c r="C4291" s="441"/>
      <c r="D4291" s="555"/>
      <c r="E4291" s="25" t="s">
        <v>48</v>
      </c>
      <c r="F4291" s="26" t="s">
        <v>47</v>
      </c>
      <c r="G4291" s="962"/>
      <c r="H4291" s="401"/>
      <c r="I4291" s="402"/>
      <c r="J4291" s="131"/>
      <c r="K4291" s="27"/>
      <c r="L4291" s="195"/>
      <c r="M4291" s="204"/>
      <c r="O4291" s="77" t="b">
        <f t="shared" si="563"/>
        <v>1</v>
      </c>
      <c r="P4291" s="77" t="b">
        <f t="shared" si="564"/>
        <v>1</v>
      </c>
      <c r="Q4291" s="77" t="b">
        <f t="shared" si="565"/>
        <v>1</v>
      </c>
      <c r="R4291" s="77">
        <f t="shared" si="566"/>
        <v>0</v>
      </c>
      <c r="T4291" s="77">
        <v>4280</v>
      </c>
    </row>
    <row r="4292" spans="1:20" ht="13.5" outlineLevel="1" thickBot="1">
      <c r="A4292" s="576"/>
      <c r="B4292" s="574" t="s">
        <v>268</v>
      </c>
      <c r="C4292" s="554">
        <v>200</v>
      </c>
      <c r="D4292" s="565"/>
      <c r="E4292" s="96"/>
      <c r="F4292" s="97"/>
      <c r="G4292" s="943"/>
      <c r="H4292" s="401"/>
      <c r="I4292" s="402"/>
      <c r="J4292" s="131"/>
      <c r="K4292" s="98"/>
      <c r="L4292" s="215"/>
      <c r="M4292" s="196"/>
      <c r="O4292" s="77" t="b">
        <f t="shared" si="563"/>
        <v>1</v>
      </c>
      <c r="P4292" s="77" t="b">
        <f t="shared" si="564"/>
        <v>1</v>
      </c>
      <c r="Q4292" s="77" t="b">
        <f t="shared" si="565"/>
        <v>1</v>
      </c>
      <c r="R4292" s="77">
        <f t="shared" si="566"/>
        <v>0</v>
      </c>
      <c r="T4292" s="77">
        <v>4281</v>
      </c>
    </row>
    <row r="4293" spans="1:20" s="464" customFormat="1" ht="45.75" outlineLevel="1" thickBot="1">
      <c r="A4293" s="45" t="s">
        <v>5251</v>
      </c>
      <c r="B4293" s="574" t="s">
        <v>268</v>
      </c>
      <c r="C4293" s="733">
        <v>200</v>
      </c>
      <c r="D4293" s="565">
        <v>1</v>
      </c>
      <c r="E4293" s="734" t="s">
        <v>5450</v>
      </c>
      <c r="F4293" s="735" t="s">
        <v>5449</v>
      </c>
      <c r="G4293" s="963">
        <v>41905.800000000003</v>
      </c>
      <c r="H4293" s="736" t="s">
        <v>5</v>
      </c>
      <c r="I4293" s="403"/>
      <c r="J4293" s="544">
        <v>0</v>
      </c>
      <c r="K4293" s="545">
        <v>0</v>
      </c>
      <c r="L4293" s="546">
        <f>J4293+K4293</f>
        <v>0</v>
      </c>
      <c r="M4293" s="547">
        <f>G4293*L4293</f>
        <v>0</v>
      </c>
      <c r="O4293" s="77" t="b">
        <f t="shared" si="563"/>
        <v>0</v>
      </c>
      <c r="P4293" s="77" t="b">
        <f t="shared" si="564"/>
        <v>0</v>
      </c>
      <c r="Q4293" s="77" t="b">
        <f t="shared" si="565"/>
        <v>0</v>
      </c>
      <c r="R4293" s="77">
        <f t="shared" si="566"/>
        <v>0</v>
      </c>
      <c r="T4293" s="77">
        <v>4282</v>
      </c>
    </row>
    <row r="4294" spans="1:20" s="464" customFormat="1" ht="13.5" outlineLevel="1" thickBot="1">
      <c r="A4294" s="404"/>
      <c r="B4294" s="446"/>
      <c r="C4294" s="157"/>
      <c r="D4294" s="432"/>
      <c r="E4294" s="405"/>
      <c r="F4294" s="406"/>
      <c r="G4294" s="906"/>
      <c r="H4294" s="407"/>
      <c r="I4294" s="408"/>
      <c r="J4294" s="145"/>
      <c r="K4294" s="145"/>
      <c r="L4294" s="229"/>
      <c r="M4294" s="409"/>
      <c r="O4294" s="77" t="b">
        <f t="shared" si="563"/>
        <v>1</v>
      </c>
      <c r="P4294" s="77" t="b">
        <f t="shared" si="564"/>
        <v>1</v>
      </c>
      <c r="Q4294" s="77" t="b">
        <f t="shared" si="565"/>
        <v>1</v>
      </c>
      <c r="R4294" s="77">
        <f t="shared" si="566"/>
        <v>0</v>
      </c>
      <c r="T4294" s="77">
        <v>4283</v>
      </c>
    </row>
    <row r="4295" spans="1:20" ht="15.75" outlineLevel="1" thickBot="1">
      <c r="A4295" s="576"/>
      <c r="B4295" s="574" t="s">
        <v>268</v>
      </c>
      <c r="C4295" s="554">
        <v>300</v>
      </c>
      <c r="D4295" s="556"/>
      <c r="E4295" s="1"/>
      <c r="F4295" s="1"/>
      <c r="G4295" s="905"/>
      <c r="H4295" s="391"/>
      <c r="I4295" s="410"/>
      <c r="J4295" s="298"/>
      <c r="K4295" s="2"/>
      <c r="L4295" s="205"/>
      <c r="M4295" s="206"/>
      <c r="O4295" s="77" t="b">
        <f t="shared" si="563"/>
        <v>1</v>
      </c>
      <c r="P4295" s="77" t="b">
        <f t="shared" si="564"/>
        <v>1</v>
      </c>
      <c r="Q4295" s="77" t="b">
        <f t="shared" si="565"/>
        <v>1</v>
      </c>
      <c r="R4295" s="77">
        <f t="shared" si="566"/>
        <v>0</v>
      </c>
      <c r="T4295" s="77">
        <v>4284</v>
      </c>
    </row>
    <row r="4296" spans="1:20" outlineLevel="1">
      <c r="A4296" s="29"/>
      <c r="B4296" s="442" t="s">
        <v>268</v>
      </c>
      <c r="C4296" s="110">
        <v>320</v>
      </c>
      <c r="D4296" s="30">
        <v>1</v>
      </c>
      <c r="E4296" s="190" t="s">
        <v>626</v>
      </c>
      <c r="F4296" s="190" t="s">
        <v>4685</v>
      </c>
      <c r="G4296" s="904">
        <v>2060</v>
      </c>
      <c r="H4296" s="32" t="s">
        <v>5</v>
      </c>
      <c r="I4296" s="320"/>
      <c r="J4296" s="159">
        <v>0</v>
      </c>
      <c r="K4296" s="58">
        <v>0</v>
      </c>
      <c r="L4296" s="199">
        <f t="shared" ref="L4296:L4304" si="571">J4296+K4296</f>
        <v>0</v>
      </c>
      <c r="M4296" s="200">
        <f t="shared" ref="M4296:M4304" si="572">L4296*(G4296+I4296)</f>
        <v>0</v>
      </c>
      <c r="O4296" s="77" t="b">
        <f t="shared" si="563"/>
        <v>0</v>
      </c>
      <c r="P4296" s="77" t="b">
        <f t="shared" si="564"/>
        <v>0</v>
      </c>
      <c r="Q4296" s="77" t="b">
        <f t="shared" si="565"/>
        <v>0</v>
      </c>
      <c r="R4296" s="77">
        <f t="shared" si="566"/>
        <v>0</v>
      </c>
      <c r="T4296" s="77">
        <v>4285</v>
      </c>
    </row>
    <row r="4297" spans="1:20" ht="56.25" outlineLevel="1">
      <c r="A4297" s="29"/>
      <c r="B4297" s="442" t="s">
        <v>268</v>
      </c>
      <c r="C4297" s="110">
        <v>320</v>
      </c>
      <c r="D4297" s="30">
        <v>2</v>
      </c>
      <c r="E4297" s="179" t="s">
        <v>5365</v>
      </c>
      <c r="F4297" s="179" t="s">
        <v>4774</v>
      </c>
      <c r="G4297" s="904">
        <v>1</v>
      </c>
      <c r="H4297" s="180" t="s">
        <v>4120</v>
      </c>
      <c r="I4297" s="320"/>
      <c r="J4297" s="159">
        <v>0</v>
      </c>
      <c r="K4297" s="58">
        <v>0</v>
      </c>
      <c r="L4297" s="199">
        <f t="shared" si="571"/>
        <v>0</v>
      </c>
      <c r="M4297" s="200">
        <f t="shared" si="572"/>
        <v>0</v>
      </c>
      <c r="O4297" s="77" t="b">
        <f t="shared" si="563"/>
        <v>0</v>
      </c>
      <c r="P4297" s="77" t="b">
        <f t="shared" si="564"/>
        <v>0</v>
      </c>
      <c r="Q4297" s="77" t="b">
        <f t="shared" si="565"/>
        <v>0</v>
      </c>
      <c r="R4297" s="77">
        <f t="shared" si="566"/>
        <v>0</v>
      </c>
      <c r="T4297" s="77">
        <v>4286</v>
      </c>
    </row>
    <row r="4298" spans="1:20" ht="22.5" outlineLevel="1">
      <c r="A4298" s="29"/>
      <c r="B4298" s="442" t="s">
        <v>268</v>
      </c>
      <c r="C4298" s="110">
        <v>320</v>
      </c>
      <c r="D4298" s="30">
        <v>3</v>
      </c>
      <c r="E4298" s="179" t="s">
        <v>5366</v>
      </c>
      <c r="F4298" s="179" t="s">
        <v>4773</v>
      </c>
      <c r="G4298" s="904">
        <v>1</v>
      </c>
      <c r="H4298" s="32" t="s">
        <v>4120</v>
      </c>
      <c r="I4298" s="320"/>
      <c r="J4298" s="159">
        <v>0</v>
      </c>
      <c r="K4298" s="159">
        <v>0</v>
      </c>
      <c r="L4298" s="199">
        <f t="shared" si="571"/>
        <v>0</v>
      </c>
      <c r="M4298" s="200">
        <f t="shared" si="572"/>
        <v>0</v>
      </c>
      <c r="O4298" s="77" t="b">
        <f t="shared" si="563"/>
        <v>0</v>
      </c>
      <c r="P4298" s="77" t="b">
        <f t="shared" si="564"/>
        <v>0</v>
      </c>
      <c r="Q4298" s="77" t="b">
        <f t="shared" si="565"/>
        <v>0</v>
      </c>
      <c r="R4298" s="77">
        <f t="shared" si="566"/>
        <v>0</v>
      </c>
      <c r="T4298" s="77">
        <v>4287</v>
      </c>
    </row>
    <row r="4299" spans="1:20" outlineLevel="1">
      <c r="A4299" s="29"/>
      <c r="B4299" s="442" t="s">
        <v>268</v>
      </c>
      <c r="C4299" s="110">
        <v>320</v>
      </c>
      <c r="D4299" s="30">
        <v>4</v>
      </c>
      <c r="E4299" s="43" t="s">
        <v>628</v>
      </c>
      <c r="F4299" s="43" t="s">
        <v>627</v>
      </c>
      <c r="G4299" s="904">
        <v>11300</v>
      </c>
      <c r="H4299" s="32" t="s">
        <v>0</v>
      </c>
      <c r="I4299" s="320"/>
      <c r="J4299" s="159">
        <v>0</v>
      </c>
      <c r="K4299" s="58">
        <v>0</v>
      </c>
      <c r="L4299" s="199">
        <f t="shared" si="571"/>
        <v>0</v>
      </c>
      <c r="M4299" s="200">
        <f t="shared" si="572"/>
        <v>0</v>
      </c>
      <c r="O4299" s="77" t="b">
        <f t="shared" si="563"/>
        <v>0</v>
      </c>
      <c r="P4299" s="77" t="b">
        <f t="shared" si="564"/>
        <v>0</v>
      </c>
      <c r="Q4299" s="77" t="b">
        <f t="shared" si="565"/>
        <v>0</v>
      </c>
      <c r="R4299" s="77">
        <f t="shared" si="566"/>
        <v>0</v>
      </c>
      <c r="T4299" s="77">
        <v>4288</v>
      </c>
    </row>
    <row r="4300" spans="1:20" ht="45" outlineLevel="1">
      <c r="A4300" s="29"/>
      <c r="B4300" s="442" t="s">
        <v>268</v>
      </c>
      <c r="C4300" s="110">
        <v>324</v>
      </c>
      <c r="D4300" s="30">
        <v>5</v>
      </c>
      <c r="E4300" s="42" t="s">
        <v>5230</v>
      </c>
      <c r="F4300" s="42" t="s">
        <v>5231</v>
      </c>
      <c r="G4300" s="904">
        <v>1</v>
      </c>
      <c r="H4300" s="32" t="s">
        <v>5232</v>
      </c>
      <c r="I4300" s="320"/>
      <c r="J4300" s="159">
        <v>0</v>
      </c>
      <c r="K4300" s="58">
        <v>0</v>
      </c>
      <c r="L4300" s="199">
        <f t="shared" si="571"/>
        <v>0</v>
      </c>
      <c r="M4300" s="200">
        <f t="shared" si="572"/>
        <v>0</v>
      </c>
      <c r="O4300" s="77" t="b">
        <f t="shared" si="563"/>
        <v>0</v>
      </c>
      <c r="P4300" s="77" t="b">
        <f t="shared" si="564"/>
        <v>0</v>
      </c>
      <c r="Q4300" s="77" t="b">
        <f t="shared" si="565"/>
        <v>0</v>
      </c>
      <c r="R4300" s="77">
        <f t="shared" si="566"/>
        <v>0</v>
      </c>
      <c r="T4300" s="77">
        <v>4289</v>
      </c>
    </row>
    <row r="4301" spans="1:20" outlineLevel="1">
      <c r="A4301" s="29"/>
      <c r="B4301" s="442" t="s">
        <v>268</v>
      </c>
      <c r="C4301" s="110">
        <v>330</v>
      </c>
      <c r="D4301" s="30">
        <v>6</v>
      </c>
      <c r="E4301" s="31" t="s">
        <v>629</v>
      </c>
      <c r="F4301" s="31" t="s">
        <v>4615</v>
      </c>
      <c r="G4301" s="904">
        <v>840</v>
      </c>
      <c r="H4301" s="32" t="s">
        <v>0</v>
      </c>
      <c r="I4301" s="320"/>
      <c r="J4301" s="159">
        <v>0</v>
      </c>
      <c r="K4301" s="58">
        <v>0</v>
      </c>
      <c r="L4301" s="199">
        <f t="shared" si="571"/>
        <v>0</v>
      </c>
      <c r="M4301" s="200">
        <f t="shared" si="572"/>
        <v>0</v>
      </c>
      <c r="O4301" s="77" t="b">
        <f t="shared" si="563"/>
        <v>0</v>
      </c>
      <c r="P4301" s="77" t="b">
        <f t="shared" si="564"/>
        <v>0</v>
      </c>
      <c r="Q4301" s="77" t="b">
        <f t="shared" si="565"/>
        <v>0</v>
      </c>
      <c r="R4301" s="77">
        <f t="shared" si="566"/>
        <v>0</v>
      </c>
      <c r="T4301" s="77">
        <v>4290</v>
      </c>
    </row>
    <row r="4302" spans="1:20" outlineLevel="1">
      <c r="A4302" s="29"/>
      <c r="B4302" s="442" t="s">
        <v>268</v>
      </c>
      <c r="C4302" s="110">
        <v>330</v>
      </c>
      <c r="D4302" s="30">
        <v>7</v>
      </c>
      <c r="E4302" s="31" t="s">
        <v>630</v>
      </c>
      <c r="F4302" s="31" t="s">
        <v>4616</v>
      </c>
      <c r="G4302" s="904">
        <v>120</v>
      </c>
      <c r="H4302" s="32" t="s">
        <v>0</v>
      </c>
      <c r="I4302" s="320"/>
      <c r="J4302" s="159">
        <v>0</v>
      </c>
      <c r="K4302" s="58">
        <v>0</v>
      </c>
      <c r="L4302" s="199">
        <f t="shared" si="571"/>
        <v>0</v>
      </c>
      <c r="M4302" s="200">
        <f t="shared" si="572"/>
        <v>0</v>
      </c>
      <c r="O4302" s="77" t="b">
        <f t="shared" si="563"/>
        <v>0</v>
      </c>
      <c r="P4302" s="77" t="b">
        <f t="shared" si="564"/>
        <v>0</v>
      </c>
      <c r="Q4302" s="77" t="b">
        <f t="shared" si="565"/>
        <v>0</v>
      </c>
      <c r="R4302" s="77">
        <f t="shared" si="566"/>
        <v>0</v>
      </c>
      <c r="T4302" s="77">
        <v>4291</v>
      </c>
    </row>
    <row r="4303" spans="1:20" ht="56.25" outlineLevel="1">
      <c r="A4303" s="29"/>
      <c r="B4303" s="442" t="s">
        <v>268</v>
      </c>
      <c r="C4303" s="110">
        <v>330</v>
      </c>
      <c r="D4303" s="30">
        <v>8</v>
      </c>
      <c r="E4303" s="42" t="s">
        <v>5454</v>
      </c>
      <c r="F4303" s="42" t="s">
        <v>5378</v>
      </c>
      <c r="G4303" s="908">
        <v>154</v>
      </c>
      <c r="H4303" s="32" t="s">
        <v>0</v>
      </c>
      <c r="I4303" s="411"/>
      <c r="J4303" s="159">
        <v>0</v>
      </c>
      <c r="K4303" s="58">
        <v>0</v>
      </c>
      <c r="L4303" s="199">
        <f t="shared" si="571"/>
        <v>0</v>
      </c>
      <c r="M4303" s="200">
        <f t="shared" si="572"/>
        <v>0</v>
      </c>
      <c r="O4303" s="77" t="b">
        <f t="shared" si="563"/>
        <v>0</v>
      </c>
      <c r="P4303" s="77" t="b">
        <f t="shared" si="564"/>
        <v>0</v>
      </c>
      <c r="Q4303" s="77" t="b">
        <f t="shared" si="565"/>
        <v>0</v>
      </c>
      <c r="R4303" s="77">
        <f t="shared" si="566"/>
        <v>0</v>
      </c>
      <c r="T4303" s="77">
        <v>4292</v>
      </c>
    </row>
    <row r="4304" spans="1:20" ht="45" outlineLevel="1">
      <c r="A4304" s="29" t="s">
        <v>5251</v>
      </c>
      <c r="B4304" s="442" t="s">
        <v>268</v>
      </c>
      <c r="C4304" s="110">
        <v>330</v>
      </c>
      <c r="D4304" s="30">
        <v>9</v>
      </c>
      <c r="E4304" s="53" t="s">
        <v>5451</v>
      </c>
      <c r="F4304" s="53" t="s">
        <v>5374</v>
      </c>
      <c r="G4304" s="904">
        <f>1400</f>
        <v>1400</v>
      </c>
      <c r="H4304" s="32" t="s">
        <v>0</v>
      </c>
      <c r="I4304" s="411"/>
      <c r="J4304" s="159">
        <v>0</v>
      </c>
      <c r="K4304" s="58">
        <v>0</v>
      </c>
      <c r="L4304" s="199">
        <f t="shared" si="571"/>
        <v>0</v>
      </c>
      <c r="M4304" s="200">
        <f t="shared" si="572"/>
        <v>0</v>
      </c>
      <c r="O4304" s="77" t="b">
        <f t="shared" si="563"/>
        <v>0</v>
      </c>
      <c r="P4304" s="77" t="b">
        <f t="shared" si="564"/>
        <v>0</v>
      </c>
      <c r="Q4304" s="77" t="b">
        <f t="shared" si="565"/>
        <v>0</v>
      </c>
      <c r="R4304" s="77">
        <f t="shared" si="566"/>
        <v>0</v>
      </c>
      <c r="T4304" s="77">
        <v>4293</v>
      </c>
    </row>
    <row r="4305" spans="1:20" ht="57" outlineLevel="1" thickBot="1">
      <c r="A4305" s="29" t="s">
        <v>5251</v>
      </c>
      <c r="B4305" s="442" t="s">
        <v>268</v>
      </c>
      <c r="C4305" s="110">
        <v>330</v>
      </c>
      <c r="D4305" s="30">
        <v>10</v>
      </c>
      <c r="E4305" s="53" t="s">
        <v>5452</v>
      </c>
      <c r="F4305" s="53" t="s">
        <v>5373</v>
      </c>
      <c r="G4305" s="904">
        <v>1</v>
      </c>
      <c r="H4305" s="32" t="s">
        <v>5232</v>
      </c>
      <c r="I4305" s="411"/>
      <c r="J4305" s="159">
        <v>0</v>
      </c>
      <c r="K4305" s="58">
        <v>0</v>
      </c>
      <c r="L4305" s="199">
        <f t="shared" ref="L4305" si="573">J4305+K4305</f>
        <v>0</v>
      </c>
      <c r="M4305" s="200">
        <f t="shared" ref="M4305" si="574">L4305*(G4305+I4305)</f>
        <v>0</v>
      </c>
      <c r="O4305" s="77" t="b">
        <f t="shared" si="563"/>
        <v>0</v>
      </c>
      <c r="P4305" s="77" t="b">
        <f t="shared" si="564"/>
        <v>0</v>
      </c>
      <c r="Q4305" s="77" t="b">
        <f t="shared" si="565"/>
        <v>0</v>
      </c>
      <c r="R4305" s="77">
        <f t="shared" si="566"/>
        <v>0</v>
      </c>
      <c r="T4305" s="77">
        <v>4294</v>
      </c>
    </row>
    <row r="4306" spans="1:20" ht="13.5" outlineLevel="1" thickBot="1">
      <c r="A4306" s="33"/>
      <c r="B4306" s="443" t="s">
        <v>268</v>
      </c>
      <c r="C4306" s="444"/>
      <c r="D4306" s="431"/>
      <c r="E4306" s="60" t="s">
        <v>28</v>
      </c>
      <c r="F4306" s="60" t="s">
        <v>269</v>
      </c>
      <c r="G4306" s="905"/>
      <c r="H4306" s="294"/>
      <c r="I4306" s="323"/>
      <c r="J4306" s="95"/>
      <c r="K4306" s="23"/>
      <c r="L4306" s="194"/>
      <c r="M4306" s="203">
        <f>SUM(M4296:M4305)</f>
        <v>0</v>
      </c>
      <c r="O4306" s="77" t="b">
        <f t="shared" si="563"/>
        <v>1</v>
      </c>
      <c r="P4306" s="77" t="b">
        <f t="shared" si="564"/>
        <v>1</v>
      </c>
      <c r="Q4306" s="77" t="b">
        <f t="shared" si="565"/>
        <v>0</v>
      </c>
      <c r="R4306" s="77" t="str">
        <f t="shared" si="566"/>
        <v>!!!</v>
      </c>
      <c r="T4306" s="77">
        <v>4295</v>
      </c>
    </row>
    <row r="4307" spans="1:20" ht="15.75" outlineLevel="1" thickBot="1">
      <c r="A4307" s="576"/>
      <c r="B4307" s="574" t="s">
        <v>268</v>
      </c>
      <c r="C4307" s="554">
        <v>400</v>
      </c>
      <c r="D4307" s="556"/>
      <c r="E4307" s="1"/>
      <c r="F4307" s="1"/>
      <c r="G4307" s="905"/>
      <c r="H4307" s="391"/>
      <c r="I4307" s="410"/>
      <c r="J4307" s="298"/>
      <c r="K4307" s="2"/>
      <c r="L4307" s="205"/>
      <c r="M4307" s="206"/>
      <c r="O4307" s="77" t="b">
        <f t="shared" ref="O4307:O4373" si="575">ISBLANK(D4307)</f>
        <v>1</v>
      </c>
      <c r="P4307" s="77" t="b">
        <f t="shared" ref="P4307:P4373" si="576">ISBLANK(G4307)</f>
        <v>1</v>
      </c>
      <c r="Q4307" s="77" t="b">
        <f t="shared" ref="Q4307:Q4373" si="577">ISBLANK(M4307)</f>
        <v>1</v>
      </c>
      <c r="R4307" s="77">
        <f t="shared" ref="R4307:R4373" si="578">IF(AND(O4307=P4307,O4307=Q4307),,"!!!")</f>
        <v>0</v>
      </c>
      <c r="T4307" s="77">
        <v>4296</v>
      </c>
    </row>
    <row r="4308" spans="1:20" ht="22.5" outlineLevel="1">
      <c r="A4308" s="29"/>
      <c r="B4308" s="442" t="s">
        <v>268</v>
      </c>
      <c r="C4308" s="141">
        <v>443</v>
      </c>
      <c r="D4308" s="17">
        <v>1</v>
      </c>
      <c r="E4308" s="31" t="s">
        <v>3485</v>
      </c>
      <c r="F4308" s="31" t="s">
        <v>3486</v>
      </c>
      <c r="G4308" s="904">
        <v>1</v>
      </c>
      <c r="H4308" s="152" t="s">
        <v>3466</v>
      </c>
      <c r="I4308" s="350"/>
      <c r="J4308" s="159">
        <v>0</v>
      </c>
      <c r="K4308" s="58">
        <v>0</v>
      </c>
      <c r="L4308" s="199">
        <f>J4308+K4308</f>
        <v>0</v>
      </c>
      <c r="M4308" s="200">
        <f>L4308*(G4308+I4308)</f>
        <v>0</v>
      </c>
      <c r="O4308" s="77" t="b">
        <f t="shared" si="575"/>
        <v>0</v>
      </c>
      <c r="P4308" s="77" t="b">
        <f t="shared" si="576"/>
        <v>0</v>
      </c>
      <c r="Q4308" s="77" t="b">
        <f t="shared" si="577"/>
        <v>0</v>
      </c>
      <c r="R4308" s="77">
        <f t="shared" si="578"/>
        <v>0</v>
      </c>
      <c r="T4308" s="77">
        <v>4297</v>
      </c>
    </row>
    <row r="4309" spans="1:20" ht="101.25" outlineLevel="1">
      <c r="A4309" s="29"/>
      <c r="B4309" s="442" t="s">
        <v>268</v>
      </c>
      <c r="C4309" s="141">
        <v>443</v>
      </c>
      <c r="D4309" s="17">
        <v>2</v>
      </c>
      <c r="E4309" s="78" t="s">
        <v>3545</v>
      </c>
      <c r="F4309" s="78" t="s">
        <v>4771</v>
      </c>
      <c r="G4309" s="906">
        <v>1</v>
      </c>
      <c r="H4309" s="158" t="s">
        <v>3466</v>
      </c>
      <c r="I4309" s="737"/>
      <c r="J4309" s="159">
        <v>0</v>
      </c>
      <c r="K4309" s="58">
        <v>0</v>
      </c>
      <c r="L4309" s="199">
        <f>J4309+K4309</f>
        <v>0</v>
      </c>
      <c r="M4309" s="200">
        <f>L4309*(G4309+I4309)</f>
        <v>0</v>
      </c>
      <c r="O4309" s="77" t="b">
        <f t="shared" si="575"/>
        <v>0</v>
      </c>
      <c r="P4309" s="77" t="b">
        <f t="shared" si="576"/>
        <v>0</v>
      </c>
      <c r="Q4309" s="77" t="b">
        <f t="shared" si="577"/>
        <v>0</v>
      </c>
      <c r="R4309" s="77">
        <f t="shared" si="578"/>
        <v>0</v>
      </c>
      <c r="T4309" s="77">
        <v>4298</v>
      </c>
    </row>
    <row r="4310" spans="1:20" ht="45.75" outlineLevel="1" thickBot="1">
      <c r="A4310" s="29"/>
      <c r="B4310" s="442" t="s">
        <v>268</v>
      </c>
      <c r="C4310" s="110"/>
      <c r="D4310" s="30">
        <v>3</v>
      </c>
      <c r="E4310" s="78" t="s">
        <v>3546</v>
      </c>
      <c r="F4310" s="78" t="s">
        <v>4772</v>
      </c>
      <c r="G4310" s="906">
        <v>1</v>
      </c>
      <c r="H4310" s="158" t="s">
        <v>3466</v>
      </c>
      <c r="I4310" s="737"/>
      <c r="J4310" s="159">
        <v>0</v>
      </c>
      <c r="K4310" s="58">
        <v>0</v>
      </c>
      <c r="L4310" s="199">
        <f>J4310+K4310</f>
        <v>0</v>
      </c>
      <c r="M4310" s="200">
        <f>L4310*(G4310+I4310)</f>
        <v>0</v>
      </c>
      <c r="O4310" s="77" t="b">
        <f t="shared" si="575"/>
        <v>0</v>
      </c>
      <c r="P4310" s="77" t="b">
        <f t="shared" si="576"/>
        <v>0</v>
      </c>
      <c r="Q4310" s="77" t="b">
        <f t="shared" si="577"/>
        <v>0</v>
      </c>
      <c r="R4310" s="77">
        <f t="shared" si="578"/>
        <v>0</v>
      </c>
      <c r="T4310" s="77">
        <v>4299</v>
      </c>
    </row>
    <row r="4311" spans="1:20" ht="13.5" outlineLevel="1" thickBot="1">
      <c r="A4311" s="33"/>
      <c r="B4311" s="443" t="s">
        <v>268</v>
      </c>
      <c r="C4311" s="444"/>
      <c r="D4311" s="431"/>
      <c r="E4311" s="60" t="s">
        <v>28</v>
      </c>
      <c r="F4311" s="60" t="s">
        <v>269</v>
      </c>
      <c r="G4311" s="905"/>
      <c r="H4311" s="294"/>
      <c r="I4311" s="323"/>
      <c r="J4311" s="95"/>
      <c r="K4311" s="23"/>
      <c r="L4311" s="194"/>
      <c r="M4311" s="203">
        <f>SUM(M4308:M4310)</f>
        <v>0</v>
      </c>
      <c r="O4311" s="77" t="b">
        <f t="shared" si="575"/>
        <v>1</v>
      </c>
      <c r="P4311" s="77" t="b">
        <f t="shared" si="576"/>
        <v>1</v>
      </c>
      <c r="Q4311" s="77" t="b">
        <f t="shared" si="577"/>
        <v>0</v>
      </c>
      <c r="R4311" s="77" t="str">
        <f t="shared" si="578"/>
        <v>!!!</v>
      </c>
      <c r="T4311" s="77">
        <v>4300</v>
      </c>
    </row>
    <row r="4312" spans="1:20" ht="15.75" outlineLevel="1" thickBot="1">
      <c r="A4312" s="576"/>
      <c r="B4312" s="574" t="s">
        <v>268</v>
      </c>
      <c r="C4312" s="554">
        <v>530</v>
      </c>
      <c r="D4312" s="556"/>
      <c r="E4312" s="1"/>
      <c r="F4312" s="1"/>
      <c r="G4312" s="905"/>
      <c r="H4312" s="391"/>
      <c r="I4312" s="410"/>
      <c r="J4312" s="298"/>
      <c r="K4312" s="2"/>
      <c r="L4312" s="205"/>
      <c r="M4312" s="206"/>
      <c r="O4312" s="77" t="b">
        <f t="shared" si="575"/>
        <v>1</v>
      </c>
      <c r="P4312" s="77" t="b">
        <f t="shared" si="576"/>
        <v>1</v>
      </c>
      <c r="Q4312" s="77" t="b">
        <f t="shared" si="577"/>
        <v>1</v>
      </c>
      <c r="R4312" s="77">
        <f t="shared" si="578"/>
        <v>0</v>
      </c>
      <c r="T4312" s="77">
        <v>4301</v>
      </c>
    </row>
    <row r="4313" spans="1:20" ht="23.25" outlineLevel="1" thickBot="1">
      <c r="A4313" s="29"/>
      <c r="B4313" s="442" t="s">
        <v>268</v>
      </c>
      <c r="C4313" s="141">
        <v>535</v>
      </c>
      <c r="D4313" s="37">
        <v>1</v>
      </c>
      <c r="E4313" s="381" t="s">
        <v>5383</v>
      </c>
      <c r="F4313" s="381" t="s">
        <v>5380</v>
      </c>
      <c r="G4313" s="906">
        <v>1</v>
      </c>
      <c r="H4313" s="429" t="s">
        <v>3551</v>
      </c>
      <c r="I4313" s="320"/>
      <c r="J4313" s="159">
        <v>0</v>
      </c>
      <c r="K4313" s="58">
        <v>0</v>
      </c>
      <c r="L4313" s="199">
        <f>J4313+K4313</f>
        <v>0</v>
      </c>
      <c r="M4313" s="200">
        <f>L4313*(G4313+I4313)</f>
        <v>0</v>
      </c>
      <c r="O4313" s="77" t="b">
        <f t="shared" si="575"/>
        <v>0</v>
      </c>
      <c r="P4313" s="77" t="b">
        <f t="shared" si="576"/>
        <v>0</v>
      </c>
      <c r="Q4313" s="77" t="b">
        <f t="shared" si="577"/>
        <v>0</v>
      </c>
      <c r="R4313" s="77">
        <f t="shared" si="578"/>
        <v>0</v>
      </c>
      <c r="T4313" s="77">
        <v>4302</v>
      </c>
    </row>
    <row r="4314" spans="1:20" ht="13.5" outlineLevel="1" thickBot="1">
      <c r="A4314" s="33"/>
      <c r="B4314" s="443" t="s">
        <v>268</v>
      </c>
      <c r="C4314" s="444"/>
      <c r="D4314" s="431"/>
      <c r="E4314" s="60" t="s">
        <v>28</v>
      </c>
      <c r="F4314" s="60" t="s">
        <v>269</v>
      </c>
      <c r="G4314" s="905"/>
      <c r="H4314" s="294"/>
      <c r="I4314" s="323"/>
      <c r="J4314" s="95"/>
      <c r="K4314" s="23"/>
      <c r="L4314" s="194"/>
      <c r="M4314" s="203">
        <f>SUM(M4313)</f>
        <v>0</v>
      </c>
      <c r="O4314" s="77" t="b">
        <f t="shared" si="575"/>
        <v>1</v>
      </c>
      <c r="P4314" s="77" t="b">
        <f t="shared" si="576"/>
        <v>1</v>
      </c>
      <c r="Q4314" s="77" t="b">
        <f t="shared" si="577"/>
        <v>0</v>
      </c>
      <c r="R4314" s="77" t="str">
        <f t="shared" si="578"/>
        <v>!!!</v>
      </c>
      <c r="T4314" s="77">
        <v>4303</v>
      </c>
    </row>
    <row r="4315" spans="1:20" ht="15.75" outlineLevel="1" thickBot="1">
      <c r="A4315" s="576"/>
      <c r="B4315" s="574" t="s">
        <v>268</v>
      </c>
      <c r="C4315" s="554">
        <v>540</v>
      </c>
      <c r="D4315" s="556"/>
      <c r="E4315" s="1" t="s">
        <v>4613</v>
      </c>
      <c r="F4315" s="1" t="s">
        <v>4614</v>
      </c>
      <c r="G4315" s="905"/>
      <c r="H4315" s="391"/>
      <c r="I4315" s="410"/>
      <c r="J4315" s="298"/>
      <c r="K4315" s="2"/>
      <c r="L4315" s="205"/>
      <c r="M4315" s="206"/>
      <c r="O4315" s="77" t="b">
        <f t="shared" si="575"/>
        <v>1</v>
      </c>
      <c r="P4315" s="77" t="b">
        <f t="shared" si="576"/>
        <v>1</v>
      </c>
      <c r="Q4315" s="77" t="b">
        <f t="shared" si="577"/>
        <v>1</v>
      </c>
      <c r="R4315" s="77">
        <f t="shared" si="578"/>
        <v>0</v>
      </c>
      <c r="T4315" s="77">
        <v>4304</v>
      </c>
    </row>
    <row r="4316" spans="1:20" ht="67.5" outlineLevel="1">
      <c r="A4316" s="29"/>
      <c r="B4316" s="442" t="s">
        <v>268</v>
      </c>
      <c r="C4316" s="141">
        <v>541</v>
      </c>
      <c r="D4316" s="37">
        <v>1</v>
      </c>
      <c r="E4316" s="420" t="s">
        <v>4604</v>
      </c>
      <c r="F4316" s="420" t="s">
        <v>4605</v>
      </c>
      <c r="G4316" s="904">
        <v>1</v>
      </c>
      <c r="H4316" s="180" t="s">
        <v>4120</v>
      </c>
      <c r="I4316" s="320"/>
      <c r="J4316" s="159">
        <v>0</v>
      </c>
      <c r="K4316" s="159">
        <v>0</v>
      </c>
      <c r="L4316" s="199">
        <f>J4316+K4316</f>
        <v>0</v>
      </c>
      <c r="M4316" s="200">
        <f t="shared" ref="M4316:M4323" si="579">L4316*(G4316+I4316)</f>
        <v>0</v>
      </c>
      <c r="O4316" s="77" t="b">
        <f t="shared" si="575"/>
        <v>0</v>
      </c>
      <c r="P4316" s="77" t="b">
        <f t="shared" si="576"/>
        <v>0</v>
      </c>
      <c r="Q4316" s="77" t="b">
        <f t="shared" si="577"/>
        <v>0</v>
      </c>
      <c r="R4316" s="77">
        <f t="shared" si="578"/>
        <v>0</v>
      </c>
      <c r="T4316" s="77">
        <v>4305</v>
      </c>
    </row>
    <row r="4317" spans="1:20" outlineLevel="1">
      <c r="A4317" s="29"/>
      <c r="B4317" s="442" t="s">
        <v>268</v>
      </c>
      <c r="C4317" s="110">
        <v>542</v>
      </c>
      <c r="D4317" s="30">
        <v>2</v>
      </c>
      <c r="E4317" s="43" t="s">
        <v>4606</v>
      </c>
      <c r="F4317" s="43" t="s">
        <v>4610</v>
      </c>
      <c r="G4317" s="904">
        <v>1</v>
      </c>
      <c r="H4317" s="32" t="s">
        <v>4120</v>
      </c>
      <c r="I4317" s="320"/>
      <c r="J4317" s="159">
        <v>0</v>
      </c>
      <c r="K4317" s="58">
        <v>0</v>
      </c>
      <c r="L4317" s="199">
        <v>0</v>
      </c>
      <c r="M4317" s="200">
        <f t="shared" si="579"/>
        <v>0</v>
      </c>
      <c r="O4317" s="77" t="b">
        <f t="shared" si="575"/>
        <v>0</v>
      </c>
      <c r="P4317" s="77" t="b">
        <f t="shared" si="576"/>
        <v>0</v>
      </c>
      <c r="Q4317" s="77" t="b">
        <f t="shared" si="577"/>
        <v>0</v>
      </c>
      <c r="R4317" s="77">
        <f t="shared" si="578"/>
        <v>0</v>
      </c>
      <c r="T4317" s="77">
        <v>4306</v>
      </c>
    </row>
    <row r="4318" spans="1:20" outlineLevel="1">
      <c r="A4318" s="29"/>
      <c r="B4318" s="442" t="s">
        <v>268</v>
      </c>
      <c r="C4318" s="110">
        <v>543</v>
      </c>
      <c r="D4318" s="37">
        <v>3</v>
      </c>
      <c r="E4318" s="43" t="s">
        <v>4607</v>
      </c>
      <c r="F4318" s="43" t="s">
        <v>4599</v>
      </c>
      <c r="G4318" s="904">
        <v>1</v>
      </c>
      <c r="H4318" s="32" t="s">
        <v>4120</v>
      </c>
      <c r="I4318" s="320"/>
      <c r="J4318" s="159">
        <v>0</v>
      </c>
      <c r="K4318" s="58">
        <v>0</v>
      </c>
      <c r="L4318" s="199">
        <v>0</v>
      </c>
      <c r="M4318" s="200">
        <f t="shared" si="579"/>
        <v>0</v>
      </c>
      <c r="O4318" s="77" t="b">
        <f t="shared" si="575"/>
        <v>0</v>
      </c>
      <c r="P4318" s="77" t="b">
        <f t="shared" si="576"/>
        <v>0</v>
      </c>
      <c r="Q4318" s="77" t="b">
        <f t="shared" si="577"/>
        <v>0</v>
      </c>
      <c r="R4318" s="77">
        <f t="shared" si="578"/>
        <v>0</v>
      </c>
      <c r="T4318" s="77">
        <v>4307</v>
      </c>
    </row>
    <row r="4319" spans="1:20" outlineLevel="1">
      <c r="A4319" s="29"/>
      <c r="B4319" s="442"/>
      <c r="C4319" s="110">
        <v>541</v>
      </c>
      <c r="D4319" s="30">
        <v>4</v>
      </c>
      <c r="E4319" s="43" t="s">
        <v>4603</v>
      </c>
      <c r="F4319" s="42" t="s">
        <v>4600</v>
      </c>
      <c r="G4319" s="904">
        <v>1</v>
      </c>
      <c r="H4319" s="178" t="s">
        <v>4120</v>
      </c>
      <c r="I4319" s="320"/>
      <c r="J4319" s="189">
        <v>0</v>
      </c>
      <c r="K4319" s="189">
        <v>0</v>
      </c>
      <c r="L4319" s="240">
        <f>J4319+K4319</f>
        <v>0</v>
      </c>
      <c r="M4319" s="200">
        <f t="shared" si="579"/>
        <v>0</v>
      </c>
      <c r="O4319" s="77" t="b">
        <f t="shared" si="575"/>
        <v>0</v>
      </c>
      <c r="P4319" s="77" t="b">
        <f t="shared" si="576"/>
        <v>0</v>
      </c>
      <c r="Q4319" s="77" t="b">
        <f t="shared" si="577"/>
        <v>0</v>
      </c>
      <c r="R4319" s="77">
        <f t="shared" si="578"/>
        <v>0</v>
      </c>
      <c r="T4319" s="77">
        <v>4308</v>
      </c>
    </row>
    <row r="4320" spans="1:20" ht="22.5" outlineLevel="1">
      <c r="A4320" s="29"/>
      <c r="B4320" s="442" t="s">
        <v>268</v>
      </c>
      <c r="C4320" s="141">
        <v>541</v>
      </c>
      <c r="D4320" s="37">
        <v>5</v>
      </c>
      <c r="E4320" s="420" t="s">
        <v>4608</v>
      </c>
      <c r="F4320" s="420" t="s">
        <v>4609</v>
      </c>
      <c r="G4320" s="904">
        <v>1</v>
      </c>
      <c r="H4320" s="32" t="s">
        <v>4120</v>
      </c>
      <c r="I4320" s="320"/>
      <c r="J4320" s="159">
        <v>0</v>
      </c>
      <c r="K4320" s="58">
        <v>0</v>
      </c>
      <c r="L4320" s="199">
        <f>J4320+K4320</f>
        <v>0</v>
      </c>
      <c r="M4320" s="200">
        <f t="shared" si="579"/>
        <v>0</v>
      </c>
      <c r="O4320" s="77" t="b">
        <f t="shared" si="575"/>
        <v>0</v>
      </c>
      <c r="P4320" s="77" t="b">
        <f t="shared" si="576"/>
        <v>0</v>
      </c>
      <c r="Q4320" s="77" t="b">
        <f t="shared" si="577"/>
        <v>0</v>
      </c>
      <c r="R4320" s="77">
        <f t="shared" si="578"/>
        <v>0</v>
      </c>
      <c r="T4320" s="77">
        <v>4309</v>
      </c>
    </row>
    <row r="4321" spans="1:20" outlineLevel="1">
      <c r="A4321" s="29"/>
      <c r="B4321" s="442" t="s">
        <v>268</v>
      </c>
      <c r="C4321" s="110">
        <v>542</v>
      </c>
      <c r="D4321" s="30">
        <v>6</v>
      </c>
      <c r="E4321" s="43" t="s">
        <v>4601</v>
      </c>
      <c r="F4321" s="43" t="s">
        <v>4610</v>
      </c>
      <c r="G4321" s="904">
        <v>1</v>
      </c>
      <c r="H4321" s="32" t="s">
        <v>4120</v>
      </c>
      <c r="I4321" s="320"/>
      <c r="J4321" s="159">
        <v>0</v>
      </c>
      <c r="K4321" s="58">
        <v>0</v>
      </c>
      <c r="L4321" s="199">
        <f>J4321+K4321</f>
        <v>0</v>
      </c>
      <c r="M4321" s="200">
        <f t="shared" si="579"/>
        <v>0</v>
      </c>
      <c r="O4321" s="77" t="b">
        <f t="shared" si="575"/>
        <v>0</v>
      </c>
      <c r="P4321" s="77" t="b">
        <f t="shared" si="576"/>
        <v>0</v>
      </c>
      <c r="Q4321" s="77" t="b">
        <f t="shared" si="577"/>
        <v>0</v>
      </c>
      <c r="R4321" s="77">
        <f t="shared" si="578"/>
        <v>0</v>
      </c>
      <c r="T4321" s="77">
        <v>4310</v>
      </c>
    </row>
    <row r="4322" spans="1:20" outlineLevel="1">
      <c r="A4322" s="29"/>
      <c r="B4322" s="442" t="s">
        <v>268</v>
      </c>
      <c r="C4322" s="110">
        <v>543</v>
      </c>
      <c r="D4322" s="37">
        <v>7</v>
      </c>
      <c r="E4322" s="43" t="s">
        <v>4602</v>
      </c>
      <c r="F4322" s="43" t="s">
        <v>4599</v>
      </c>
      <c r="G4322" s="904">
        <v>1</v>
      </c>
      <c r="H4322" s="32" t="s">
        <v>4120</v>
      </c>
      <c r="I4322" s="320"/>
      <c r="J4322" s="159">
        <v>0</v>
      </c>
      <c r="K4322" s="58">
        <v>0</v>
      </c>
      <c r="L4322" s="199">
        <f>J4322+K4322</f>
        <v>0</v>
      </c>
      <c r="M4322" s="200">
        <f t="shared" si="579"/>
        <v>0</v>
      </c>
      <c r="O4322" s="77" t="b">
        <f t="shared" si="575"/>
        <v>0</v>
      </c>
      <c r="P4322" s="77" t="b">
        <f t="shared" si="576"/>
        <v>0</v>
      </c>
      <c r="Q4322" s="77" t="b">
        <f t="shared" si="577"/>
        <v>0</v>
      </c>
      <c r="R4322" s="77">
        <f t="shared" si="578"/>
        <v>0</v>
      </c>
      <c r="T4322" s="77">
        <v>4311</v>
      </c>
    </row>
    <row r="4323" spans="1:20" outlineLevel="1">
      <c r="A4323" s="29"/>
      <c r="B4323" s="442" t="s">
        <v>268</v>
      </c>
      <c r="C4323" s="110">
        <v>541</v>
      </c>
      <c r="D4323" s="30">
        <v>8</v>
      </c>
      <c r="E4323" s="43" t="s">
        <v>4603</v>
      </c>
      <c r="F4323" s="42" t="s">
        <v>4600</v>
      </c>
      <c r="G4323" s="904">
        <v>1</v>
      </c>
      <c r="H4323" s="178" t="s">
        <v>4120</v>
      </c>
      <c r="I4323" s="320"/>
      <c r="J4323" s="159">
        <v>0</v>
      </c>
      <c r="K4323" s="58">
        <v>0</v>
      </c>
      <c r="L4323" s="199">
        <f>J4323+K4323</f>
        <v>0</v>
      </c>
      <c r="M4323" s="200">
        <f t="shared" si="579"/>
        <v>0</v>
      </c>
      <c r="O4323" s="77" t="b">
        <f t="shared" si="575"/>
        <v>0</v>
      </c>
      <c r="P4323" s="77" t="b">
        <f t="shared" si="576"/>
        <v>0</v>
      </c>
      <c r="Q4323" s="77" t="b">
        <f t="shared" si="577"/>
        <v>0</v>
      </c>
      <c r="R4323" s="77">
        <f t="shared" si="578"/>
        <v>0</v>
      </c>
      <c r="T4323" s="77">
        <v>4312</v>
      </c>
    </row>
    <row r="4324" spans="1:20" outlineLevel="1">
      <c r="A4324" s="29"/>
      <c r="B4324" s="442" t="s">
        <v>268</v>
      </c>
      <c r="C4324" s="426"/>
      <c r="D4324" s="37"/>
      <c r="E4324" s="412" t="s">
        <v>4593</v>
      </c>
      <c r="F4324" s="412" t="s">
        <v>4594</v>
      </c>
      <c r="G4324" s="906"/>
      <c r="H4324" s="171"/>
      <c r="I4324" s="413"/>
      <c r="J4324" s="414"/>
      <c r="K4324" s="415"/>
      <c r="L4324" s="416"/>
      <c r="M4324" s="417"/>
      <c r="O4324" s="77" t="b">
        <f t="shared" si="575"/>
        <v>1</v>
      </c>
      <c r="P4324" s="77" t="b">
        <f t="shared" si="576"/>
        <v>1</v>
      </c>
      <c r="Q4324" s="77" t="b">
        <f t="shared" si="577"/>
        <v>1</v>
      </c>
      <c r="R4324" s="77">
        <f t="shared" si="578"/>
        <v>0</v>
      </c>
      <c r="T4324" s="77">
        <v>4313</v>
      </c>
    </row>
    <row r="4325" spans="1:20" ht="168.75" outlineLevel="1">
      <c r="A4325" s="29"/>
      <c r="B4325" s="442" t="s">
        <v>268</v>
      </c>
      <c r="C4325" s="141" t="s">
        <v>4592</v>
      </c>
      <c r="D4325" s="30">
        <v>10</v>
      </c>
      <c r="E4325" s="179" t="s">
        <v>4150</v>
      </c>
      <c r="F4325" s="179" t="s">
        <v>4151</v>
      </c>
      <c r="G4325" s="947">
        <v>475</v>
      </c>
      <c r="H4325" s="178" t="s">
        <v>725</v>
      </c>
      <c r="I4325" s="418"/>
      <c r="J4325" s="159">
        <v>0</v>
      </c>
      <c r="K4325" s="58">
        <v>0</v>
      </c>
      <c r="L4325" s="199">
        <f t="shared" ref="L4325:L4338" si="580">J4325+K4325</f>
        <v>0</v>
      </c>
      <c r="M4325" s="200">
        <f t="shared" ref="M4325:M4338" si="581">L4325*(G4325+I4325)</f>
        <v>0</v>
      </c>
      <c r="O4325" s="77" t="b">
        <f t="shared" si="575"/>
        <v>0</v>
      </c>
      <c r="P4325" s="77" t="b">
        <f t="shared" si="576"/>
        <v>0</v>
      </c>
      <c r="Q4325" s="77" t="b">
        <f t="shared" si="577"/>
        <v>0</v>
      </c>
      <c r="R4325" s="77">
        <f t="shared" si="578"/>
        <v>0</v>
      </c>
      <c r="T4325" s="77">
        <v>4314</v>
      </c>
    </row>
    <row r="4326" spans="1:20" ht="22.5" outlineLevel="1">
      <c r="A4326" s="29"/>
      <c r="B4326" s="442" t="s">
        <v>268</v>
      </c>
      <c r="C4326" s="141" t="s">
        <v>4595</v>
      </c>
      <c r="D4326" s="37">
        <v>11</v>
      </c>
      <c r="E4326" s="179" t="s">
        <v>4152</v>
      </c>
      <c r="F4326" s="179" t="s">
        <v>4153</v>
      </c>
      <c r="G4326" s="947">
        <v>2070</v>
      </c>
      <c r="H4326" s="178" t="s">
        <v>725</v>
      </c>
      <c r="I4326" s="418"/>
      <c r="J4326" s="159">
        <v>0</v>
      </c>
      <c r="K4326" s="58">
        <v>0</v>
      </c>
      <c r="L4326" s="199">
        <f t="shared" si="580"/>
        <v>0</v>
      </c>
      <c r="M4326" s="200">
        <f t="shared" si="581"/>
        <v>0</v>
      </c>
      <c r="O4326" s="77" t="b">
        <f t="shared" si="575"/>
        <v>0</v>
      </c>
      <c r="P4326" s="77" t="b">
        <f t="shared" si="576"/>
        <v>0</v>
      </c>
      <c r="Q4326" s="77" t="b">
        <f t="shared" si="577"/>
        <v>0</v>
      </c>
      <c r="R4326" s="77">
        <f t="shared" si="578"/>
        <v>0</v>
      </c>
      <c r="T4326" s="77">
        <v>4315</v>
      </c>
    </row>
    <row r="4327" spans="1:20" ht="22.5" outlineLevel="1">
      <c r="A4327" s="29"/>
      <c r="B4327" s="442" t="s">
        <v>268</v>
      </c>
      <c r="C4327" s="141" t="s">
        <v>4595</v>
      </c>
      <c r="D4327" s="30">
        <v>12</v>
      </c>
      <c r="E4327" s="179" t="s">
        <v>4118</v>
      </c>
      <c r="F4327" s="179" t="s">
        <v>4119</v>
      </c>
      <c r="G4327" s="947">
        <v>1</v>
      </c>
      <c r="H4327" s="180" t="s">
        <v>4120</v>
      </c>
      <c r="I4327" s="418"/>
      <c r="J4327" s="159">
        <v>0</v>
      </c>
      <c r="K4327" s="58">
        <v>0</v>
      </c>
      <c r="L4327" s="199">
        <f t="shared" si="580"/>
        <v>0</v>
      </c>
      <c r="M4327" s="200">
        <f t="shared" si="581"/>
        <v>0</v>
      </c>
      <c r="O4327" s="77" t="b">
        <f t="shared" si="575"/>
        <v>0</v>
      </c>
      <c r="P4327" s="77" t="b">
        <f t="shared" si="576"/>
        <v>0</v>
      </c>
      <c r="Q4327" s="77" t="b">
        <f t="shared" si="577"/>
        <v>0</v>
      </c>
      <c r="R4327" s="77">
        <f t="shared" si="578"/>
        <v>0</v>
      </c>
      <c r="T4327" s="77">
        <v>4316</v>
      </c>
    </row>
    <row r="4328" spans="1:20" ht="112.5" outlineLevel="1">
      <c r="A4328" s="29"/>
      <c r="B4328" s="442" t="s">
        <v>268</v>
      </c>
      <c r="C4328" s="141" t="s">
        <v>4595</v>
      </c>
      <c r="D4328" s="37">
        <v>13</v>
      </c>
      <c r="E4328" s="713" t="s">
        <v>4596</v>
      </c>
      <c r="F4328" s="713" t="s">
        <v>4597</v>
      </c>
      <c r="G4328" s="947">
        <v>1</v>
      </c>
      <c r="H4328" s="180" t="s">
        <v>4120</v>
      </c>
      <c r="I4328" s="418"/>
      <c r="J4328" s="159">
        <v>0</v>
      </c>
      <c r="K4328" s="58">
        <v>0</v>
      </c>
      <c r="L4328" s="199">
        <f t="shared" si="580"/>
        <v>0</v>
      </c>
      <c r="M4328" s="200">
        <f t="shared" si="581"/>
        <v>0</v>
      </c>
      <c r="O4328" s="77" t="b">
        <f t="shared" si="575"/>
        <v>0</v>
      </c>
      <c r="P4328" s="77" t="b">
        <f t="shared" si="576"/>
        <v>0</v>
      </c>
      <c r="Q4328" s="77" t="b">
        <f t="shared" si="577"/>
        <v>0</v>
      </c>
      <c r="R4328" s="77">
        <f t="shared" si="578"/>
        <v>0</v>
      </c>
      <c r="T4328" s="77">
        <v>4317</v>
      </c>
    </row>
    <row r="4329" spans="1:20" ht="22.5" outlineLevel="1">
      <c r="A4329" s="29"/>
      <c r="B4329" s="442" t="s">
        <v>268</v>
      </c>
      <c r="C4329" s="141" t="s">
        <v>4595</v>
      </c>
      <c r="D4329" s="30">
        <v>14</v>
      </c>
      <c r="E4329" s="179" t="s">
        <v>4177</v>
      </c>
      <c r="F4329" s="179" t="s">
        <v>4178</v>
      </c>
      <c r="G4329" s="947">
        <v>49</v>
      </c>
      <c r="H4329" s="180" t="s">
        <v>4120</v>
      </c>
      <c r="I4329" s="418"/>
      <c r="J4329" s="159">
        <v>0</v>
      </c>
      <c r="K4329" s="58">
        <v>0</v>
      </c>
      <c r="L4329" s="199">
        <f t="shared" si="580"/>
        <v>0</v>
      </c>
      <c r="M4329" s="200">
        <f t="shared" si="581"/>
        <v>0</v>
      </c>
      <c r="O4329" s="77" t="b">
        <f t="shared" si="575"/>
        <v>0</v>
      </c>
      <c r="P4329" s="77" t="b">
        <f t="shared" si="576"/>
        <v>0</v>
      </c>
      <c r="Q4329" s="77" t="b">
        <f t="shared" si="577"/>
        <v>0</v>
      </c>
      <c r="R4329" s="77">
        <f t="shared" si="578"/>
        <v>0</v>
      </c>
      <c r="T4329" s="77">
        <v>4318</v>
      </c>
    </row>
    <row r="4330" spans="1:20" ht="22.5" outlineLevel="1">
      <c r="A4330" s="29"/>
      <c r="B4330" s="442" t="s">
        <v>268</v>
      </c>
      <c r="C4330" s="141" t="s">
        <v>4595</v>
      </c>
      <c r="D4330" s="37">
        <v>15</v>
      </c>
      <c r="E4330" s="179" t="s">
        <v>4140</v>
      </c>
      <c r="F4330" s="179" t="s">
        <v>4141</v>
      </c>
      <c r="G4330" s="947">
        <v>1</v>
      </c>
      <c r="H4330" s="180" t="s">
        <v>4120</v>
      </c>
      <c r="I4330" s="418"/>
      <c r="J4330" s="159">
        <v>0</v>
      </c>
      <c r="K4330" s="58">
        <v>0</v>
      </c>
      <c r="L4330" s="199">
        <f t="shared" si="580"/>
        <v>0</v>
      </c>
      <c r="M4330" s="200">
        <f t="shared" si="581"/>
        <v>0</v>
      </c>
      <c r="O4330" s="77" t="b">
        <f t="shared" si="575"/>
        <v>0</v>
      </c>
      <c r="P4330" s="77" t="b">
        <f t="shared" si="576"/>
        <v>0</v>
      </c>
      <c r="Q4330" s="77" t="b">
        <f t="shared" si="577"/>
        <v>0</v>
      </c>
      <c r="R4330" s="77">
        <f t="shared" si="578"/>
        <v>0</v>
      </c>
      <c r="T4330" s="77">
        <v>4319</v>
      </c>
    </row>
    <row r="4331" spans="1:20" outlineLevel="1">
      <c r="A4331" s="29"/>
      <c r="B4331" s="442" t="s">
        <v>268</v>
      </c>
      <c r="C4331" s="141" t="s">
        <v>4595</v>
      </c>
      <c r="D4331" s="30">
        <v>16</v>
      </c>
      <c r="E4331" s="179" t="s">
        <v>4194</v>
      </c>
      <c r="F4331" s="179" t="s">
        <v>4195</v>
      </c>
      <c r="G4331" s="947">
        <v>2545</v>
      </c>
      <c r="H4331" s="178" t="s">
        <v>725</v>
      </c>
      <c r="I4331" s="418"/>
      <c r="J4331" s="159">
        <v>0</v>
      </c>
      <c r="K4331" s="58">
        <v>0</v>
      </c>
      <c r="L4331" s="199">
        <f t="shared" si="580"/>
        <v>0</v>
      </c>
      <c r="M4331" s="200">
        <f t="shared" si="581"/>
        <v>0</v>
      </c>
      <c r="O4331" s="77" t="b">
        <f t="shared" si="575"/>
        <v>0</v>
      </c>
      <c r="P4331" s="77" t="b">
        <f t="shared" si="576"/>
        <v>0</v>
      </c>
      <c r="Q4331" s="77" t="b">
        <f t="shared" si="577"/>
        <v>0</v>
      </c>
      <c r="R4331" s="77">
        <f t="shared" si="578"/>
        <v>0</v>
      </c>
      <c r="T4331" s="77">
        <v>4320</v>
      </c>
    </row>
    <row r="4332" spans="1:20" ht="22.5" outlineLevel="1">
      <c r="A4332" s="29"/>
      <c r="B4332" s="442" t="s">
        <v>268</v>
      </c>
      <c r="C4332" s="141" t="s">
        <v>4595</v>
      </c>
      <c r="D4332" s="37">
        <v>17</v>
      </c>
      <c r="E4332" s="179" t="s">
        <v>4196</v>
      </c>
      <c r="F4332" s="179" t="s">
        <v>4197</v>
      </c>
      <c r="G4332" s="947">
        <v>1</v>
      </c>
      <c r="H4332" s="180" t="s">
        <v>4120</v>
      </c>
      <c r="I4332" s="418"/>
      <c r="J4332" s="159">
        <v>0</v>
      </c>
      <c r="K4332" s="58">
        <v>0</v>
      </c>
      <c r="L4332" s="199">
        <f t="shared" si="580"/>
        <v>0</v>
      </c>
      <c r="M4332" s="200">
        <f t="shared" si="581"/>
        <v>0</v>
      </c>
      <c r="O4332" s="77" t="b">
        <f t="shared" si="575"/>
        <v>0</v>
      </c>
      <c r="P4332" s="77" t="b">
        <f t="shared" si="576"/>
        <v>0</v>
      </c>
      <c r="Q4332" s="77" t="b">
        <f t="shared" si="577"/>
        <v>0</v>
      </c>
      <c r="R4332" s="77">
        <f t="shared" si="578"/>
        <v>0</v>
      </c>
      <c r="T4332" s="77">
        <v>4321</v>
      </c>
    </row>
    <row r="4333" spans="1:20" outlineLevel="1">
      <c r="A4333" s="29"/>
      <c r="B4333" s="442" t="s">
        <v>268</v>
      </c>
      <c r="C4333" s="141" t="s">
        <v>4595</v>
      </c>
      <c r="D4333" s="30">
        <v>18</v>
      </c>
      <c r="E4333" s="179" t="s">
        <v>4144</v>
      </c>
      <c r="F4333" s="179" t="s">
        <v>4145</v>
      </c>
      <c r="G4333" s="947">
        <v>1</v>
      </c>
      <c r="H4333" s="180" t="s">
        <v>4120</v>
      </c>
      <c r="I4333" s="418"/>
      <c r="J4333" s="159">
        <v>0</v>
      </c>
      <c r="K4333" s="58">
        <v>0</v>
      </c>
      <c r="L4333" s="199">
        <f t="shared" si="580"/>
        <v>0</v>
      </c>
      <c r="M4333" s="200">
        <f t="shared" si="581"/>
        <v>0</v>
      </c>
      <c r="O4333" s="77" t="b">
        <f t="shared" si="575"/>
        <v>0</v>
      </c>
      <c r="P4333" s="77" t="b">
        <f t="shared" si="576"/>
        <v>0</v>
      </c>
      <c r="Q4333" s="77" t="b">
        <f t="shared" si="577"/>
        <v>0</v>
      </c>
      <c r="R4333" s="77">
        <f t="shared" si="578"/>
        <v>0</v>
      </c>
      <c r="T4333" s="77">
        <v>4322</v>
      </c>
    </row>
    <row r="4334" spans="1:20" ht="56.25" outlineLevel="1">
      <c r="A4334" s="29"/>
      <c r="B4334" s="442" t="s">
        <v>268</v>
      </c>
      <c r="C4334" s="141" t="s">
        <v>4595</v>
      </c>
      <c r="D4334" s="37">
        <v>19</v>
      </c>
      <c r="E4334" s="179" t="s">
        <v>4146</v>
      </c>
      <c r="F4334" s="179" t="s">
        <v>4147</v>
      </c>
      <c r="G4334" s="947">
        <v>1</v>
      </c>
      <c r="H4334" s="180" t="s">
        <v>4120</v>
      </c>
      <c r="I4334" s="418"/>
      <c r="J4334" s="159">
        <v>0</v>
      </c>
      <c r="K4334" s="58">
        <v>0</v>
      </c>
      <c r="L4334" s="199">
        <f t="shared" si="580"/>
        <v>0</v>
      </c>
      <c r="M4334" s="200">
        <f t="shared" si="581"/>
        <v>0</v>
      </c>
      <c r="O4334" s="77" t="b">
        <f t="shared" si="575"/>
        <v>0</v>
      </c>
      <c r="P4334" s="77" t="b">
        <f t="shared" si="576"/>
        <v>0</v>
      </c>
      <c r="Q4334" s="77" t="b">
        <f t="shared" si="577"/>
        <v>0</v>
      </c>
      <c r="R4334" s="77">
        <f t="shared" si="578"/>
        <v>0</v>
      </c>
      <c r="T4334" s="77">
        <v>4323</v>
      </c>
    </row>
    <row r="4335" spans="1:20" ht="22.5" outlineLevel="1">
      <c r="A4335" s="29"/>
      <c r="B4335" s="442" t="s">
        <v>268</v>
      </c>
      <c r="C4335" s="141" t="s">
        <v>4595</v>
      </c>
      <c r="D4335" s="30">
        <v>20</v>
      </c>
      <c r="E4335" s="179" t="s">
        <v>4148</v>
      </c>
      <c r="F4335" s="179" t="s">
        <v>4149</v>
      </c>
      <c r="G4335" s="947">
        <v>1</v>
      </c>
      <c r="H4335" s="180" t="s">
        <v>4120</v>
      </c>
      <c r="I4335" s="418"/>
      <c r="J4335" s="159">
        <v>0</v>
      </c>
      <c r="K4335" s="58">
        <v>0</v>
      </c>
      <c r="L4335" s="199">
        <f t="shared" si="580"/>
        <v>0</v>
      </c>
      <c r="M4335" s="200">
        <f t="shared" si="581"/>
        <v>0</v>
      </c>
      <c r="O4335" s="77" t="b">
        <f t="shared" si="575"/>
        <v>0</v>
      </c>
      <c r="P4335" s="77" t="b">
        <f t="shared" si="576"/>
        <v>0</v>
      </c>
      <c r="Q4335" s="77" t="b">
        <f t="shared" si="577"/>
        <v>0</v>
      </c>
      <c r="R4335" s="77">
        <f t="shared" si="578"/>
        <v>0</v>
      </c>
      <c r="T4335" s="77">
        <v>4324</v>
      </c>
    </row>
    <row r="4336" spans="1:20" ht="33.75" outlineLevel="1">
      <c r="A4336" s="29" t="s">
        <v>5251</v>
      </c>
      <c r="B4336" s="442" t="s">
        <v>268</v>
      </c>
      <c r="C4336" s="141">
        <v>542</v>
      </c>
      <c r="D4336" s="37">
        <v>21</v>
      </c>
      <c r="E4336" s="381" t="s">
        <v>5453</v>
      </c>
      <c r="F4336" s="381" t="s">
        <v>5331</v>
      </c>
      <c r="G4336" s="947">
        <v>1</v>
      </c>
      <c r="H4336" s="180" t="s">
        <v>4120</v>
      </c>
      <c r="I4336" s="418"/>
      <c r="J4336" s="159">
        <v>0</v>
      </c>
      <c r="K4336" s="159">
        <v>0</v>
      </c>
      <c r="L4336" s="232">
        <f t="shared" si="580"/>
        <v>0</v>
      </c>
      <c r="M4336" s="200">
        <f t="shared" si="581"/>
        <v>0</v>
      </c>
      <c r="O4336" s="77" t="b">
        <f t="shared" si="575"/>
        <v>0</v>
      </c>
      <c r="P4336" s="77" t="b">
        <f t="shared" si="576"/>
        <v>0</v>
      </c>
      <c r="Q4336" s="77" t="b">
        <f t="shared" si="577"/>
        <v>0</v>
      </c>
      <c r="R4336" s="77">
        <f t="shared" si="578"/>
        <v>0</v>
      </c>
      <c r="T4336" s="77">
        <v>4325</v>
      </c>
    </row>
    <row r="4337" spans="1:20" s="590" customFormat="1" ht="67.5" outlineLevel="1">
      <c r="A4337" s="29" t="s">
        <v>5251</v>
      </c>
      <c r="B4337" s="442" t="s">
        <v>268</v>
      </c>
      <c r="C4337" s="141">
        <v>542</v>
      </c>
      <c r="D4337" s="889">
        <v>22</v>
      </c>
      <c r="E4337" s="890" t="s">
        <v>5732</v>
      </c>
      <c r="F4337" s="890" t="s">
        <v>5733</v>
      </c>
      <c r="G4337" s="964">
        <v>1</v>
      </c>
      <c r="H4337" s="180" t="s">
        <v>4120</v>
      </c>
      <c r="I4337" s="418"/>
      <c r="J4337" s="891">
        <v>0</v>
      </c>
      <c r="K4337" s="891">
        <v>0</v>
      </c>
      <c r="L4337" s="892">
        <f t="shared" si="580"/>
        <v>0</v>
      </c>
      <c r="M4337" s="893">
        <f t="shared" si="581"/>
        <v>0</v>
      </c>
    </row>
    <row r="4338" spans="1:20" s="590" customFormat="1" ht="23.25" outlineLevel="1" thickBot="1">
      <c r="A4338" s="457" t="s">
        <v>5251</v>
      </c>
      <c r="B4338" s="738" t="s">
        <v>268</v>
      </c>
      <c r="C4338" s="739">
        <v>542</v>
      </c>
      <c r="D4338" s="894">
        <v>23</v>
      </c>
      <c r="E4338" s="895" t="s">
        <v>5734</v>
      </c>
      <c r="F4338" s="895" t="s">
        <v>5735</v>
      </c>
      <c r="G4338" s="965">
        <v>1</v>
      </c>
      <c r="H4338" s="741" t="s">
        <v>5736</v>
      </c>
      <c r="I4338" s="419"/>
      <c r="J4338" s="896">
        <v>0</v>
      </c>
      <c r="K4338" s="896">
        <v>0</v>
      </c>
      <c r="L4338" s="897">
        <f t="shared" si="580"/>
        <v>0</v>
      </c>
      <c r="M4338" s="898">
        <f t="shared" si="581"/>
        <v>0</v>
      </c>
    </row>
    <row r="4339" spans="1:20" ht="13.5" outlineLevel="1" thickBot="1">
      <c r="A4339" s="29"/>
      <c r="B4339" s="738"/>
      <c r="C4339" s="739"/>
      <c r="D4339" s="460"/>
      <c r="E4339" s="740"/>
      <c r="F4339" s="740"/>
      <c r="G4339" s="966"/>
      <c r="H4339" s="741"/>
      <c r="I4339" s="419"/>
      <c r="J4339" s="541"/>
      <c r="K4339" s="541"/>
      <c r="L4339" s="542"/>
      <c r="M4339" s="524"/>
    </row>
    <row r="4340" spans="1:20" ht="13.5" outlineLevel="1" thickBot="1">
      <c r="A4340" s="40"/>
      <c r="B4340" s="433">
        <v>500</v>
      </c>
      <c r="C4340" s="445">
        <v>542</v>
      </c>
      <c r="D4340" s="434"/>
      <c r="E4340" s="6" t="s">
        <v>4611</v>
      </c>
      <c r="F4340" s="6" t="s">
        <v>4612</v>
      </c>
      <c r="G4340" s="915"/>
      <c r="H4340" s="294"/>
      <c r="I4340" s="323"/>
      <c r="J4340" s="95"/>
      <c r="K4340" s="95"/>
      <c r="L4340" s="213"/>
      <c r="M4340" s="226">
        <f>SUM(M4316:M4338)</f>
        <v>0</v>
      </c>
      <c r="O4340" s="77" t="b">
        <f t="shared" si="575"/>
        <v>1</v>
      </c>
      <c r="P4340" s="77" t="b">
        <f t="shared" si="576"/>
        <v>1</v>
      </c>
      <c r="Q4340" s="77" t="b">
        <f t="shared" si="577"/>
        <v>0</v>
      </c>
      <c r="R4340" s="77" t="str">
        <f t="shared" si="578"/>
        <v>!!!</v>
      </c>
      <c r="T4340" s="77">
        <v>4326</v>
      </c>
    </row>
    <row r="4341" spans="1:20" ht="18.75" outlineLevel="1" collapsed="1" thickBot="1">
      <c r="A4341" s="373"/>
      <c r="B4341" s="574" t="s">
        <v>5054</v>
      </c>
      <c r="C4341" s="554"/>
      <c r="D4341" s="431"/>
      <c r="E4341" s="21" t="s">
        <v>5052</v>
      </c>
      <c r="F4341" s="742" t="s">
        <v>5053</v>
      </c>
      <c r="G4341" s="900"/>
      <c r="H4341" s="292"/>
      <c r="I4341" s="311"/>
      <c r="J4341" s="95"/>
      <c r="K4341" s="23"/>
      <c r="L4341" s="194"/>
      <c r="M4341" s="191">
        <f>SUMIF(D4343:D4883,"&gt;0",M4343:M4883)</f>
        <v>0</v>
      </c>
      <c r="O4341" s="77" t="b">
        <f t="shared" si="575"/>
        <v>1</v>
      </c>
      <c r="P4341" s="77" t="b">
        <f t="shared" si="576"/>
        <v>1</v>
      </c>
      <c r="Q4341" s="77" t="b">
        <f t="shared" si="577"/>
        <v>0</v>
      </c>
      <c r="R4341" s="77" t="str">
        <f t="shared" si="578"/>
        <v>!!!</v>
      </c>
      <c r="T4341" s="77">
        <v>4327</v>
      </c>
    </row>
    <row r="4342" spans="1:20" ht="16.5" outlineLevel="1" thickBot="1">
      <c r="A4342" s="24"/>
      <c r="B4342" s="440"/>
      <c r="C4342" s="441"/>
      <c r="D4342" s="555"/>
      <c r="E4342" s="25" t="s">
        <v>48</v>
      </c>
      <c r="F4342" s="26" t="s">
        <v>47</v>
      </c>
      <c r="G4342" s="901"/>
      <c r="H4342" s="130"/>
      <c r="I4342" s="312"/>
      <c r="J4342" s="131"/>
      <c r="K4342" s="27"/>
      <c r="L4342" s="195"/>
      <c r="M4342" s="204"/>
      <c r="O4342" s="77" t="b">
        <f t="shared" si="575"/>
        <v>1</v>
      </c>
      <c r="P4342" s="77" t="b">
        <f t="shared" si="576"/>
        <v>1</v>
      </c>
      <c r="Q4342" s="77" t="b">
        <f t="shared" si="577"/>
        <v>1</v>
      </c>
      <c r="R4342" s="77">
        <f t="shared" si="578"/>
        <v>0</v>
      </c>
      <c r="T4342" s="77">
        <v>4328</v>
      </c>
    </row>
    <row r="4343" spans="1:20" ht="15.75" outlineLevel="1" thickBot="1">
      <c r="A4343" s="576"/>
      <c r="B4343" s="574" t="s">
        <v>5054</v>
      </c>
      <c r="C4343" s="554">
        <v>300</v>
      </c>
      <c r="D4343" s="556"/>
      <c r="E4343" s="1"/>
      <c r="F4343" s="1"/>
      <c r="G4343" s="902"/>
      <c r="H4343" s="293"/>
      <c r="I4343" s="313"/>
      <c r="J4343" s="298"/>
      <c r="K4343" s="2"/>
      <c r="L4343" s="205"/>
      <c r="M4343" s="206"/>
      <c r="O4343" s="77" t="b">
        <f t="shared" si="575"/>
        <v>1</v>
      </c>
      <c r="P4343" s="77" t="b">
        <f t="shared" si="576"/>
        <v>1</v>
      </c>
      <c r="Q4343" s="77" t="b">
        <f t="shared" si="577"/>
        <v>1</v>
      </c>
      <c r="R4343" s="77">
        <f t="shared" si="578"/>
        <v>0</v>
      </c>
      <c r="T4343" s="77">
        <v>4329</v>
      </c>
    </row>
    <row r="4344" spans="1:20" outlineLevel="1">
      <c r="A4344" s="29"/>
      <c r="B4344" s="442" t="s">
        <v>5054</v>
      </c>
      <c r="C4344" s="110"/>
      <c r="D4344" s="30">
        <v>1</v>
      </c>
      <c r="E4344" s="190"/>
      <c r="F4344" s="190"/>
      <c r="G4344" s="904"/>
      <c r="H4344" s="32"/>
      <c r="I4344" s="320"/>
      <c r="J4344" s="159">
        <v>0</v>
      </c>
      <c r="K4344" s="58">
        <v>0</v>
      </c>
      <c r="L4344" s="199">
        <f t="shared" ref="L4344:L4353" si="582">J4344+K4344</f>
        <v>0</v>
      </c>
      <c r="M4344" s="200">
        <f t="shared" ref="M4344:M4353" si="583">L4344*(G4344+I4344)</f>
        <v>0</v>
      </c>
      <c r="O4344" s="77" t="b">
        <f t="shared" si="575"/>
        <v>0</v>
      </c>
      <c r="P4344" s="77" t="b">
        <f t="shared" si="576"/>
        <v>1</v>
      </c>
      <c r="Q4344" s="77" t="b">
        <f t="shared" si="577"/>
        <v>0</v>
      </c>
      <c r="R4344" s="77" t="str">
        <f t="shared" si="578"/>
        <v>!!!</v>
      </c>
      <c r="T4344" s="77">
        <v>4330</v>
      </c>
    </row>
    <row r="4345" spans="1:20" outlineLevel="1">
      <c r="A4345" s="29"/>
      <c r="B4345" s="442" t="s">
        <v>5054</v>
      </c>
      <c r="C4345" s="110"/>
      <c r="D4345" s="30">
        <v>2</v>
      </c>
      <c r="G4345" s="904"/>
      <c r="H4345" s="32"/>
      <c r="I4345" s="315"/>
      <c r="J4345" s="159">
        <v>0</v>
      </c>
      <c r="K4345" s="58">
        <v>0</v>
      </c>
      <c r="L4345" s="199">
        <f t="shared" si="582"/>
        <v>0</v>
      </c>
      <c r="M4345" s="200">
        <f t="shared" si="583"/>
        <v>0</v>
      </c>
      <c r="O4345" s="77" t="b">
        <f t="shared" si="575"/>
        <v>0</v>
      </c>
      <c r="P4345" s="77" t="b">
        <f t="shared" si="576"/>
        <v>1</v>
      </c>
      <c r="Q4345" s="77" t="b">
        <f t="shared" si="577"/>
        <v>0</v>
      </c>
      <c r="R4345" s="77" t="str">
        <f t="shared" si="578"/>
        <v>!!!</v>
      </c>
      <c r="T4345" s="77">
        <v>4331</v>
      </c>
    </row>
    <row r="4346" spans="1:20" outlineLevel="1">
      <c r="A4346" s="29"/>
      <c r="B4346" s="442" t="s">
        <v>5054</v>
      </c>
      <c r="C4346" s="110"/>
      <c r="D4346" s="30">
        <v>3</v>
      </c>
      <c r="E4346" s="31"/>
      <c r="F4346" s="31"/>
      <c r="G4346" s="904"/>
      <c r="H4346" s="32"/>
      <c r="I4346" s="315"/>
      <c r="J4346" s="159">
        <v>0</v>
      </c>
      <c r="K4346" s="58">
        <v>0</v>
      </c>
      <c r="L4346" s="199">
        <f t="shared" si="582"/>
        <v>0</v>
      </c>
      <c r="M4346" s="200">
        <f t="shared" si="583"/>
        <v>0</v>
      </c>
      <c r="O4346" s="77" t="b">
        <f t="shared" si="575"/>
        <v>0</v>
      </c>
      <c r="P4346" s="77" t="b">
        <f t="shared" si="576"/>
        <v>1</v>
      </c>
      <c r="Q4346" s="77" t="b">
        <f t="shared" si="577"/>
        <v>0</v>
      </c>
      <c r="R4346" s="77" t="str">
        <f t="shared" si="578"/>
        <v>!!!</v>
      </c>
      <c r="T4346" s="77">
        <v>4332</v>
      </c>
    </row>
    <row r="4347" spans="1:20" outlineLevel="1">
      <c r="A4347" s="29"/>
      <c r="B4347" s="442" t="s">
        <v>5054</v>
      </c>
      <c r="C4347" s="110"/>
      <c r="D4347" s="30">
        <v>4</v>
      </c>
      <c r="E4347" s="31"/>
      <c r="F4347" s="31"/>
      <c r="G4347" s="904"/>
      <c r="H4347" s="32"/>
      <c r="I4347" s="315"/>
      <c r="J4347" s="159">
        <v>0</v>
      </c>
      <c r="K4347" s="58">
        <v>0</v>
      </c>
      <c r="L4347" s="199">
        <f t="shared" si="582"/>
        <v>0</v>
      </c>
      <c r="M4347" s="200">
        <f t="shared" si="583"/>
        <v>0</v>
      </c>
      <c r="O4347" s="77" t="b">
        <f t="shared" si="575"/>
        <v>0</v>
      </c>
      <c r="P4347" s="77" t="b">
        <f t="shared" si="576"/>
        <v>1</v>
      </c>
      <c r="Q4347" s="77" t="b">
        <f t="shared" si="577"/>
        <v>0</v>
      </c>
      <c r="R4347" s="77" t="str">
        <f t="shared" si="578"/>
        <v>!!!</v>
      </c>
      <c r="T4347" s="77">
        <v>4333</v>
      </c>
    </row>
    <row r="4348" spans="1:20" outlineLevel="1">
      <c r="A4348" s="29"/>
      <c r="B4348" s="442" t="s">
        <v>5054</v>
      </c>
      <c r="C4348" s="110"/>
      <c r="D4348" s="30">
        <v>5</v>
      </c>
      <c r="F4348" s="31"/>
      <c r="G4348" s="904"/>
      <c r="H4348" s="32"/>
      <c r="I4348" s="315"/>
      <c r="J4348" s="159">
        <v>0</v>
      </c>
      <c r="K4348" s="58">
        <v>0</v>
      </c>
      <c r="L4348" s="199">
        <f t="shared" si="582"/>
        <v>0</v>
      </c>
      <c r="M4348" s="200">
        <f t="shared" si="583"/>
        <v>0</v>
      </c>
      <c r="O4348" s="77" t="b">
        <f t="shared" si="575"/>
        <v>0</v>
      </c>
      <c r="P4348" s="77" t="b">
        <f t="shared" si="576"/>
        <v>1</v>
      </c>
      <c r="Q4348" s="77" t="b">
        <f t="shared" si="577"/>
        <v>0</v>
      </c>
      <c r="R4348" s="77" t="str">
        <f t="shared" si="578"/>
        <v>!!!</v>
      </c>
      <c r="T4348" s="77">
        <v>4334</v>
      </c>
    </row>
    <row r="4349" spans="1:20" outlineLevel="1">
      <c r="A4349" s="29"/>
      <c r="B4349" s="442" t="s">
        <v>5054</v>
      </c>
      <c r="C4349" s="110"/>
      <c r="D4349" s="30">
        <v>6</v>
      </c>
      <c r="F4349" s="31"/>
      <c r="G4349" s="904"/>
      <c r="H4349" s="32"/>
      <c r="I4349" s="315"/>
      <c r="J4349" s="159">
        <v>0</v>
      </c>
      <c r="K4349" s="58">
        <v>0</v>
      </c>
      <c r="L4349" s="199">
        <f t="shared" si="582"/>
        <v>0</v>
      </c>
      <c r="M4349" s="200">
        <f t="shared" si="583"/>
        <v>0</v>
      </c>
      <c r="O4349" s="77" t="b">
        <f t="shared" si="575"/>
        <v>0</v>
      </c>
      <c r="P4349" s="77" t="b">
        <f t="shared" si="576"/>
        <v>1</v>
      </c>
      <c r="Q4349" s="77" t="b">
        <f t="shared" si="577"/>
        <v>0</v>
      </c>
      <c r="R4349" s="77" t="str">
        <f t="shared" si="578"/>
        <v>!!!</v>
      </c>
      <c r="T4349" s="77">
        <v>4335</v>
      </c>
    </row>
    <row r="4350" spans="1:20" outlineLevel="1">
      <c r="A4350" s="29"/>
      <c r="B4350" s="442" t="s">
        <v>5054</v>
      </c>
      <c r="C4350" s="110"/>
      <c r="D4350" s="30">
        <v>7</v>
      </c>
      <c r="E4350" s="31"/>
      <c r="F4350" s="31"/>
      <c r="G4350" s="904"/>
      <c r="H4350" s="32"/>
      <c r="I4350" s="315"/>
      <c r="J4350" s="159">
        <v>0</v>
      </c>
      <c r="K4350" s="58">
        <v>0</v>
      </c>
      <c r="L4350" s="199">
        <f t="shared" si="582"/>
        <v>0</v>
      </c>
      <c r="M4350" s="200">
        <f t="shared" si="583"/>
        <v>0</v>
      </c>
      <c r="O4350" s="77" t="b">
        <f t="shared" si="575"/>
        <v>0</v>
      </c>
      <c r="P4350" s="77" t="b">
        <f t="shared" si="576"/>
        <v>1</v>
      </c>
      <c r="Q4350" s="77" t="b">
        <f t="shared" si="577"/>
        <v>0</v>
      </c>
      <c r="R4350" s="77" t="str">
        <f t="shared" si="578"/>
        <v>!!!</v>
      </c>
      <c r="T4350" s="77">
        <v>4336</v>
      </c>
    </row>
    <row r="4351" spans="1:20" outlineLevel="1">
      <c r="A4351" s="29"/>
      <c r="B4351" s="442" t="s">
        <v>5054</v>
      </c>
      <c r="C4351" s="110"/>
      <c r="D4351" s="30">
        <v>8</v>
      </c>
      <c r="E4351" s="31"/>
      <c r="F4351" s="31"/>
      <c r="G4351" s="904"/>
      <c r="H4351" s="32"/>
      <c r="I4351" s="315"/>
      <c r="J4351" s="159">
        <v>0</v>
      </c>
      <c r="K4351" s="58">
        <v>0</v>
      </c>
      <c r="L4351" s="199">
        <f t="shared" si="582"/>
        <v>0</v>
      </c>
      <c r="M4351" s="200">
        <f t="shared" si="583"/>
        <v>0</v>
      </c>
      <c r="O4351" s="77" t="b">
        <f t="shared" si="575"/>
        <v>0</v>
      </c>
      <c r="P4351" s="77" t="b">
        <f t="shared" si="576"/>
        <v>1</v>
      </c>
      <c r="Q4351" s="77" t="b">
        <f t="shared" si="577"/>
        <v>0</v>
      </c>
      <c r="R4351" s="77" t="str">
        <f t="shared" si="578"/>
        <v>!!!</v>
      </c>
      <c r="T4351" s="77">
        <v>4337</v>
      </c>
    </row>
    <row r="4352" spans="1:20" outlineLevel="1">
      <c r="A4352" s="29"/>
      <c r="B4352" s="442" t="s">
        <v>5054</v>
      </c>
      <c r="C4352" s="110"/>
      <c r="D4352" s="30">
        <v>9</v>
      </c>
      <c r="E4352" s="31"/>
      <c r="F4352" s="31"/>
      <c r="G4352" s="904"/>
      <c r="H4352" s="32"/>
      <c r="I4352" s="315"/>
      <c r="J4352" s="159">
        <v>0</v>
      </c>
      <c r="K4352" s="58">
        <v>0</v>
      </c>
      <c r="L4352" s="199">
        <f t="shared" si="582"/>
        <v>0</v>
      </c>
      <c r="M4352" s="200">
        <f t="shared" si="583"/>
        <v>0</v>
      </c>
      <c r="O4352" s="77" t="b">
        <f t="shared" si="575"/>
        <v>0</v>
      </c>
      <c r="P4352" s="77" t="b">
        <f t="shared" si="576"/>
        <v>1</v>
      </c>
      <c r="Q4352" s="77" t="b">
        <f t="shared" si="577"/>
        <v>0</v>
      </c>
      <c r="R4352" s="77" t="str">
        <f t="shared" si="578"/>
        <v>!!!</v>
      </c>
      <c r="T4352" s="77">
        <v>4338</v>
      </c>
    </row>
    <row r="4353" spans="1:20" ht="13.5" outlineLevel="1" thickBot="1">
      <c r="A4353" s="29"/>
      <c r="B4353" s="442" t="s">
        <v>5054</v>
      </c>
      <c r="C4353" s="110"/>
      <c r="D4353" s="30">
        <v>10</v>
      </c>
      <c r="E4353" s="31"/>
      <c r="F4353" s="31"/>
      <c r="G4353" s="904"/>
      <c r="H4353" s="32"/>
      <c r="I4353" s="315"/>
      <c r="J4353" s="159">
        <v>0</v>
      </c>
      <c r="K4353" s="58">
        <v>0</v>
      </c>
      <c r="L4353" s="199">
        <f t="shared" si="582"/>
        <v>0</v>
      </c>
      <c r="M4353" s="200">
        <f t="shared" si="583"/>
        <v>0</v>
      </c>
      <c r="O4353" s="77" t="b">
        <f t="shared" si="575"/>
        <v>0</v>
      </c>
      <c r="P4353" s="77" t="b">
        <f t="shared" si="576"/>
        <v>1</v>
      </c>
      <c r="Q4353" s="77" t="b">
        <f t="shared" si="577"/>
        <v>0</v>
      </c>
      <c r="R4353" s="77" t="str">
        <f t="shared" si="578"/>
        <v>!!!</v>
      </c>
      <c r="T4353" s="77">
        <v>4339</v>
      </c>
    </row>
    <row r="4354" spans="1:20" ht="13.5" outlineLevel="1" thickBot="1">
      <c r="A4354" s="33"/>
      <c r="B4354" s="443" t="s">
        <v>5054</v>
      </c>
      <c r="C4354" s="444"/>
      <c r="D4354" s="431"/>
      <c r="E4354" s="60" t="s">
        <v>28</v>
      </c>
      <c r="F4354" s="60" t="s">
        <v>269</v>
      </c>
      <c r="G4354" s="905"/>
      <c r="H4354" s="294"/>
      <c r="I4354" s="452"/>
      <c r="J4354" s="95"/>
      <c r="K4354" s="23"/>
      <c r="L4354" s="194"/>
      <c r="M4354" s="203">
        <f>SUM(M4344:M4353)</f>
        <v>0</v>
      </c>
      <c r="O4354" s="77" t="b">
        <f t="shared" si="575"/>
        <v>1</v>
      </c>
      <c r="P4354" s="77" t="b">
        <f t="shared" si="576"/>
        <v>1</v>
      </c>
      <c r="Q4354" s="77" t="b">
        <f t="shared" si="577"/>
        <v>0</v>
      </c>
      <c r="R4354" s="77" t="str">
        <f t="shared" si="578"/>
        <v>!!!</v>
      </c>
      <c r="T4354" s="77">
        <v>4340</v>
      </c>
    </row>
    <row r="4355" spans="1:20" ht="15.75" outlineLevel="1" thickBot="1">
      <c r="A4355" s="576"/>
      <c r="B4355" s="574" t="s">
        <v>5054</v>
      </c>
      <c r="C4355" s="554">
        <v>400</v>
      </c>
      <c r="D4355" s="556"/>
      <c r="E4355" s="1"/>
      <c r="F4355" s="1"/>
      <c r="G4355" s="902"/>
      <c r="H4355" s="293"/>
      <c r="I4355" s="313"/>
      <c r="J4355" s="298"/>
      <c r="K4355" s="2"/>
      <c r="L4355" s="205"/>
      <c r="M4355" s="206"/>
      <c r="O4355" s="77" t="b">
        <f t="shared" si="575"/>
        <v>1</v>
      </c>
      <c r="P4355" s="77" t="b">
        <f t="shared" si="576"/>
        <v>1</v>
      </c>
      <c r="Q4355" s="77" t="b">
        <f t="shared" si="577"/>
        <v>1</v>
      </c>
      <c r="R4355" s="77">
        <f t="shared" si="578"/>
        <v>0</v>
      </c>
      <c r="T4355" s="77">
        <v>4341</v>
      </c>
    </row>
    <row r="4356" spans="1:20" outlineLevel="1">
      <c r="A4356" s="29"/>
      <c r="B4356" s="442" t="s">
        <v>5054</v>
      </c>
      <c r="C4356" s="110"/>
      <c r="D4356" s="30">
        <v>1</v>
      </c>
      <c r="G4356" s="904"/>
      <c r="H4356" s="32"/>
      <c r="I4356" s="315"/>
      <c r="J4356" s="159">
        <v>0</v>
      </c>
      <c r="K4356" s="58">
        <v>0</v>
      </c>
      <c r="L4356" s="199">
        <f t="shared" ref="L4356:L4365" si="584">J4356+K4356</f>
        <v>0</v>
      </c>
      <c r="M4356" s="200">
        <f t="shared" ref="M4356:M4365" si="585">L4356*(G4356+I4356)</f>
        <v>0</v>
      </c>
      <c r="O4356" s="77" t="b">
        <f t="shared" si="575"/>
        <v>0</v>
      </c>
      <c r="P4356" s="77" t="b">
        <f t="shared" si="576"/>
        <v>1</v>
      </c>
      <c r="Q4356" s="77" t="b">
        <f t="shared" si="577"/>
        <v>0</v>
      </c>
      <c r="R4356" s="77" t="str">
        <f t="shared" si="578"/>
        <v>!!!</v>
      </c>
      <c r="T4356" s="77">
        <v>4342</v>
      </c>
    </row>
    <row r="4357" spans="1:20" outlineLevel="1">
      <c r="A4357" s="29"/>
      <c r="B4357" s="442" t="s">
        <v>5054</v>
      </c>
      <c r="C4357" s="110"/>
      <c r="D4357" s="30">
        <v>2</v>
      </c>
      <c r="G4357" s="904"/>
      <c r="H4357" s="32"/>
      <c r="I4357" s="315"/>
      <c r="J4357" s="159">
        <v>0</v>
      </c>
      <c r="K4357" s="58">
        <v>0</v>
      </c>
      <c r="L4357" s="199">
        <f t="shared" si="584"/>
        <v>0</v>
      </c>
      <c r="M4357" s="200">
        <f t="shared" si="585"/>
        <v>0</v>
      </c>
      <c r="O4357" s="77" t="b">
        <f t="shared" si="575"/>
        <v>0</v>
      </c>
      <c r="P4357" s="77" t="b">
        <f t="shared" si="576"/>
        <v>1</v>
      </c>
      <c r="Q4357" s="77" t="b">
        <f t="shared" si="577"/>
        <v>0</v>
      </c>
      <c r="R4357" s="77" t="str">
        <f t="shared" si="578"/>
        <v>!!!</v>
      </c>
      <c r="T4357" s="77">
        <v>4343</v>
      </c>
    </row>
    <row r="4358" spans="1:20" outlineLevel="1">
      <c r="A4358" s="29"/>
      <c r="B4358" s="442" t="s">
        <v>5054</v>
      </c>
      <c r="C4358" s="110"/>
      <c r="D4358" s="30">
        <v>3</v>
      </c>
      <c r="E4358" s="31"/>
      <c r="F4358" s="31"/>
      <c r="G4358" s="904"/>
      <c r="H4358" s="32"/>
      <c r="I4358" s="315"/>
      <c r="J4358" s="159">
        <v>0</v>
      </c>
      <c r="K4358" s="58">
        <v>0</v>
      </c>
      <c r="L4358" s="199">
        <f t="shared" si="584"/>
        <v>0</v>
      </c>
      <c r="M4358" s="200">
        <f t="shared" si="585"/>
        <v>0</v>
      </c>
      <c r="O4358" s="77" t="b">
        <f t="shared" si="575"/>
        <v>0</v>
      </c>
      <c r="P4358" s="77" t="b">
        <f t="shared" si="576"/>
        <v>1</v>
      </c>
      <c r="Q4358" s="77" t="b">
        <f t="shared" si="577"/>
        <v>0</v>
      </c>
      <c r="R4358" s="77" t="str">
        <f t="shared" si="578"/>
        <v>!!!</v>
      </c>
      <c r="T4358" s="77">
        <v>4344</v>
      </c>
    </row>
    <row r="4359" spans="1:20" outlineLevel="1">
      <c r="A4359" s="29"/>
      <c r="B4359" s="442" t="s">
        <v>5054</v>
      </c>
      <c r="C4359" s="110"/>
      <c r="D4359" s="30">
        <v>4</v>
      </c>
      <c r="E4359" s="31"/>
      <c r="F4359" s="31"/>
      <c r="G4359" s="904"/>
      <c r="H4359" s="32"/>
      <c r="I4359" s="315"/>
      <c r="J4359" s="159">
        <v>0</v>
      </c>
      <c r="K4359" s="58">
        <v>0</v>
      </c>
      <c r="L4359" s="199">
        <f t="shared" si="584"/>
        <v>0</v>
      </c>
      <c r="M4359" s="200">
        <f t="shared" si="585"/>
        <v>0</v>
      </c>
      <c r="O4359" s="77" t="b">
        <f t="shared" si="575"/>
        <v>0</v>
      </c>
      <c r="P4359" s="77" t="b">
        <f t="shared" si="576"/>
        <v>1</v>
      </c>
      <c r="Q4359" s="77" t="b">
        <f t="shared" si="577"/>
        <v>0</v>
      </c>
      <c r="R4359" s="77" t="str">
        <f t="shared" si="578"/>
        <v>!!!</v>
      </c>
      <c r="T4359" s="77">
        <v>4345</v>
      </c>
    </row>
    <row r="4360" spans="1:20" outlineLevel="1">
      <c r="A4360" s="29"/>
      <c r="B4360" s="442" t="s">
        <v>5054</v>
      </c>
      <c r="C4360" s="110"/>
      <c r="D4360" s="30">
        <v>5</v>
      </c>
      <c r="F4360" s="31"/>
      <c r="G4360" s="904"/>
      <c r="H4360" s="32"/>
      <c r="I4360" s="315"/>
      <c r="J4360" s="159">
        <v>0</v>
      </c>
      <c r="K4360" s="58">
        <v>0</v>
      </c>
      <c r="L4360" s="199">
        <f t="shared" si="584"/>
        <v>0</v>
      </c>
      <c r="M4360" s="200">
        <f t="shared" si="585"/>
        <v>0</v>
      </c>
      <c r="O4360" s="77" t="b">
        <f t="shared" si="575"/>
        <v>0</v>
      </c>
      <c r="P4360" s="77" t="b">
        <f t="shared" si="576"/>
        <v>1</v>
      </c>
      <c r="Q4360" s="77" t="b">
        <f t="shared" si="577"/>
        <v>0</v>
      </c>
      <c r="R4360" s="77" t="str">
        <f t="shared" si="578"/>
        <v>!!!</v>
      </c>
      <c r="T4360" s="77">
        <v>4346</v>
      </c>
    </row>
    <row r="4361" spans="1:20" outlineLevel="1">
      <c r="A4361" s="29"/>
      <c r="B4361" s="442" t="s">
        <v>5054</v>
      </c>
      <c r="C4361" s="110"/>
      <c r="D4361" s="30">
        <v>6</v>
      </c>
      <c r="F4361" s="31"/>
      <c r="G4361" s="904"/>
      <c r="H4361" s="32"/>
      <c r="I4361" s="315"/>
      <c r="J4361" s="159">
        <v>0</v>
      </c>
      <c r="K4361" s="58">
        <v>0</v>
      </c>
      <c r="L4361" s="199">
        <f t="shared" si="584"/>
        <v>0</v>
      </c>
      <c r="M4361" s="200">
        <f t="shared" si="585"/>
        <v>0</v>
      </c>
      <c r="O4361" s="77" t="b">
        <f t="shared" si="575"/>
        <v>0</v>
      </c>
      <c r="P4361" s="77" t="b">
        <f t="shared" si="576"/>
        <v>1</v>
      </c>
      <c r="Q4361" s="77" t="b">
        <f t="shared" si="577"/>
        <v>0</v>
      </c>
      <c r="R4361" s="77" t="str">
        <f t="shared" si="578"/>
        <v>!!!</v>
      </c>
      <c r="T4361" s="77">
        <v>4347</v>
      </c>
    </row>
    <row r="4362" spans="1:20" outlineLevel="1">
      <c r="A4362" s="29"/>
      <c r="B4362" s="442" t="s">
        <v>5054</v>
      </c>
      <c r="C4362" s="110"/>
      <c r="D4362" s="30">
        <v>7</v>
      </c>
      <c r="E4362" s="31"/>
      <c r="F4362" s="31"/>
      <c r="G4362" s="904"/>
      <c r="H4362" s="32"/>
      <c r="I4362" s="315"/>
      <c r="J4362" s="159">
        <v>0</v>
      </c>
      <c r="K4362" s="58">
        <v>0</v>
      </c>
      <c r="L4362" s="199">
        <f t="shared" si="584"/>
        <v>0</v>
      </c>
      <c r="M4362" s="200">
        <f t="shared" si="585"/>
        <v>0</v>
      </c>
      <c r="O4362" s="77" t="b">
        <f t="shared" si="575"/>
        <v>0</v>
      </c>
      <c r="P4362" s="77" t="b">
        <f t="shared" si="576"/>
        <v>1</v>
      </c>
      <c r="Q4362" s="77" t="b">
        <f t="shared" si="577"/>
        <v>0</v>
      </c>
      <c r="R4362" s="77" t="str">
        <f t="shared" si="578"/>
        <v>!!!</v>
      </c>
      <c r="T4362" s="77">
        <v>4348</v>
      </c>
    </row>
    <row r="4363" spans="1:20" outlineLevel="1">
      <c r="A4363" s="29"/>
      <c r="B4363" s="442" t="s">
        <v>5054</v>
      </c>
      <c r="C4363" s="110"/>
      <c r="D4363" s="30">
        <v>8</v>
      </c>
      <c r="E4363" s="31"/>
      <c r="F4363" s="31"/>
      <c r="G4363" s="904"/>
      <c r="H4363" s="32"/>
      <c r="I4363" s="315"/>
      <c r="J4363" s="159">
        <v>0</v>
      </c>
      <c r="K4363" s="58">
        <v>0</v>
      </c>
      <c r="L4363" s="199">
        <f t="shared" si="584"/>
        <v>0</v>
      </c>
      <c r="M4363" s="200">
        <f t="shared" si="585"/>
        <v>0</v>
      </c>
      <c r="O4363" s="77" t="b">
        <f t="shared" si="575"/>
        <v>0</v>
      </c>
      <c r="P4363" s="77" t="b">
        <f t="shared" si="576"/>
        <v>1</v>
      </c>
      <c r="Q4363" s="77" t="b">
        <f t="shared" si="577"/>
        <v>0</v>
      </c>
      <c r="R4363" s="77" t="str">
        <f t="shared" si="578"/>
        <v>!!!</v>
      </c>
      <c r="T4363" s="77">
        <v>4349</v>
      </c>
    </row>
    <row r="4364" spans="1:20" outlineLevel="1">
      <c r="A4364" s="29"/>
      <c r="B4364" s="442" t="s">
        <v>5054</v>
      </c>
      <c r="C4364" s="110"/>
      <c r="D4364" s="30">
        <v>9</v>
      </c>
      <c r="E4364" s="31"/>
      <c r="F4364" s="31"/>
      <c r="G4364" s="904"/>
      <c r="H4364" s="32"/>
      <c r="I4364" s="315"/>
      <c r="J4364" s="159">
        <v>0</v>
      </c>
      <c r="K4364" s="58">
        <v>0</v>
      </c>
      <c r="L4364" s="199">
        <f t="shared" si="584"/>
        <v>0</v>
      </c>
      <c r="M4364" s="200">
        <f t="shared" si="585"/>
        <v>0</v>
      </c>
      <c r="O4364" s="77" t="b">
        <f t="shared" si="575"/>
        <v>0</v>
      </c>
      <c r="P4364" s="77" t="b">
        <f t="shared" si="576"/>
        <v>1</v>
      </c>
      <c r="Q4364" s="77" t="b">
        <f t="shared" si="577"/>
        <v>0</v>
      </c>
      <c r="R4364" s="77" t="str">
        <f t="shared" si="578"/>
        <v>!!!</v>
      </c>
      <c r="T4364" s="77">
        <v>4350</v>
      </c>
    </row>
    <row r="4365" spans="1:20" ht="13.5" outlineLevel="1" thickBot="1">
      <c r="A4365" s="29"/>
      <c r="B4365" s="442" t="s">
        <v>5054</v>
      </c>
      <c r="C4365" s="110"/>
      <c r="D4365" s="30">
        <v>10</v>
      </c>
      <c r="E4365" s="31"/>
      <c r="F4365" s="31"/>
      <c r="G4365" s="904"/>
      <c r="H4365" s="32"/>
      <c r="I4365" s="315"/>
      <c r="J4365" s="159">
        <v>0</v>
      </c>
      <c r="K4365" s="58">
        <v>0</v>
      </c>
      <c r="L4365" s="199">
        <f t="shared" si="584"/>
        <v>0</v>
      </c>
      <c r="M4365" s="200">
        <f t="shared" si="585"/>
        <v>0</v>
      </c>
      <c r="O4365" s="77" t="b">
        <f t="shared" si="575"/>
        <v>0</v>
      </c>
      <c r="P4365" s="77" t="b">
        <f t="shared" si="576"/>
        <v>1</v>
      </c>
      <c r="Q4365" s="77" t="b">
        <f t="shared" si="577"/>
        <v>0</v>
      </c>
      <c r="R4365" s="77" t="str">
        <f t="shared" si="578"/>
        <v>!!!</v>
      </c>
      <c r="T4365" s="77">
        <v>4351</v>
      </c>
    </row>
    <row r="4366" spans="1:20" ht="13.5" outlineLevel="1" thickBot="1">
      <c r="A4366" s="33"/>
      <c r="B4366" s="443" t="s">
        <v>5054</v>
      </c>
      <c r="C4366" s="444"/>
      <c r="D4366" s="431"/>
      <c r="E4366" s="60" t="s">
        <v>28</v>
      </c>
      <c r="F4366" s="60" t="s">
        <v>269</v>
      </c>
      <c r="G4366" s="905"/>
      <c r="H4366" s="294"/>
      <c r="I4366" s="452"/>
      <c r="J4366" s="95"/>
      <c r="K4366" s="23"/>
      <c r="L4366" s="194"/>
      <c r="M4366" s="203">
        <f>SUM(M4356:M4365)</f>
        <v>0</v>
      </c>
      <c r="O4366" s="77" t="b">
        <f t="shared" si="575"/>
        <v>1</v>
      </c>
      <c r="P4366" s="77" t="b">
        <f t="shared" si="576"/>
        <v>1</v>
      </c>
      <c r="Q4366" s="77" t="b">
        <f t="shared" si="577"/>
        <v>0</v>
      </c>
      <c r="R4366" s="77" t="str">
        <f t="shared" si="578"/>
        <v>!!!</v>
      </c>
      <c r="T4366" s="77">
        <v>4352</v>
      </c>
    </row>
    <row r="4367" spans="1:20" ht="15.75" outlineLevel="1" thickBot="1">
      <c r="A4367" s="576"/>
      <c r="B4367" s="574" t="s">
        <v>5054</v>
      </c>
      <c r="C4367" s="554">
        <v>500</v>
      </c>
      <c r="D4367" s="556"/>
      <c r="E4367" s="1"/>
      <c r="F4367" s="1"/>
      <c r="G4367" s="902"/>
      <c r="H4367" s="293"/>
      <c r="I4367" s="313"/>
      <c r="J4367" s="298"/>
      <c r="K4367" s="2"/>
      <c r="L4367" s="205"/>
      <c r="M4367" s="206"/>
      <c r="O4367" s="77" t="b">
        <f t="shared" si="575"/>
        <v>1</v>
      </c>
      <c r="P4367" s="77" t="b">
        <f t="shared" si="576"/>
        <v>1</v>
      </c>
      <c r="Q4367" s="77" t="b">
        <f t="shared" si="577"/>
        <v>1</v>
      </c>
      <c r="R4367" s="77">
        <f t="shared" si="578"/>
        <v>0</v>
      </c>
      <c r="T4367" s="77">
        <v>4353</v>
      </c>
    </row>
    <row r="4368" spans="1:20" outlineLevel="1">
      <c r="A4368" s="29"/>
      <c r="B4368" s="442" t="s">
        <v>5054</v>
      </c>
      <c r="C4368" s="110"/>
      <c r="D4368" s="30">
        <v>1</v>
      </c>
      <c r="G4368" s="904"/>
      <c r="H4368" s="32"/>
      <c r="I4368" s="315"/>
      <c r="J4368" s="159">
        <v>0</v>
      </c>
      <c r="K4368" s="58">
        <v>0</v>
      </c>
      <c r="L4368" s="199">
        <f t="shared" ref="L4368:L4377" si="586">J4368+K4368</f>
        <v>0</v>
      </c>
      <c r="M4368" s="200">
        <f t="shared" ref="M4368:M4377" si="587">L4368*(G4368+I4368)</f>
        <v>0</v>
      </c>
      <c r="O4368" s="77" t="b">
        <f t="shared" si="575"/>
        <v>0</v>
      </c>
      <c r="P4368" s="77" t="b">
        <f t="shared" si="576"/>
        <v>1</v>
      </c>
      <c r="Q4368" s="77" t="b">
        <f t="shared" si="577"/>
        <v>0</v>
      </c>
      <c r="R4368" s="77" t="str">
        <f t="shared" si="578"/>
        <v>!!!</v>
      </c>
      <c r="T4368" s="77">
        <v>4354</v>
      </c>
    </row>
    <row r="4369" spans="1:20" outlineLevel="1">
      <c r="A4369" s="29"/>
      <c r="B4369" s="442" t="s">
        <v>5054</v>
      </c>
      <c r="C4369" s="110"/>
      <c r="D4369" s="30">
        <v>2</v>
      </c>
      <c r="G4369" s="904"/>
      <c r="H4369" s="32"/>
      <c r="I4369" s="315"/>
      <c r="J4369" s="159">
        <v>0</v>
      </c>
      <c r="K4369" s="58">
        <v>0</v>
      </c>
      <c r="L4369" s="199">
        <f t="shared" si="586"/>
        <v>0</v>
      </c>
      <c r="M4369" s="200">
        <f t="shared" si="587"/>
        <v>0</v>
      </c>
      <c r="O4369" s="77" t="b">
        <f t="shared" si="575"/>
        <v>0</v>
      </c>
      <c r="P4369" s="77" t="b">
        <f t="shared" si="576"/>
        <v>1</v>
      </c>
      <c r="Q4369" s="77" t="b">
        <f t="shared" si="577"/>
        <v>0</v>
      </c>
      <c r="R4369" s="77" t="str">
        <f t="shared" si="578"/>
        <v>!!!</v>
      </c>
      <c r="T4369" s="77">
        <v>4355</v>
      </c>
    </row>
    <row r="4370" spans="1:20" outlineLevel="1">
      <c r="A4370" s="29"/>
      <c r="B4370" s="442" t="s">
        <v>5054</v>
      </c>
      <c r="C4370" s="110"/>
      <c r="D4370" s="30">
        <v>3</v>
      </c>
      <c r="E4370" s="31"/>
      <c r="F4370" s="31"/>
      <c r="G4370" s="904"/>
      <c r="H4370" s="32"/>
      <c r="I4370" s="315"/>
      <c r="J4370" s="159">
        <v>0</v>
      </c>
      <c r="K4370" s="58">
        <v>0</v>
      </c>
      <c r="L4370" s="199">
        <f t="shared" si="586"/>
        <v>0</v>
      </c>
      <c r="M4370" s="200">
        <f t="shared" si="587"/>
        <v>0</v>
      </c>
      <c r="O4370" s="77" t="b">
        <f t="shared" si="575"/>
        <v>0</v>
      </c>
      <c r="P4370" s="77" t="b">
        <f t="shared" si="576"/>
        <v>1</v>
      </c>
      <c r="Q4370" s="77" t="b">
        <f t="shared" si="577"/>
        <v>0</v>
      </c>
      <c r="R4370" s="77" t="str">
        <f t="shared" si="578"/>
        <v>!!!</v>
      </c>
      <c r="T4370" s="77">
        <v>4356</v>
      </c>
    </row>
    <row r="4371" spans="1:20" outlineLevel="1">
      <c r="A4371" s="29"/>
      <c r="B4371" s="442" t="s">
        <v>5054</v>
      </c>
      <c r="C4371" s="110"/>
      <c r="D4371" s="30">
        <v>4</v>
      </c>
      <c r="E4371" s="31"/>
      <c r="F4371" s="31"/>
      <c r="G4371" s="904"/>
      <c r="H4371" s="32"/>
      <c r="I4371" s="315"/>
      <c r="J4371" s="159">
        <v>0</v>
      </c>
      <c r="K4371" s="58">
        <v>0</v>
      </c>
      <c r="L4371" s="199">
        <f t="shared" si="586"/>
        <v>0</v>
      </c>
      <c r="M4371" s="200">
        <f t="shared" si="587"/>
        <v>0</v>
      </c>
      <c r="O4371" s="77" t="b">
        <f t="shared" si="575"/>
        <v>0</v>
      </c>
      <c r="P4371" s="77" t="b">
        <f t="shared" si="576"/>
        <v>1</v>
      </c>
      <c r="Q4371" s="77" t="b">
        <f t="shared" si="577"/>
        <v>0</v>
      </c>
      <c r="R4371" s="77" t="str">
        <f t="shared" si="578"/>
        <v>!!!</v>
      </c>
      <c r="T4371" s="77">
        <v>4357</v>
      </c>
    </row>
    <row r="4372" spans="1:20" outlineLevel="1">
      <c r="A4372" s="29"/>
      <c r="B4372" s="442" t="s">
        <v>5054</v>
      </c>
      <c r="C4372" s="110"/>
      <c r="D4372" s="30">
        <v>5</v>
      </c>
      <c r="F4372" s="31"/>
      <c r="G4372" s="904"/>
      <c r="H4372" s="32"/>
      <c r="I4372" s="315"/>
      <c r="J4372" s="159">
        <v>0</v>
      </c>
      <c r="K4372" s="58">
        <v>0</v>
      </c>
      <c r="L4372" s="199">
        <f t="shared" si="586"/>
        <v>0</v>
      </c>
      <c r="M4372" s="200">
        <f t="shared" si="587"/>
        <v>0</v>
      </c>
      <c r="O4372" s="77" t="b">
        <f t="shared" si="575"/>
        <v>0</v>
      </c>
      <c r="P4372" s="77" t="b">
        <f t="shared" si="576"/>
        <v>1</v>
      </c>
      <c r="Q4372" s="77" t="b">
        <f t="shared" si="577"/>
        <v>0</v>
      </c>
      <c r="R4372" s="77" t="str">
        <f t="shared" si="578"/>
        <v>!!!</v>
      </c>
      <c r="T4372" s="77">
        <v>4358</v>
      </c>
    </row>
    <row r="4373" spans="1:20" outlineLevel="1">
      <c r="A4373" s="29"/>
      <c r="B4373" s="442" t="s">
        <v>5054</v>
      </c>
      <c r="C4373" s="110"/>
      <c r="D4373" s="30">
        <v>6</v>
      </c>
      <c r="F4373" s="31"/>
      <c r="G4373" s="904"/>
      <c r="H4373" s="32"/>
      <c r="I4373" s="315"/>
      <c r="J4373" s="159">
        <v>0</v>
      </c>
      <c r="K4373" s="58">
        <v>0</v>
      </c>
      <c r="L4373" s="199">
        <f t="shared" si="586"/>
        <v>0</v>
      </c>
      <c r="M4373" s="200">
        <f t="shared" si="587"/>
        <v>0</v>
      </c>
      <c r="O4373" s="77" t="b">
        <f t="shared" si="575"/>
        <v>0</v>
      </c>
      <c r="P4373" s="77" t="b">
        <f t="shared" si="576"/>
        <v>1</v>
      </c>
      <c r="Q4373" s="77" t="b">
        <f t="shared" si="577"/>
        <v>0</v>
      </c>
      <c r="R4373" s="77" t="str">
        <f t="shared" si="578"/>
        <v>!!!</v>
      </c>
      <c r="T4373" s="77">
        <v>4359</v>
      </c>
    </row>
    <row r="4374" spans="1:20" outlineLevel="1">
      <c r="A4374" s="29"/>
      <c r="B4374" s="442" t="s">
        <v>5054</v>
      </c>
      <c r="C4374" s="110"/>
      <c r="D4374" s="30">
        <v>7</v>
      </c>
      <c r="E4374" s="31"/>
      <c r="F4374" s="31"/>
      <c r="G4374" s="904"/>
      <c r="H4374" s="32"/>
      <c r="I4374" s="315"/>
      <c r="J4374" s="159">
        <v>0</v>
      </c>
      <c r="K4374" s="58">
        <v>0</v>
      </c>
      <c r="L4374" s="199">
        <f t="shared" si="586"/>
        <v>0</v>
      </c>
      <c r="M4374" s="200">
        <f t="shared" si="587"/>
        <v>0</v>
      </c>
      <c r="O4374" s="77" t="b">
        <f t="shared" ref="O4374:O4385" si="588">ISBLANK(D4374)</f>
        <v>0</v>
      </c>
      <c r="P4374" s="77" t="b">
        <f t="shared" ref="P4374:P4385" si="589">ISBLANK(G4374)</f>
        <v>1</v>
      </c>
      <c r="Q4374" s="77" t="b">
        <f t="shared" ref="Q4374:Q4385" si="590">ISBLANK(M4374)</f>
        <v>0</v>
      </c>
      <c r="R4374" s="77" t="str">
        <f t="shared" ref="R4374:R4385" si="591">IF(AND(O4374=P4374,O4374=Q4374),,"!!!")</f>
        <v>!!!</v>
      </c>
      <c r="T4374" s="77">
        <v>4360</v>
      </c>
    </row>
    <row r="4375" spans="1:20" outlineLevel="1">
      <c r="A4375" s="29"/>
      <c r="B4375" s="442" t="s">
        <v>5054</v>
      </c>
      <c r="C4375" s="110"/>
      <c r="D4375" s="30">
        <v>8</v>
      </c>
      <c r="E4375" s="31"/>
      <c r="F4375" s="31"/>
      <c r="G4375" s="904"/>
      <c r="H4375" s="32"/>
      <c r="I4375" s="315"/>
      <c r="J4375" s="159">
        <v>0</v>
      </c>
      <c r="K4375" s="58">
        <v>0</v>
      </c>
      <c r="L4375" s="199">
        <f t="shared" si="586"/>
        <v>0</v>
      </c>
      <c r="M4375" s="200">
        <f t="shared" si="587"/>
        <v>0</v>
      </c>
      <c r="O4375" s="77" t="b">
        <f t="shared" si="588"/>
        <v>0</v>
      </c>
      <c r="P4375" s="77" t="b">
        <f t="shared" si="589"/>
        <v>1</v>
      </c>
      <c r="Q4375" s="77" t="b">
        <f t="shared" si="590"/>
        <v>0</v>
      </c>
      <c r="R4375" s="77" t="str">
        <f t="shared" si="591"/>
        <v>!!!</v>
      </c>
      <c r="T4375" s="77">
        <v>4361</v>
      </c>
    </row>
    <row r="4376" spans="1:20" outlineLevel="1">
      <c r="A4376" s="29"/>
      <c r="B4376" s="442" t="s">
        <v>5054</v>
      </c>
      <c r="C4376" s="110"/>
      <c r="D4376" s="30">
        <v>9</v>
      </c>
      <c r="E4376" s="31"/>
      <c r="F4376" s="31"/>
      <c r="G4376" s="904"/>
      <c r="H4376" s="32"/>
      <c r="I4376" s="315"/>
      <c r="J4376" s="159">
        <v>0</v>
      </c>
      <c r="K4376" s="58">
        <v>0</v>
      </c>
      <c r="L4376" s="199">
        <f t="shared" si="586"/>
        <v>0</v>
      </c>
      <c r="M4376" s="200">
        <f t="shared" si="587"/>
        <v>0</v>
      </c>
      <c r="O4376" s="77" t="b">
        <f t="shared" si="588"/>
        <v>0</v>
      </c>
      <c r="P4376" s="77" t="b">
        <f t="shared" si="589"/>
        <v>1</v>
      </c>
      <c r="Q4376" s="77" t="b">
        <f t="shared" si="590"/>
        <v>0</v>
      </c>
      <c r="R4376" s="77" t="str">
        <f t="shared" si="591"/>
        <v>!!!</v>
      </c>
      <c r="T4376" s="77">
        <v>4362</v>
      </c>
    </row>
    <row r="4377" spans="1:20" ht="13.5" outlineLevel="1" thickBot="1">
      <c r="A4377" s="29"/>
      <c r="B4377" s="442" t="s">
        <v>5054</v>
      </c>
      <c r="C4377" s="110"/>
      <c r="D4377" s="30">
        <v>10</v>
      </c>
      <c r="E4377" s="31"/>
      <c r="F4377" s="31"/>
      <c r="G4377" s="904"/>
      <c r="H4377" s="32"/>
      <c r="I4377" s="315"/>
      <c r="J4377" s="159">
        <v>0</v>
      </c>
      <c r="K4377" s="58">
        <v>0</v>
      </c>
      <c r="L4377" s="199">
        <f t="shared" si="586"/>
        <v>0</v>
      </c>
      <c r="M4377" s="200">
        <f t="shared" si="587"/>
        <v>0</v>
      </c>
      <c r="O4377" s="77" t="b">
        <f t="shared" si="588"/>
        <v>0</v>
      </c>
      <c r="P4377" s="77" t="b">
        <f t="shared" si="589"/>
        <v>1</v>
      </c>
      <c r="Q4377" s="77" t="b">
        <f t="shared" si="590"/>
        <v>0</v>
      </c>
      <c r="R4377" s="77" t="str">
        <f t="shared" si="591"/>
        <v>!!!</v>
      </c>
      <c r="T4377" s="77">
        <v>4363</v>
      </c>
    </row>
    <row r="4378" spans="1:20" ht="13.5" outlineLevel="1" thickBot="1">
      <c r="A4378" s="33"/>
      <c r="B4378" s="443" t="s">
        <v>5054</v>
      </c>
      <c r="C4378" s="444"/>
      <c r="D4378" s="431"/>
      <c r="E4378" s="60" t="s">
        <v>28</v>
      </c>
      <c r="F4378" s="60" t="s">
        <v>269</v>
      </c>
      <c r="G4378" s="905"/>
      <c r="H4378" s="294"/>
      <c r="I4378" s="452"/>
      <c r="J4378" s="95"/>
      <c r="K4378" s="23"/>
      <c r="L4378" s="194"/>
      <c r="M4378" s="203">
        <f>SUM(M4368:M4377)</f>
        <v>0</v>
      </c>
      <c r="O4378" s="77" t="b">
        <f t="shared" si="588"/>
        <v>1</v>
      </c>
      <c r="P4378" s="77" t="b">
        <f t="shared" si="589"/>
        <v>1</v>
      </c>
      <c r="Q4378" s="77" t="b">
        <f t="shared" si="590"/>
        <v>0</v>
      </c>
      <c r="R4378" s="77" t="str">
        <f t="shared" si="591"/>
        <v>!!!</v>
      </c>
      <c r="T4378" s="77">
        <v>4364</v>
      </c>
    </row>
    <row r="4379" spans="1:20" ht="15.75" outlineLevel="1" thickBot="1">
      <c r="A4379" s="576"/>
      <c r="B4379" s="574" t="s">
        <v>5054</v>
      </c>
      <c r="C4379" s="448">
        <v>600</v>
      </c>
      <c r="D4379" s="556"/>
      <c r="E4379" s="1" t="s">
        <v>264</v>
      </c>
      <c r="F4379" s="1" t="s">
        <v>197</v>
      </c>
      <c r="G4379" s="902"/>
      <c r="H4379" s="293"/>
      <c r="I4379" s="313"/>
      <c r="J4379" s="298"/>
      <c r="K4379" s="2"/>
      <c r="L4379" s="205"/>
      <c r="M4379" s="206"/>
      <c r="O4379" s="77" t="b">
        <f t="shared" si="588"/>
        <v>1</v>
      </c>
      <c r="P4379" s="77" t="b">
        <f t="shared" si="589"/>
        <v>1</v>
      </c>
      <c r="Q4379" s="77" t="b">
        <f t="shared" si="590"/>
        <v>1</v>
      </c>
      <c r="R4379" s="77">
        <f t="shared" si="591"/>
        <v>0</v>
      </c>
      <c r="T4379" s="77">
        <v>4365</v>
      </c>
    </row>
    <row r="4380" spans="1:20" outlineLevel="1">
      <c r="A4380" s="29"/>
      <c r="B4380" s="442" t="s">
        <v>5054</v>
      </c>
      <c r="C4380" s="141"/>
      <c r="D4380" s="30">
        <v>1</v>
      </c>
      <c r="E4380" s="31"/>
      <c r="F4380" s="31"/>
      <c r="G4380" s="904"/>
      <c r="H4380" s="32"/>
      <c r="I4380" s="315"/>
      <c r="J4380" s="159">
        <v>0</v>
      </c>
      <c r="K4380" s="58">
        <v>0</v>
      </c>
      <c r="L4380" s="199">
        <f>J4380+K4380</f>
        <v>0</v>
      </c>
      <c r="M4380" s="200">
        <f>L4380*(G4380+I4380)</f>
        <v>0</v>
      </c>
      <c r="O4380" s="77" t="b">
        <f t="shared" si="588"/>
        <v>0</v>
      </c>
      <c r="P4380" s="77" t="b">
        <f t="shared" si="589"/>
        <v>1</v>
      </c>
      <c r="Q4380" s="77" t="b">
        <f t="shared" si="590"/>
        <v>0</v>
      </c>
      <c r="R4380" s="77" t="str">
        <f t="shared" si="591"/>
        <v>!!!</v>
      </c>
      <c r="T4380" s="77">
        <v>4366</v>
      </c>
    </row>
    <row r="4381" spans="1:20" outlineLevel="1">
      <c r="A4381" s="29"/>
      <c r="B4381" s="442" t="s">
        <v>5054</v>
      </c>
      <c r="C4381" s="141"/>
      <c r="D4381" s="30">
        <v>2</v>
      </c>
      <c r="E4381" s="31"/>
      <c r="F4381" s="31"/>
      <c r="G4381" s="904"/>
      <c r="H4381" s="32"/>
      <c r="I4381" s="315"/>
      <c r="J4381" s="159">
        <v>0</v>
      </c>
      <c r="K4381" s="58">
        <v>0</v>
      </c>
      <c r="L4381" s="199">
        <f>J4381+K4381</f>
        <v>0</v>
      </c>
      <c r="M4381" s="200">
        <f>L4381*(G4381+I4381)</f>
        <v>0</v>
      </c>
      <c r="O4381" s="77" t="b">
        <f t="shared" si="588"/>
        <v>0</v>
      </c>
      <c r="P4381" s="77" t="b">
        <f t="shared" si="589"/>
        <v>1</v>
      </c>
      <c r="Q4381" s="77" t="b">
        <f t="shared" si="590"/>
        <v>0</v>
      </c>
      <c r="R4381" s="77" t="str">
        <f t="shared" si="591"/>
        <v>!!!</v>
      </c>
      <c r="T4381" s="77">
        <v>4367</v>
      </c>
    </row>
    <row r="4382" spans="1:20" outlineLevel="1">
      <c r="A4382" s="29"/>
      <c r="B4382" s="442" t="s">
        <v>5054</v>
      </c>
      <c r="C4382" s="141"/>
      <c r="D4382" s="30">
        <v>3</v>
      </c>
      <c r="E4382" s="31"/>
      <c r="F4382" s="31"/>
      <c r="G4382" s="904"/>
      <c r="H4382" s="32"/>
      <c r="I4382" s="315"/>
      <c r="J4382" s="159">
        <v>0</v>
      </c>
      <c r="K4382" s="58">
        <v>0</v>
      </c>
      <c r="L4382" s="199">
        <f>J4382+K4382</f>
        <v>0</v>
      </c>
      <c r="M4382" s="200">
        <f>L4382*(G4382+I4382)</f>
        <v>0</v>
      </c>
      <c r="O4382" s="77" t="b">
        <f t="shared" si="588"/>
        <v>0</v>
      </c>
      <c r="P4382" s="77" t="b">
        <f t="shared" si="589"/>
        <v>1</v>
      </c>
      <c r="Q4382" s="77" t="b">
        <f t="shared" si="590"/>
        <v>0</v>
      </c>
      <c r="R4382" s="77" t="str">
        <f t="shared" si="591"/>
        <v>!!!</v>
      </c>
      <c r="T4382" s="77">
        <v>4368</v>
      </c>
    </row>
    <row r="4383" spans="1:20" outlineLevel="1">
      <c r="A4383" s="29"/>
      <c r="B4383" s="442" t="s">
        <v>5054</v>
      </c>
      <c r="C4383" s="141"/>
      <c r="D4383" s="30">
        <v>4</v>
      </c>
      <c r="E4383" s="31"/>
      <c r="F4383" s="31"/>
      <c r="G4383" s="904"/>
      <c r="H4383" s="32"/>
      <c r="I4383" s="315"/>
      <c r="J4383" s="159">
        <v>0</v>
      </c>
      <c r="K4383" s="58">
        <v>0</v>
      </c>
      <c r="L4383" s="199">
        <f>J4383+K4383</f>
        <v>0</v>
      </c>
      <c r="M4383" s="200">
        <f>L4383*(G4383+I4383)</f>
        <v>0</v>
      </c>
      <c r="O4383" s="77" t="b">
        <f t="shared" si="588"/>
        <v>0</v>
      </c>
      <c r="P4383" s="77" t="b">
        <f t="shared" si="589"/>
        <v>1</v>
      </c>
      <c r="Q4383" s="77" t="b">
        <f t="shared" si="590"/>
        <v>0</v>
      </c>
      <c r="R4383" s="77" t="str">
        <f t="shared" si="591"/>
        <v>!!!</v>
      </c>
      <c r="T4383" s="77">
        <v>4369</v>
      </c>
    </row>
    <row r="4384" spans="1:20" ht="13.5" outlineLevel="1" thickBot="1">
      <c r="A4384" s="29"/>
      <c r="B4384" s="442" t="s">
        <v>5054</v>
      </c>
      <c r="C4384" s="141"/>
      <c r="D4384" s="30">
        <v>5</v>
      </c>
      <c r="E4384" s="31"/>
      <c r="F4384" s="31"/>
      <c r="G4384" s="904"/>
      <c r="H4384" s="32"/>
      <c r="I4384" s="315"/>
      <c r="J4384" s="159">
        <v>0</v>
      </c>
      <c r="K4384" s="58">
        <v>0</v>
      </c>
      <c r="L4384" s="199">
        <f>J4384+K4384</f>
        <v>0</v>
      </c>
      <c r="M4384" s="200">
        <f>L4384*(G4384+I4384)</f>
        <v>0</v>
      </c>
      <c r="O4384" s="77" t="b">
        <f t="shared" si="588"/>
        <v>0</v>
      </c>
      <c r="P4384" s="77" t="b">
        <f t="shared" si="589"/>
        <v>1</v>
      </c>
      <c r="Q4384" s="77" t="b">
        <f t="shared" si="590"/>
        <v>0</v>
      </c>
      <c r="R4384" s="77" t="str">
        <f t="shared" si="591"/>
        <v>!!!</v>
      </c>
      <c r="T4384" s="77">
        <v>4370</v>
      </c>
    </row>
    <row r="4385" spans="1:20" ht="13.5" outlineLevel="1" thickBot="1">
      <c r="A4385" s="33"/>
      <c r="B4385" s="443" t="s">
        <v>5054</v>
      </c>
      <c r="C4385" s="444">
        <v>619</v>
      </c>
      <c r="D4385" s="431"/>
      <c r="E4385" s="60" t="s">
        <v>28</v>
      </c>
      <c r="F4385" s="60" t="s">
        <v>269</v>
      </c>
      <c r="G4385" s="905"/>
      <c r="H4385" s="294"/>
      <c r="I4385" s="452"/>
      <c r="J4385" s="95"/>
      <c r="K4385" s="23"/>
      <c r="L4385" s="194"/>
      <c r="M4385" s="203">
        <f>SUM(M4380:M4384)</f>
        <v>0</v>
      </c>
      <c r="O4385" s="77" t="b">
        <f t="shared" si="588"/>
        <v>1</v>
      </c>
      <c r="P4385" s="77" t="b">
        <f t="shared" si="589"/>
        <v>1</v>
      </c>
      <c r="Q4385" s="77" t="b">
        <f t="shared" si="590"/>
        <v>0</v>
      </c>
      <c r="R4385" s="77" t="str">
        <f t="shared" si="591"/>
        <v>!!!</v>
      </c>
      <c r="T4385" s="77">
        <v>4371</v>
      </c>
    </row>
    <row r="4386" spans="1:20">
      <c r="H4386" s="16"/>
      <c r="I4386" s="465"/>
      <c r="J4386" s="77"/>
    </row>
  </sheetData>
  <sheetProtection algorithmName="SHA-512" hashValue="QuEwECStnM7cfDqFyfPcunAR4SH9+ca3wBCwNvpX52bmRsyi1DHiL5ji9+KZfj9hVs+3+us1ukl/iq0H0Iz26g==" saltValue="ORQm5/4OzJdYGPXoCmSsXg==" spinCount="100000" sheet="1" formatRows="0" sort="0" autoFilter="0"/>
  <protectedRanges>
    <protectedRange sqref="J5:K4385" name="Tartomány2"/>
    <protectedRange sqref="I5:I4385" name="Tartomány1"/>
  </protectedRanges>
  <autoFilter ref="A1:T4385" xr:uid="{2EB44516-37A6-4A6C-B2F7-8727B398097F}"/>
  <phoneticPr fontId="33" type="noConversion"/>
  <conditionalFormatting sqref="A4106:H4106 B4104:H4105 A4108:H4108 B4107:H4107 A4112:H4112 B4109:H4111 A4115:H4115 B4113:H4114 A4117:H4117 B4116:H4116 A4121:H4122 B4118:H4120 A4127:H4127 B4123:H4126 A4130:H4130 B4128:H4129 A4133:H4134 B4131:H4132 A4136:H4136 B4135:H4135 A4138:H4138 B4137:H4137 A4140:H4142 B4139:H4139 A4144:H4144 B4143:H4143 A4146:H4146 B4145:H4145 A4149:H4155 B4147:H4148 A4157:H4158 B4156:H4156 A4160:H4160 B4159:H4159 A4162:H4162 B4161:H4161 A4164:H4166 B4163:H4163 A4168:H4168 B4167:H4167 A4170:H4170 B4169:H4169 A4173:H4175 B4171:H4172 A4177:H4183 B4176:H4176 A4185:H4185 B4184:H4184 A4187:H4187 B4186:H4186 A4195:H4199 B4188:H4194 A4201:H4208 B4200:H4200 A4210:H4212 B4209:H4209 A4214:H4217 B4213:H4213 A4219:H4225 B4218:H4218 A4227:H4233 B4226:H4226 A4236:H4236 B4234:H4235 A4246:H4248 B4237:H4245 A4250:H4250 B4249:H4249 A4256:H4256 B4251:H4255 A4258:H4258 B4257:H4257 A4262:H4262 B4259:H4261 A4265:H4265 B4263:H4264 A4267:H4267 B4266:H4266 A4273:H4276 B4268:H4272 A4278:H4280 B4277:H4277 A4283:H4285 B4281:H4282 A4288:H4289 B4286:H4287">
    <cfRule type="expression" dxfId="2" priority="3">
      <formula>$M4104="nem"</formula>
    </cfRule>
  </conditionalFormatting>
  <conditionalFormatting sqref="B3842:H4099">
    <cfRule type="expression" dxfId="1" priority="2">
      <formula>$M3842="nem"</formula>
    </cfRule>
  </conditionalFormatting>
  <conditionalFormatting sqref="A3842:A4099">
    <cfRule type="expression" dxfId="0" priority="1">
      <formula>$M3842="nem"</formula>
    </cfRule>
  </conditionalFormatting>
  <printOptions horizontalCentered="1"/>
  <pageMargins left="0.43307086614173229" right="3.937007874015748E-2" top="0.74803149606299213" bottom="0.74803149606299213" header="0.31496062992125984" footer="0.31496062992125984"/>
  <pageSetup paperSize="9" scale="50" fitToHeight="0" orientation="portrait" horizontalDpi="300" verticalDpi="300" r:id="rId1"/>
  <headerFooter>
    <oddHeader xml:space="preserve">&amp;LDUNAPACK&amp;C&amp;"Arial Narrow,Normál"New Producing Factory in Dunavarsány
&amp;R&amp;"Arial Narrow,Normál"&amp;G
</oddHeader>
    <oddFooter xml:space="preserve">&amp;L&amp;9Óbuda-Újlak Zrt./ BeS, PJ, VDE&amp;C&amp;12Page &amp;P/&amp;N
</oddFooter>
  </headerFooter>
  <ignoredErrors>
    <ignoredError sqref="B4315:C4335 B3617:C3617 B246:C246 B3649:C3649 B641:C641 B3479:C3479 B4342:C4342 C4340:C4341 B4386:C1048576 C4344:C4354 B73:C74 B26:C26 B1:C1 B3183:C3183 B4306:C4311 B144:C145 B690:C690 B703:C703 B706:C706 B709:C709 B731:C731 B784:C784 B792 B1255:C1255 B1257:C1257 B1269:C1269 B1271:C1271 B1357:C1357 B1359:C1359 B1361:C1367 B1370:B1371 B1373:B1375 B1378:B1379 B1383 B1393:B1394 B1399:B1409 B1426:B1428 B1432 B1438 B1440 B1442:B1443 B1445:B1446 B1449 B1460 B1463 B1465 B1467 B1485:B1486 B1491 B1518:B1524 B1528 B1531:B1540 B1543:B1544 B1546 B1548 B1550 B1552 B1554 B1556 B1568 B1593:B1601 B1603 B1610:B1611 B1613 B1622:B1623 B1625 B1631:B1632 B1634 B1638:B1639 B1641 B1644:B1645 B1648:B1649 B1652:B1653 B1656:B1657 B1660:B1661 B1664:B1665 B1668:B1670 B1673:B1683 B1694:B1696 B1705:B1708 B1711 B1714 B1717:B1726 B1737:B1739 B1743 B1749 B1754 B1765 B1785:B1786 B1788:B1832 B2830:C2830 B2832:C2832 B2841:C2841 B2846:C2846 B2980:C2980 B3008:C3008 B3011:C3011 B3027:C3027 B3037:C3037 B3040:C3040 B3042:C3042 B3145:C3145 B3180:C3180 B3186:C3186 B3316:C3316 B3336:C3336 B3338:C3338 B3347:C3347 B3353:C3353 B3357:C3357 B3364:C3364 B3371:C3371 B3375:C3375 B3377:C3377 B3382:C3382 B3402:C3402 C3397:C3399 B3404:C3404 B3406:C3407 B3409:C3409 B3411:C3411 B3413:C3414 B3417:C3417 B3420:C3421 B3424:C3424 B3426:C3426 B3428:C3429 B3442:C3442 B3488:C3488 B3500:C3500 C3549 B3621:C3623 C3637 B3651:C3661 B3665:C3666 B3671:C3676 B3678:C3679 B3681:C3682 B3695:C3695 B3715:C3715 B3718:C3729 B3740:C3741 B3744:C3745 B3753:C3753 B3764:C3764 B3786:C3830 B4290:C4292 C4356:C4366 C4368:C4378 C4380:C4384 B3:C3 C2 B16:C16 B28:C28 B31:C31 B47:C47 B51:C51 B67:C67 C66 B69:C69 C68 B129:C129 C75:C128 B138:C138 C135 B174 B206:C206 C221 C245 B248:C249 B254:C256 B261:C263 B267:C267 B280:C280 B283:C283 B353:C353 B356:C356 B358:C359 B376:C376 B378:C385 B388:C388 B397:C397 C396 B399:C399 B401:C402 B424:C425 B538:C538 C137 C131:C132 B4301:C4303 C4300 B4298:C4299 C3639:C3645 C3628:C3633 B1451:B1452 B1454 B4294:C4296" numberStoredAsText="1"/>
    <ignoredError sqref="D1443:D1445 D1447:D1448 D1450 D1453" twoDigitTextYear="1"/>
  </ignoredError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pageSetUpPr fitToPage="1"/>
  </sheetPr>
  <dimension ref="A1:C33"/>
  <sheetViews>
    <sheetView view="pageBreakPreview" zoomScale="91" zoomScaleNormal="85" zoomScaleSheetLayoutView="91" workbookViewId="0">
      <selection activeCell="A2" sqref="A2"/>
    </sheetView>
  </sheetViews>
  <sheetFormatPr defaultColWidth="8.25" defaultRowHeight="15"/>
  <cols>
    <col min="1" max="1" width="9.625" style="242" bestFit="1" customWidth="1"/>
    <col min="2" max="2" width="45.5" style="241" customWidth="1"/>
    <col min="3" max="3" width="45.625" style="241" customWidth="1"/>
    <col min="4" max="16384" width="8.25" style="241"/>
  </cols>
  <sheetData>
    <row r="1" spans="1:3" ht="15.75" thickBot="1">
      <c r="A1" s="983"/>
      <c r="B1" s="984"/>
      <c r="C1" s="984"/>
    </row>
    <row r="2" spans="1:3" s="243" customFormat="1" ht="46.15" customHeight="1" thickBot="1">
      <c r="A2" s="969"/>
      <c r="B2" s="970" t="s">
        <v>38</v>
      </c>
      <c r="C2" s="971" t="s">
        <v>37</v>
      </c>
    </row>
    <row r="3" spans="1:3" ht="64.150000000000006" customHeight="1" thickBot="1">
      <c r="A3" s="972"/>
      <c r="B3" s="973" t="s">
        <v>5200</v>
      </c>
      <c r="C3" s="974" t="s">
        <v>5176</v>
      </c>
    </row>
    <row r="4" spans="1:3" ht="36">
      <c r="A4" s="975">
        <v>1</v>
      </c>
      <c r="B4" s="976" t="s">
        <v>5201</v>
      </c>
      <c r="C4" s="977" t="s">
        <v>5199</v>
      </c>
    </row>
    <row r="5" spans="1:3" ht="24">
      <c r="A5" s="978">
        <v>2</v>
      </c>
      <c r="B5" s="979" t="s">
        <v>5202</v>
      </c>
      <c r="C5" s="977" t="s">
        <v>5177</v>
      </c>
    </row>
    <row r="6" spans="1:3" ht="72">
      <c r="A6" s="978">
        <v>3</v>
      </c>
      <c r="B6" s="980" t="s">
        <v>5203</v>
      </c>
      <c r="C6" s="977" t="s">
        <v>5802</v>
      </c>
    </row>
    <row r="7" spans="1:3" ht="36">
      <c r="A7" s="978">
        <v>4</v>
      </c>
      <c r="B7" s="980" t="s">
        <v>5204</v>
      </c>
      <c r="C7" s="977" t="s">
        <v>5205</v>
      </c>
    </row>
    <row r="8" spans="1:3" ht="36">
      <c r="A8" s="978">
        <v>5</v>
      </c>
      <c r="B8" s="979" t="s">
        <v>5206</v>
      </c>
      <c r="C8" s="977" t="s">
        <v>5178</v>
      </c>
    </row>
    <row r="9" spans="1:3" ht="36">
      <c r="A9" s="978">
        <v>6</v>
      </c>
      <c r="B9" s="979" t="s">
        <v>5207</v>
      </c>
      <c r="C9" s="977" t="s">
        <v>5179</v>
      </c>
    </row>
    <row r="10" spans="1:3">
      <c r="A10" s="978">
        <v>7</v>
      </c>
      <c r="B10" s="980" t="s">
        <v>5208</v>
      </c>
      <c r="C10" s="977" t="s">
        <v>5180</v>
      </c>
    </row>
    <row r="11" spans="1:3" ht="24">
      <c r="A11" s="978">
        <v>8</v>
      </c>
      <c r="B11" s="980" t="s">
        <v>5209</v>
      </c>
      <c r="C11" s="977" t="s">
        <v>5181</v>
      </c>
    </row>
    <row r="12" spans="1:3" ht="84">
      <c r="A12" s="978">
        <v>9</v>
      </c>
      <c r="B12" s="980" t="s">
        <v>5210</v>
      </c>
      <c r="C12" s="977" t="s">
        <v>5182</v>
      </c>
    </row>
    <row r="13" spans="1:3" ht="36">
      <c r="A13" s="978">
        <v>10</v>
      </c>
      <c r="B13" s="980" t="s">
        <v>5211</v>
      </c>
      <c r="C13" s="977" t="s">
        <v>5183</v>
      </c>
    </row>
    <row r="14" spans="1:3" ht="36">
      <c r="A14" s="978">
        <v>11</v>
      </c>
      <c r="B14" s="981" t="s">
        <v>5212</v>
      </c>
      <c r="C14" s="977" t="s">
        <v>5184</v>
      </c>
    </row>
    <row r="15" spans="1:3" ht="36">
      <c r="A15" s="978">
        <v>12</v>
      </c>
      <c r="B15" s="982" t="s">
        <v>5213</v>
      </c>
      <c r="C15" s="977" t="s">
        <v>5185</v>
      </c>
    </row>
    <row r="16" spans="1:3" ht="24">
      <c r="A16" s="978">
        <v>13</v>
      </c>
      <c r="B16" s="980" t="s">
        <v>5214</v>
      </c>
      <c r="C16" s="977" t="s">
        <v>5186</v>
      </c>
    </row>
    <row r="17" spans="1:3">
      <c r="A17" s="978">
        <v>14</v>
      </c>
      <c r="B17" s="980" t="s">
        <v>5215</v>
      </c>
      <c r="C17" s="977" t="s">
        <v>5187</v>
      </c>
    </row>
    <row r="18" spans="1:3" ht="120">
      <c r="A18" s="978">
        <v>15</v>
      </c>
      <c r="B18" s="980" t="s">
        <v>5216</v>
      </c>
      <c r="C18" s="977" t="s">
        <v>5188</v>
      </c>
    </row>
    <row r="19" spans="1:3" ht="24">
      <c r="A19" s="978">
        <v>16</v>
      </c>
      <c r="B19" s="980" t="s">
        <v>5217</v>
      </c>
      <c r="C19" s="977" t="s">
        <v>5189</v>
      </c>
    </row>
    <row r="20" spans="1:3" ht="72">
      <c r="A20" s="978">
        <v>17</v>
      </c>
      <c r="B20" s="980" t="s">
        <v>5218</v>
      </c>
      <c r="C20" s="977" t="s">
        <v>5190</v>
      </c>
    </row>
    <row r="21" spans="1:3" ht="48">
      <c r="A21" s="978">
        <v>18</v>
      </c>
      <c r="B21" s="980" t="s">
        <v>5219</v>
      </c>
      <c r="C21" s="977" t="s">
        <v>5191</v>
      </c>
    </row>
    <row r="22" spans="1:3" ht="48">
      <c r="A22" s="978">
        <v>19</v>
      </c>
      <c r="B22" s="980" t="s">
        <v>5220</v>
      </c>
      <c r="C22" s="977" t="s">
        <v>5192</v>
      </c>
    </row>
    <row r="23" spans="1:3" ht="36">
      <c r="A23" s="978">
        <v>20</v>
      </c>
      <c r="B23" s="980" t="s">
        <v>5221</v>
      </c>
      <c r="C23" s="977" t="s">
        <v>5193</v>
      </c>
    </row>
    <row r="24" spans="1:3" ht="36">
      <c r="A24" s="978">
        <v>21</v>
      </c>
      <c r="B24" s="980" t="s">
        <v>5222</v>
      </c>
      <c r="C24" s="977" t="s">
        <v>5194</v>
      </c>
    </row>
    <row r="25" spans="1:3" ht="48">
      <c r="A25" s="978">
        <v>22</v>
      </c>
      <c r="B25" s="980" t="s">
        <v>5223</v>
      </c>
      <c r="C25" s="977" t="s">
        <v>5195</v>
      </c>
    </row>
    <row r="26" spans="1:3">
      <c r="A26" s="978"/>
      <c r="B26" s="980"/>
      <c r="C26" s="977"/>
    </row>
    <row r="27" spans="1:3">
      <c r="A27" s="978"/>
      <c r="B27" s="980" t="s">
        <v>5224</v>
      </c>
      <c r="C27" s="977" t="s">
        <v>5196</v>
      </c>
    </row>
    <row r="28" spans="1:3" ht="36">
      <c r="A28" s="978">
        <v>26</v>
      </c>
      <c r="B28" s="980" t="s">
        <v>5225</v>
      </c>
      <c r="C28" s="977" t="s">
        <v>5197</v>
      </c>
    </row>
    <row r="29" spans="1:3" ht="48.75" thickBot="1">
      <c r="A29" s="978">
        <v>27</v>
      </c>
      <c r="B29" s="985" t="s">
        <v>5226</v>
      </c>
      <c r="C29" s="986" t="s">
        <v>5198</v>
      </c>
    </row>
    <row r="30" spans="1:3" ht="15.75" thickBot="1">
      <c r="A30" s="978"/>
      <c r="B30" s="985" t="s">
        <v>5351</v>
      </c>
      <c r="C30" s="986" t="s">
        <v>5352</v>
      </c>
    </row>
    <row r="31" spans="1:3" ht="48.75" thickBot="1">
      <c r="A31" s="978">
        <v>28</v>
      </c>
      <c r="B31" s="985" t="s">
        <v>5318</v>
      </c>
      <c r="C31" s="986" t="s">
        <v>5317</v>
      </c>
    </row>
    <row r="32" spans="1:3" ht="57.6" customHeight="1" thickBot="1">
      <c r="A32" s="978">
        <v>29</v>
      </c>
      <c r="B32" s="985" t="s">
        <v>5348</v>
      </c>
      <c r="C32" s="986" t="s">
        <v>5347</v>
      </c>
    </row>
    <row r="33" spans="1:3" ht="57.6" customHeight="1" thickBot="1">
      <c r="A33" s="978">
        <v>30</v>
      </c>
      <c r="B33" s="985" t="s">
        <v>5801</v>
      </c>
      <c r="C33" s="986" t="s">
        <v>5796</v>
      </c>
    </row>
  </sheetData>
  <sheetProtection algorithmName="SHA-512" hashValue="scgftVtLFRROOZGUatUobOCJS+Ea9hKH8EfMP8BzqV9F1vghyLMiR6FM5N0Zi+/xuc8YhJmbuPY9FgJzOse8Ng==" saltValue="03ZQugCpEbyo99HNOei0mQ==" spinCount="100000" sheet="1" objects="1" scenarios="1"/>
  <printOptions horizontalCentered="1"/>
  <pageMargins left="0.7" right="0.7" top="0.75" bottom="0.75" header="0.3" footer="0.3"/>
  <pageSetup paperSize="9" scale="80" fitToHeight="0" orientation="portrait" horizontalDpi="300" verticalDpi="300" r:id="rId1"/>
  <headerFooter>
    <oddHeader xml:space="preserve">&amp;LDUNAPACK&amp;C&amp;"Arial Narrow,Normál"New Producing Factory in Dunavarsány
&amp;"Arial Narrow,Félkövér"&amp;A&amp;R&amp;"Arial Narrow,Normál"&amp;G
</oddHeader>
    <oddFooter>&amp;L&amp;9Óbuda-Újlak Zrt./ BeS, PJ, VDE&amp;C&amp;12Page &amp;P/&amp;N</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Munkalapok</vt:lpstr>
      </vt:variant>
      <vt:variant>
        <vt:i4>2</vt:i4>
      </vt:variant>
      <vt:variant>
        <vt:lpstr>Névvel ellátott tartományok</vt:lpstr>
      </vt:variant>
      <vt:variant>
        <vt:i4>2</vt:i4>
      </vt:variant>
    </vt:vector>
  </HeadingPairs>
  <TitlesOfParts>
    <vt:vector size="4" baseType="lpstr">
      <vt:lpstr>Total</vt:lpstr>
      <vt:lpstr>Notes</vt:lpstr>
      <vt:lpstr>Notes!Nyomtatási_terület</vt:lpstr>
      <vt:lpstr>Total!Nyomtatási_terület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Benkei</dc:creator>
  <cp:lastModifiedBy>János Erdődy</cp:lastModifiedBy>
  <cp:lastPrinted>2020-06-29T17:47:34Z</cp:lastPrinted>
  <dcterms:created xsi:type="dcterms:W3CDTF">2014-04-25T11:39:46Z</dcterms:created>
  <dcterms:modified xsi:type="dcterms:W3CDTF">2021-04-08T21:12:18Z</dcterms:modified>
</cp:coreProperties>
</file>